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B16077B8-6DF5-4D61-A6C7-D15E8FEF4535}" xr6:coauthVersionLast="47" xr6:coauthVersionMax="47" xr10:uidLastSave="{00000000-0000-0000-0000-000000000000}"/>
  <bookViews>
    <workbookView xWindow="-108" yWindow="-108" windowWidth="23256" windowHeight="13896" tabRatio="896" xr2:uid="{00000000-000D-0000-FFFF-FFFF00000000}"/>
  </bookViews>
  <sheets>
    <sheet name="５財務" sheetId="85" r:id="rId1"/>
  </sheets>
  <definedNames>
    <definedName name="_xlnm.Print_Area" localSheetId="0">'５財務'!$A$1:$I$40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85" l="1"/>
  <c r="H7" i="85"/>
  <c r="H8" i="85"/>
  <c r="H9" i="85"/>
  <c r="G10" i="85"/>
  <c r="H10" i="85" s="1"/>
  <c r="H11" i="85"/>
  <c r="H12" i="85"/>
  <c r="H13" i="85"/>
  <c r="H14" i="85"/>
  <c r="G16" i="85"/>
  <c r="H16" i="85" s="1"/>
  <c r="H17" i="85"/>
  <c r="H18" i="85"/>
  <c r="H19" i="85"/>
  <c r="G20" i="85"/>
  <c r="H20" i="85" s="1"/>
  <c r="H21" i="85"/>
  <c r="G22" i="85"/>
  <c r="H22" i="85" s="1"/>
  <c r="H23" i="85"/>
  <c r="H24" i="85"/>
  <c r="G25" i="85"/>
  <c r="H25" i="85"/>
  <c r="H26" i="85"/>
  <c r="H27" i="85"/>
  <c r="H30" i="85"/>
  <c r="H31" i="85"/>
  <c r="G32" i="85"/>
  <c r="H32" i="85"/>
  <c r="H33" i="85"/>
  <c r="H34" i="85"/>
  <c r="H35" i="85"/>
  <c r="H36" i="85"/>
  <c r="G37" i="85"/>
  <c r="H37" i="85" s="1"/>
  <c r="H38" i="85"/>
  <c r="G5" i="85" l="1"/>
  <c r="H5" i="85"/>
  <c r="G15" i="85"/>
  <c r="H15" i="85" s="1"/>
  <c r="H6" i="85"/>
</calcChain>
</file>

<file path=xl/sharedStrings.xml><?xml version="1.0" encoding="utf-8"?>
<sst xmlns="http://schemas.openxmlformats.org/spreadsheetml/2006/main" count="49" uniqueCount="47">
  <si>
    <t>流動資産</t>
    <rPh sb="0" eb="2">
      <t>リュウドウ</t>
    </rPh>
    <rPh sb="2" eb="4">
      <t>シサン</t>
    </rPh>
    <phoneticPr fontId="2"/>
  </si>
  <si>
    <t>　</t>
    <phoneticPr fontId="2"/>
  </si>
  <si>
    <t>流動負債</t>
    <rPh sb="0" eb="2">
      <t>リュウドウ</t>
    </rPh>
    <rPh sb="2" eb="4">
      <t>フサイ</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</si>
  <si>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</si>
  <si>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</si>
  <si>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５．財務状況</t>
    <rPh sb="2" eb="4">
      <t>ザイム</t>
    </rPh>
    <rPh sb="4" eb="6">
      <t>ジョウキョウ</t>
    </rPh>
    <phoneticPr fontId="2"/>
  </si>
  <si>
    <t>前年度比増減</t>
    <rPh sb="0" eb="3">
      <t>ゼンネンド</t>
    </rPh>
    <rPh sb="3" eb="4">
      <t>ヒ</t>
    </rPh>
    <rPh sb="4" eb="6">
      <t>ゾウゲン</t>
    </rPh>
    <phoneticPr fontId="2"/>
  </si>
  <si>
    <t>資本金</t>
    <rPh sb="0" eb="3">
      <t>シホンキン</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</si>
  <si>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</si>
  <si>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</si>
  <si>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</si>
  <si>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</si>
  <si>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</si>
  <si>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</si>
  <si>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</si>
  <si>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</si>
  <si>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</si>
  <si>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</si>
  <si>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</si>
  <si>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</si>
  <si>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</si>
  <si>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</si>
  <si>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</si>
  <si>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</si>
  <si>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</si>
  <si>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分析・評価</t>
    <rPh sb="3" eb="5">
      <t>ヒョウカ</t>
    </rPh>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</si>
  <si>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</si>
  <si>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</si>
  <si>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令和５年度</t>
    <rPh sb="0" eb="2">
      <t>レイワ</t>
    </rPh>
    <rPh sb="3" eb="5">
      <t>ネンド</t>
    </rPh>
    <rPh sb="4" eb="5">
      <t>ド</t>
    </rPh>
    <phoneticPr fontId="2"/>
  </si>
  <si>
    <t>令和６年度</t>
    <rPh sb="0" eb="2">
      <t>レイワ</t>
    </rPh>
    <rPh sb="3" eb="5">
      <t>ネンド</t>
    </rPh>
    <rPh sb="4" eb="5">
      <t>ガンネン</t>
    </rPh>
    <phoneticPr fontId="2"/>
  </si>
  <si>
    <t>令和７年度</t>
    <rPh sb="0" eb="2">
      <t>レイワ</t>
    </rPh>
    <rPh sb="3" eb="5">
      <t>ネンド</t>
    </rPh>
    <rPh sb="4" eb="5">
      <t>ガンネン</t>
    </rPh>
    <phoneticPr fontId="2"/>
  </si>
  <si>
    <t>道路資産</t>
    <rPh sb="0" eb="4">
      <t>ドウロシサン</t>
    </rPh>
    <phoneticPr fontId="2"/>
  </si>
  <si>
    <t>特別法上の引当金等</t>
    <rPh sb="0" eb="4">
      <t>トクベツホウジョウ</t>
    </rPh>
    <rPh sb="5" eb="9">
      <t>ヒキアテキントウ</t>
    </rPh>
    <phoneticPr fontId="2"/>
  </si>
  <si>
    <t>道路事業損失補填引当金</t>
    <rPh sb="0" eb="4">
      <t>ドウロ</t>
    </rPh>
    <rPh sb="4" eb="6">
      <t>ソンシツ</t>
    </rPh>
    <rPh sb="6" eb="11">
      <t>ホテンヒキアテキン</t>
    </rPh>
    <phoneticPr fontId="2"/>
  </si>
  <si>
    <t>償還準備金</t>
    <rPh sb="0" eb="5">
      <t>ショウカンジュンビキン</t>
    </rPh>
    <phoneticPr fontId="2"/>
  </si>
  <si>
    <t>有料道路事業収入</t>
    <rPh sb="0" eb="8">
      <t>ユウリョウドウロジギョウシュウニュウ</t>
    </rPh>
    <phoneticPr fontId="2"/>
  </si>
  <si>
    <t>受託事業収入</t>
    <rPh sb="0" eb="2">
      <t>ジュタク</t>
    </rPh>
    <rPh sb="2" eb="4">
      <t>ジギョウ</t>
    </rPh>
    <rPh sb="4" eb="6">
      <t>シュウニュウ</t>
    </rPh>
    <phoneticPr fontId="2"/>
  </si>
  <si>
    <t>収益</t>
    <rPh sb="0" eb="2">
      <t>シュウエキ</t>
    </rPh>
    <phoneticPr fontId="2"/>
  </si>
  <si>
    <t>費用</t>
    <rPh sb="0" eb="2">
      <t>ヒヨウ</t>
    </rPh>
    <phoneticPr fontId="2"/>
  </si>
  <si>
    <t>有料道路事業費（特別法上の引当金等繰入額を除く）</t>
    <rPh sb="0" eb="2">
      <t>ユウリョウ</t>
    </rPh>
    <rPh sb="2" eb="4">
      <t>ドウロ</t>
    </rPh>
    <rPh sb="4" eb="6">
      <t>ジギョウ</t>
    </rPh>
    <rPh sb="6" eb="7">
      <t>ヒ</t>
    </rPh>
    <rPh sb="8" eb="12">
      <t>トクベツホウジョウ</t>
    </rPh>
    <rPh sb="13" eb="16">
      <t>ヒキアテキン</t>
    </rPh>
    <rPh sb="16" eb="17">
      <t>トウ</t>
    </rPh>
    <rPh sb="17" eb="20">
      <t>クリイレガク</t>
    </rPh>
    <rPh sb="21" eb="22">
      <t>ノゾ</t>
    </rPh>
    <phoneticPr fontId="2"/>
  </si>
  <si>
    <t>受託事業費</t>
    <rPh sb="0" eb="5">
      <t>ジュタクジギョウヒ</t>
    </rPh>
    <phoneticPr fontId="2"/>
  </si>
  <si>
    <t>管理費</t>
    <rPh sb="0" eb="3">
      <t>カンリヒ</t>
    </rPh>
    <phoneticPr fontId="2"/>
  </si>
  <si>
    <t>道路事業損失補填引当金繰入額</t>
    <rPh sb="0" eb="4">
      <t>ドウロジギョウ</t>
    </rPh>
    <rPh sb="4" eb="8">
      <t>ソンシツホテン</t>
    </rPh>
    <rPh sb="8" eb="14">
      <t>ヒキアテキンクリイレガク</t>
    </rPh>
    <phoneticPr fontId="2"/>
  </si>
  <si>
    <t>償還準備金繰入額</t>
    <rPh sb="0" eb="5">
      <t>ショウカンジュンビキン</t>
    </rPh>
    <rPh sb="5" eb="8">
      <t>クリイレガク</t>
    </rPh>
    <phoneticPr fontId="2"/>
  </si>
  <si>
    <r>
      <rPr>
        <sz val="7"/>
        <color rgb="FFFF0000"/>
        <rFont val="ＭＳ Ｐゴシック"/>
        <family val="3"/>
        <charset val="128"/>
      </rPr>
      <t>（有料道路事業収入）
有料道路事業収入の増加については、国債購入などによる資金運用利息の増（93百万円）が主な要因である。</t>
    </r>
    <r>
      <rPr>
        <sz val="7"/>
        <rFont val="ＭＳ Ｐゴシック"/>
        <family val="3"/>
        <charset val="128"/>
      </rPr>
      <t xml:space="preserve">
（受託事業収入）
受託事業収入の増加については、府道八尾茨木線受託事業において、大阪府からの受託額が増(844百万円)となったことによるものである。
（有料道路事業費）
有料道路事業費の増加については、箕面有料道路における中央監視設備更新工事（270百万円）、防災設備更新工事（297百万円）の実施等が主な要因である。
（受託事業費）
受託事業費の増加については、府道八尾茨木線受託事業に係る費用が増（817百万円）となったことによるものである。</t>
    </r>
    <rPh sb="1" eb="7">
      <t>ユウリョウドウロジギョウ</t>
    </rPh>
    <rPh sb="7" eb="9">
      <t>シュウニュウ</t>
    </rPh>
    <rPh sb="30" eb="32">
      <t>コウニュウ</t>
    </rPh>
    <rPh sb="38" eb="39">
      <t>キン</t>
    </rPh>
    <rPh sb="157" eb="159">
      <t>ゾウカ</t>
    </rPh>
    <rPh sb="169" eb="171">
      <t>シセツ</t>
    </rPh>
    <rPh sb="171" eb="173">
      <t>セツビ</t>
    </rPh>
    <rPh sb="189" eb="192">
      <t>ヒャクマンエン</t>
    </rPh>
    <rPh sb="194" eb="196">
      <t>ボウサイ</t>
    </rPh>
    <rPh sb="206" eb="209">
      <t>ヒャクマンエン</t>
    </rPh>
    <rPh sb="259" eb="260">
      <t>カカ</t>
    </rPh>
    <rPh sb="261" eb="263">
      <t>ヒヨウ</t>
    </rPh>
    <phoneticPr fontId="2"/>
  </si>
  <si>
    <r>
      <rPr>
        <sz val="8"/>
        <color rgb="FFFF0000"/>
        <rFont val="ＭＳ Ｐゴシック"/>
        <family val="3"/>
        <charset val="128"/>
      </rPr>
      <t>（現金預金）
現金預金の減少については、定期預金の満期資金を国債による運用に変更したことによる定期預金の減（9,000百万円）が主な要因である。</t>
    </r>
    <r>
      <rPr>
        <sz val="8"/>
        <rFont val="ＭＳ Ｐゴシック"/>
        <family val="3"/>
        <charset val="128"/>
      </rPr>
      <t xml:space="preserve">
（未収金）
未収金の増加については、府道八尾茨木線耐震補強工事業務に係る受託額の増（844百万円）、令和８年２月、３月のETC/ETCX収入及び同年３月の道路料金収入（現金）の増（25百万円）が主な要因である。
（その他固定資産）
その他固定資産の増加については、</t>
    </r>
    <r>
      <rPr>
        <sz val="8"/>
        <color rgb="FFFF0000"/>
        <rFont val="ＭＳ Ｐゴシック"/>
        <family val="3"/>
        <charset val="128"/>
      </rPr>
      <t>資金運用上のリスク分散を図るため、１年以下で運用していた定期預金の満期資金を１年を超える国債による運用に変更したことに伴う</t>
    </r>
    <r>
      <rPr>
        <sz val="8"/>
        <rFont val="ＭＳ Ｐゴシック"/>
        <family val="3"/>
        <charset val="128"/>
      </rPr>
      <t>投資有価証券の増（8,904百万円）によるものである。
（未払金）
未払金の増加については、府道八尾茨木線耐震補強工事に係る請負代金の増（490百万円）、継続２路線の維持管理業務に係る業務委託料の増（556百万円）が主な要因である。
（長期借入金）
長期借入金の減少については、定時償還及び繰上償還による政府借入金の減(469百万円)、大阪府借入金の減(119百万円)によるものである。
（道路事業損失補填引当金）
道路事業損失補填引当金の増加については、継続２路線の消費税を除く道路料金収入の12％(245百万円)の積立てによるものである。
（償還準備金）
償還準備金の増加については、継続２路線の収支差益(299百万円)の積立てによるものである。</t>
    </r>
    <rPh sb="1" eb="5">
      <t>ゲンキンヨキン</t>
    </rPh>
    <rPh sb="112" eb="113">
      <t>ガク</t>
    </rPh>
    <rPh sb="248" eb="249">
      <t>コ</t>
    </rPh>
    <rPh sb="388" eb="392">
      <t>チョウキカリイレ</t>
    </rPh>
    <rPh sb="392" eb="393">
      <t>キン</t>
    </rPh>
    <rPh sb="394" eb="396">
      <t>ゲンショウ</t>
    </rPh>
    <rPh sb="402" eb="406">
      <t>テイジショウカン</t>
    </rPh>
    <rPh sb="419" eb="420">
      <t>キン</t>
    </rPh>
    <rPh sb="421" eb="422">
      <t>ゲン</t>
    </rPh>
    <rPh sb="426" eb="429">
      <t>ヒャクマンエン</t>
    </rPh>
    <rPh sb="438" eb="439">
      <t>ゲン</t>
    </rPh>
    <rPh sb="443" eb="446">
      <t>ヒャクマンエン</t>
    </rPh>
    <rPh sb="447" eb="448">
      <t>オヨ</t>
    </rPh>
    <rPh sb="472" eb="483">
      <t>ドウロジギョウソンシツホテンヒキアテキン</t>
    </rPh>
    <rPh sb="484" eb="486">
      <t>ゾウカ</t>
    </rPh>
    <rPh sb="492" eb="494">
      <t>ケイゾク</t>
    </rPh>
    <rPh sb="495" eb="497">
      <t>ロセン</t>
    </rPh>
    <rPh sb="498" eb="501">
      <t>ショウヒゼイ</t>
    </rPh>
    <rPh sb="502" eb="503">
      <t>ノゾ</t>
    </rPh>
    <rPh sb="504" eb="510">
      <t>ドウロリョウキンシュウニュウ</t>
    </rPh>
    <rPh sb="518" eb="521">
      <t>ヒャクマンエン</t>
    </rPh>
    <rPh sb="523" eb="525">
      <t>ツミタ</t>
    </rPh>
    <rPh sb="545" eb="550">
      <t>ショウカンジュンビキン</t>
    </rPh>
    <rPh sb="551" eb="553">
      <t>ゾウカ</t>
    </rPh>
    <rPh sb="559" eb="561">
      <t>ケイゾク</t>
    </rPh>
    <rPh sb="562" eb="564">
      <t>ロセン</t>
    </rPh>
    <rPh sb="565" eb="567">
      <t>シュウシ</t>
    </rPh>
    <rPh sb="573" eb="576">
      <t>ヒャクマンエン</t>
    </rPh>
    <rPh sb="578" eb="580">
      <t>ツミタ</t>
    </rPh>
    <phoneticPr fontId="2"/>
  </si>
  <si>
    <t>大阪府道路公社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</si>
</sst>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3" formatCode="#,##0;&quot;△ &quot;#,##0"/>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2"/>
      <name val="ＭＳ Ｐゴシック"/>
      <family val="3"/>
      <charset val="128"/>
    </font>
    <font>
      <sz val="11"/>
      <name val="ＭＳ Ｐゴシック"/>
      <family val="3"/>
      <charset val="128"/>
    </font>
    <font>
      <sz val="8"/>
      <name val="ＭＳ Ｐゴシック"/>
      <family val="3"/>
      <charset val="128"/>
    </font>
    <font>
      <sz val="8"/>
      <color rgb="FFFF0000"/>
      <name val="ＭＳ Ｐゴシック"/>
      <family val="3"/>
      <charset val="128"/>
    </font>
    <font>
      <sz val="7"/>
      <name val="ＭＳ Ｐゴシック"/>
      <family val="3"/>
      <charset val="128"/>
    </font>
    <font>
      <sz val="7"/>
      <color rgb="FFFF0000"/>
      <name val="ＭＳ Ｐゴシック"/>
      <family val="3"/>
      <charset val="128"/>
    </font>
    <font>
      <b/>
      <sz val="12"/>
      <color rgb="FFFF0000"/>
      <name val="ＭＳ Ｐゴシック"/>
      <family val="3"/>
      <charset val="128"/>
    </font>
  </fonts>
  <fills count="7">
    <fill>
      <patternFill patternType="none"/>
    </fill>
    <fill>
      <patternFill patternType="gray125"/>
    </fill>
    <fill>
      <patternFill patternType="solid">
        <fgColor theme="9" tint="-0.249977111117893"/>
        <bgColor indexed="64"/>
      </patternFill>
    </fill>
    <fill>
      <patternFill patternType="solid">
        <fgColor rgb="FFFFFF9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39997558519241921"/>
        <bgColor rgb="FF000000"/>
      </patternFill>
    </fill>
  </fills>
  <borders count="75">
    <border>
      <left/>
      <right/>
      <top/>
      <bottom/>
      <diagonal/>
    </border>
    <border>
      <left style="medium">
        <color indexed="64"/>
      </left>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hair">
        <color indexed="64"/>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top/>
      <bottom style="hair">
        <color indexed="64"/>
      </bottom>
      <diagonal/>
    </border>
  </borders>
  <cellStyleXfs count="8">
    <xf numFmtId="0" fontId="0" fillId="0" borderId="0"/>
    <xf numFmtId="9" fontId="6" fillId="0" borderId="0" applyFont="0" applyFill="0" applyBorder="0" applyAlignment="0" applyProtection="0"/>
    <xf numFmtId="38" fontId="1" fillId="0" borderId="0" applyFont="0" applyFill="0" applyBorder="0" applyAlignment="0" applyProtection="0"/>
    <xf numFmtId="38" fontId="6" fillId="0" borderId="0" applyFont="0" applyFill="0" applyBorder="0" applyAlignment="0" applyProtection="0"/>
    <xf numFmtId="0" fontId="6" fillId="0" borderId="0"/>
    <xf numFmtId="38" fontId="1" fillId="0" borderId="0" applyFont="0" applyFill="0" applyBorder="0" applyAlignment="0" applyProtection="0"/>
    <xf numFmtId="0" fontId="1" fillId="0" borderId="0"/>
    <xf numFmtId="9" fontId="1" fillId="0" borderId="0" applyFont="0" applyFill="0" applyBorder="0" applyAlignment="0" applyProtection="0"/>
  </cellStyleXfs>
  <cellXfs count="186">
    <xf numFmtId="0" fontId="0" fillId="0" borderId="0" xfId="0"/>
    <xf numFmtId="0" fontId="0" fillId="0" borderId="0" xfId="0" applyAlignment="1">
      <alignment vertical="center"/>
    </xf>
    <xf numFmtId="0" fontId="5" fillId="0" borderId="0" xfId="0" applyFont="1" applyAlignment="1">
      <alignment vertical="center"/>
    </xf>
    <xf numFmtId="0" fontId="3" fillId="0" borderId="4" xfId="0" applyFont="1" applyBorder="1" applyAlignment="1">
      <alignment horizontal="left" vertical="center" shrinkToFit="1"/>
    </xf>
    <xf numFmtId="0" fontId="0" fillId="0" borderId="4" xfId="0" applyBorder="1" applyAlignment="1">
      <alignment horizontal="center" vertical="center" textRotation="255" shrinkToFit="1"/>
    </xf>
    <xf numFmtId="183" fontId="0" fillId="0" borderId="4" xfId="3" applyNumberFormat="1" applyFont="1" applyFill="1" applyBorder="1" applyAlignment="1">
      <alignment vertical="center" shrinkToFit="1"/>
    </xf>
    <xf numFmtId="0" fontId="0" fillId="0" borderId="25" xfId="0" applyBorder="1" applyAlignment="1">
      <alignment horizontal="center" vertical="center" textRotation="255"/>
    </xf>
    <xf numFmtId="0" fontId="3" fillId="0" borderId="25" xfId="0" applyFont="1" applyBorder="1" applyAlignment="1">
      <alignment horizontal="left" vertical="center" shrinkToFit="1"/>
    </xf>
    <xf numFmtId="183" fontId="0" fillId="0" borderId="25" xfId="3" applyNumberFormat="1" applyFont="1" applyFill="1" applyBorder="1" applyAlignment="1">
      <alignment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183" fontId="0" fillId="0" borderId="4" xfId="3" applyNumberFormat="1" applyFont="1" applyFill="1" applyBorder="1" applyAlignment="1">
      <alignment horizontal="center" vertical="center" shrinkToFit="1"/>
    </xf>
    <xf numFmtId="183" fontId="0" fillId="0" borderId="0" xfId="3" applyNumberFormat="1" applyFont="1" applyFill="1" applyBorder="1" applyAlignment="1">
      <alignment vertical="center" shrinkToFit="1"/>
    </xf>
    <xf numFmtId="183" fontId="0" fillId="0" borderId="8" xfId="3" applyNumberFormat="1" applyFont="1" applyFill="1" applyBorder="1" applyAlignment="1">
      <alignment vertical="center" shrinkToFit="1"/>
    </xf>
    <xf numFmtId="183" fontId="0" fillId="0" borderId="17" xfId="3" applyNumberFormat="1" applyFont="1" applyFill="1" applyBorder="1" applyAlignment="1">
      <alignment vertical="center" shrinkToFit="1"/>
    </xf>
    <xf numFmtId="183" fontId="0" fillId="0" borderId="33" xfId="3" applyNumberFormat="1" applyFont="1" applyFill="1" applyBorder="1" applyAlignment="1">
      <alignment vertical="center" shrinkToFit="1"/>
    </xf>
    <xf numFmtId="183" fontId="0" fillId="0" borderId="40" xfId="3" applyNumberFormat="1" applyFont="1" applyFill="1" applyBorder="1" applyAlignment="1">
      <alignment vertical="center" shrinkToFit="1"/>
    </xf>
    <xf numFmtId="183" fontId="0" fillId="0" borderId="0" xfId="2" applyNumberFormat="1" applyFont="1" applyFill="1" applyBorder="1" applyAlignment="1">
      <alignment vertical="center" shrinkToFit="1"/>
    </xf>
    <xf numFmtId="0" fontId="0" fillId="0" borderId="6" xfId="0" applyBorder="1" applyAlignment="1">
      <alignment horizontal="center" vertical="center" shrinkToFit="1"/>
    </xf>
    <xf numFmtId="0" fontId="3" fillId="0" borderId="0" xfId="0" applyFont="1" applyAlignment="1">
      <alignment horizontal="left" vertical="center" shrinkToFit="1"/>
    </xf>
    <xf numFmtId="183" fontId="0" fillId="0" borderId="0" xfId="3" applyNumberFormat="1" applyFont="1" applyFill="1" applyBorder="1" applyAlignment="1">
      <alignment horizontal="center" vertical="center" shrinkToFit="1"/>
    </xf>
    <xf numFmtId="183" fontId="0" fillId="0" borderId="0" xfId="3" applyNumberFormat="1" applyFont="1" applyAlignment="1">
      <alignment vertical="center"/>
    </xf>
    <xf numFmtId="183" fontId="0" fillId="0" borderId="4" xfId="3" applyNumberFormat="1" applyFont="1" applyFill="1" applyBorder="1" applyAlignment="1">
      <alignment vertical="center"/>
    </xf>
    <xf numFmtId="0" fontId="0" fillId="0" borderId="4" xfId="0" applyBorder="1" applyAlignment="1" applyProtection="1">
      <alignment horizontal="left" vertical="center"/>
      <protection locked="0"/>
    </xf>
    <xf numFmtId="183" fontId="0" fillId="0" borderId="25" xfId="3" applyNumberFormat="1" applyFont="1" applyFill="1" applyBorder="1" applyAlignment="1">
      <alignment vertical="center"/>
    </xf>
    <xf numFmtId="0" fontId="0" fillId="0" borderId="4"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0" borderId="0" xfId="2" applyNumberFormat="1" applyFont="1" applyAlignment="1">
      <alignment vertical="center"/>
    </xf>
    <xf numFmtId="183" fontId="4" fillId="0" borderId="0" xfId="3" applyNumberFormat="1" applyFont="1" applyAlignment="1">
      <alignment horizontal="right"/>
    </xf>
    <xf numFmtId="0" fontId="4" fillId="0" borderId="43" xfId="0" applyFont="1" applyBorder="1" applyAlignment="1">
      <alignment horizontal="left" vertical="center"/>
    </xf>
    <xf numFmtId="183" fontId="0" fillId="0" borderId="35" xfId="3" applyNumberFormat="1" applyFont="1" applyFill="1" applyBorder="1" applyAlignment="1">
      <alignment vertical="center" shrinkToFit="1"/>
    </xf>
    <xf numFmtId="183" fontId="0" fillId="0" borderId="36" xfId="3" applyNumberFormat="1" applyFont="1" applyFill="1" applyBorder="1" applyAlignment="1">
      <alignment vertical="center" shrinkToFit="1"/>
    </xf>
    <xf numFmtId="183" fontId="0" fillId="0" borderId="34" xfId="3" applyNumberFormat="1" applyFont="1" applyFill="1" applyBorder="1" applyAlignment="1">
      <alignment vertical="center" shrinkToFit="1"/>
    </xf>
    <xf numFmtId="0" fontId="4" fillId="0" borderId="45" xfId="0" applyFont="1" applyBorder="1" applyAlignment="1">
      <alignment horizontal="left" vertical="center"/>
    </xf>
    <xf numFmtId="183" fontId="0" fillId="0" borderId="46" xfId="3" applyNumberFormat="1" applyFont="1" applyFill="1" applyBorder="1" applyAlignment="1">
      <alignment vertical="center" shrinkToFit="1"/>
    </xf>
    <xf numFmtId="183" fontId="0" fillId="0" borderId="47" xfId="3" applyNumberFormat="1" applyFont="1" applyFill="1" applyBorder="1" applyAlignment="1">
      <alignment vertical="center" shrinkToFit="1"/>
    </xf>
    <xf numFmtId="0" fontId="4" fillId="0" borderId="48" xfId="0" applyFont="1" applyBorder="1" applyAlignment="1">
      <alignment horizontal="left" vertical="center"/>
    </xf>
    <xf numFmtId="183" fontId="0" fillId="0" borderId="3" xfId="3" applyNumberFormat="1" applyFont="1" applyFill="1" applyBorder="1" applyAlignment="1">
      <alignment vertical="center" shrinkToFit="1"/>
    </xf>
    <xf numFmtId="0" fontId="4" fillId="0" borderId="45" xfId="0" applyFont="1" applyBorder="1" applyAlignment="1">
      <alignment horizontal="left" vertical="center" wrapText="1"/>
    </xf>
    <xf numFmtId="0" fontId="4" fillId="0" borderId="43" xfId="0" applyFont="1" applyBorder="1" applyAlignment="1">
      <alignment horizontal="left" vertical="center" shrinkToFit="1"/>
    </xf>
    <xf numFmtId="0" fontId="4" fillId="0" borderId="44" xfId="0" applyFont="1" applyBorder="1" applyAlignment="1">
      <alignment horizontal="left" vertical="center" shrinkToFit="1"/>
    </xf>
    <xf numFmtId="0" fontId="4" fillId="0" borderId="45" xfId="0" applyFont="1" applyBorder="1" applyAlignment="1">
      <alignment horizontal="left" vertical="center" shrinkToFit="1"/>
    </xf>
    <xf numFmtId="183" fontId="0" fillId="0" borderId="49" xfId="3" applyNumberFormat="1" applyFont="1" applyFill="1" applyBorder="1" applyAlignment="1">
      <alignment vertical="center" shrinkToFit="1"/>
    </xf>
    <xf numFmtId="183" fontId="0" fillId="0" borderId="31" xfId="3" applyNumberFormat="1" applyFont="1" applyFill="1" applyBorder="1" applyAlignment="1">
      <alignment vertical="center" shrinkToFit="1"/>
    </xf>
    <xf numFmtId="0" fontId="4" fillId="0" borderId="48" xfId="0" applyFont="1" applyBorder="1" applyAlignment="1">
      <alignment horizontal="left" vertical="center" shrinkToFit="1"/>
    </xf>
    <xf numFmtId="183" fontId="0" fillId="0" borderId="12" xfId="3" applyNumberFormat="1" applyFont="1" applyFill="1" applyBorder="1" applyAlignment="1" applyProtection="1">
      <alignment horizontal="right" vertical="center" shrinkToFit="1"/>
      <protection locked="0"/>
    </xf>
    <xf numFmtId="183" fontId="0" fillId="0" borderId="50" xfId="3" applyNumberFormat="1" applyFont="1" applyFill="1" applyBorder="1" applyAlignment="1" applyProtection="1">
      <alignment horizontal="right" vertical="center" shrinkToFit="1"/>
      <protection locked="0"/>
    </xf>
    <xf numFmtId="0" fontId="4" fillId="0" borderId="0" xfId="0" applyFont="1" applyAlignment="1">
      <alignment horizontal="left" vertical="center"/>
    </xf>
    <xf numFmtId="0" fontId="0" fillId="0" borderId="33" xfId="0" applyBorder="1" applyAlignment="1">
      <alignment horizontal="left" vertical="center" shrinkToFit="1"/>
    </xf>
    <xf numFmtId="0" fontId="0" fillId="0" borderId="8" xfId="0" applyBorder="1" applyAlignment="1">
      <alignment horizontal="left" vertical="center" shrinkToFit="1"/>
    </xf>
    <xf numFmtId="0" fontId="0" fillId="0" borderId="40" xfId="0" applyBorder="1" applyAlignment="1">
      <alignment horizontal="left" vertical="center" shrinkToFit="1"/>
    </xf>
    <xf numFmtId="183" fontId="0" fillId="3" borderId="22" xfId="3" applyNumberFormat="1" applyFont="1" applyFill="1" applyBorder="1" applyAlignment="1">
      <alignment vertical="center" shrinkToFit="1"/>
    </xf>
    <xf numFmtId="183" fontId="0" fillId="3" borderId="14" xfId="3" applyNumberFormat="1" applyFont="1" applyFill="1" applyBorder="1" applyAlignment="1">
      <alignment vertical="center" shrinkToFit="1"/>
    </xf>
    <xf numFmtId="183" fontId="0" fillId="3" borderId="35" xfId="3" applyNumberFormat="1" applyFont="1" applyFill="1" applyBorder="1" applyAlignment="1">
      <alignment vertical="center" shrinkToFit="1"/>
    </xf>
    <xf numFmtId="183" fontId="0" fillId="3" borderId="54" xfId="3" applyNumberFormat="1" applyFont="1" applyFill="1" applyBorder="1" applyAlignment="1">
      <alignment vertical="center" shrinkToFit="1"/>
    </xf>
    <xf numFmtId="183" fontId="0" fillId="3" borderId="34" xfId="3" applyNumberFormat="1" applyFont="1" applyFill="1" applyBorder="1" applyAlignment="1">
      <alignment vertical="center" shrinkToFit="1"/>
    </xf>
    <xf numFmtId="183" fontId="0" fillId="3" borderId="32" xfId="3" applyNumberFormat="1" applyFont="1" applyFill="1" applyBorder="1" applyAlignment="1">
      <alignment vertical="center" shrinkToFit="1"/>
    </xf>
    <xf numFmtId="183" fontId="0" fillId="3" borderId="3" xfId="3" applyNumberFormat="1" applyFont="1" applyFill="1" applyBorder="1" applyAlignment="1">
      <alignment vertical="center" shrinkToFit="1"/>
    </xf>
    <xf numFmtId="183" fontId="0" fillId="3" borderId="37" xfId="3" applyNumberFormat="1" applyFont="1" applyFill="1" applyBorder="1" applyAlignment="1">
      <alignment vertical="center" shrinkToFit="1"/>
    </xf>
    <xf numFmtId="183" fontId="0" fillId="3" borderId="42" xfId="3" applyNumberFormat="1" applyFont="1" applyFill="1" applyBorder="1" applyAlignment="1">
      <alignment horizontal="right" vertical="center" shrinkToFit="1"/>
    </xf>
    <xf numFmtId="183" fontId="0" fillId="3" borderId="54" xfId="3" applyNumberFormat="1" applyFont="1" applyFill="1" applyBorder="1" applyAlignment="1">
      <alignment horizontal="right" vertical="center" shrinkToFit="1"/>
    </xf>
    <xf numFmtId="183" fontId="0" fillId="3" borderId="14" xfId="3" applyNumberFormat="1" applyFont="1" applyFill="1" applyBorder="1" applyAlignment="1">
      <alignment horizontal="right" vertical="center" shrinkToFit="1"/>
    </xf>
    <xf numFmtId="183" fontId="0" fillId="3" borderId="7" xfId="3" applyNumberFormat="1" applyFont="1" applyFill="1" applyBorder="1" applyAlignment="1">
      <alignment horizontal="right" vertical="center" shrinkToFit="1"/>
    </xf>
    <xf numFmtId="0" fontId="0" fillId="0" borderId="25" xfId="0" applyBorder="1" applyAlignment="1" applyProtection="1">
      <alignment horizontal="left" vertical="center"/>
      <protection locked="0"/>
    </xf>
    <xf numFmtId="183" fontId="0" fillId="5" borderId="34" xfId="3" applyNumberFormat="1" applyFont="1" applyFill="1" applyBorder="1" applyAlignment="1">
      <alignment vertical="center" shrinkToFit="1"/>
    </xf>
    <xf numFmtId="183" fontId="0" fillId="5" borderId="8" xfId="3" applyNumberFormat="1" applyFont="1" applyFill="1" applyBorder="1" applyAlignment="1">
      <alignment vertical="center" shrinkToFit="1"/>
    </xf>
    <xf numFmtId="183" fontId="0" fillId="5" borderId="14" xfId="3" applyNumberFormat="1" applyFont="1" applyFill="1" applyBorder="1" applyAlignment="1">
      <alignment vertical="center"/>
    </xf>
    <xf numFmtId="183" fontId="0" fillId="5" borderId="6" xfId="3" applyNumberFormat="1" applyFont="1" applyFill="1" applyBorder="1" applyAlignment="1">
      <alignment vertical="center"/>
    </xf>
    <xf numFmtId="183" fontId="0" fillId="5" borderId="22" xfId="3" applyNumberFormat="1" applyFont="1" applyFill="1" applyBorder="1" applyAlignment="1">
      <alignment vertical="center" shrinkToFit="1"/>
    </xf>
    <xf numFmtId="183" fontId="0" fillId="5" borderId="11" xfId="3" applyNumberFormat="1" applyFont="1" applyFill="1" applyBorder="1" applyAlignment="1">
      <alignment vertical="center" shrinkToFit="1"/>
    </xf>
    <xf numFmtId="0" fontId="0" fillId="5" borderId="32" xfId="0" applyFill="1" applyBorder="1" applyAlignment="1">
      <alignment vertical="center" shrinkToFit="1"/>
    </xf>
    <xf numFmtId="183" fontId="0" fillId="5" borderId="14" xfId="3" applyNumberFormat="1" applyFont="1" applyFill="1" applyBorder="1" applyAlignment="1">
      <alignment vertical="center" shrinkToFit="1"/>
    </xf>
    <xf numFmtId="183" fontId="0" fillId="5" borderId="6" xfId="3" applyNumberFormat="1" applyFont="1" applyFill="1" applyBorder="1" applyAlignment="1">
      <alignment vertical="center" shrinkToFit="1"/>
    </xf>
    <xf numFmtId="0" fontId="0" fillId="5" borderId="1" xfId="0" applyFill="1" applyBorder="1" applyAlignment="1">
      <alignment vertical="center" shrinkToFit="1"/>
    </xf>
    <xf numFmtId="0" fontId="0" fillId="5" borderId="24" xfId="0" applyFill="1" applyBorder="1" applyAlignment="1">
      <alignment vertical="center" shrinkToFit="1"/>
    </xf>
    <xf numFmtId="183" fontId="0" fillId="2" borderId="21" xfId="5" applyNumberFormat="1" applyFont="1" applyFill="1" applyBorder="1" applyAlignment="1">
      <alignment horizontal="center" vertical="center" shrinkToFit="1"/>
    </xf>
    <xf numFmtId="183" fontId="0" fillId="2" borderId="15" xfId="5" applyNumberFormat="1" applyFont="1" applyFill="1" applyBorder="1" applyAlignment="1">
      <alignment horizontal="center" vertical="center" shrinkToFit="1"/>
    </xf>
    <xf numFmtId="183" fontId="0" fillId="2" borderId="42" xfId="3" applyNumberFormat="1" applyFont="1" applyFill="1" applyBorder="1" applyAlignment="1">
      <alignment horizontal="center" vertical="center" shrinkToFit="1"/>
    </xf>
    <xf numFmtId="0" fontId="0" fillId="2" borderId="18" xfId="0" applyFill="1" applyBorder="1" applyAlignment="1">
      <alignment horizontal="center" vertical="center" shrinkToFit="1"/>
    </xf>
    <xf numFmtId="0" fontId="4" fillId="0" borderId="44" xfId="0" applyFont="1" applyBorder="1" applyAlignment="1">
      <alignment horizontal="left" vertical="center"/>
    </xf>
    <xf numFmtId="183" fontId="0" fillId="5" borderId="2" xfId="3" applyNumberFormat="1" applyFont="1" applyFill="1" applyBorder="1" applyAlignment="1">
      <alignment vertical="center" shrinkToFit="1"/>
    </xf>
    <xf numFmtId="183" fontId="0" fillId="5" borderId="17" xfId="3" applyNumberFormat="1" applyFont="1" applyFill="1" applyBorder="1" applyAlignment="1">
      <alignment vertical="center" shrinkToFit="1"/>
    </xf>
    <xf numFmtId="183" fontId="0" fillId="5" borderId="33" xfId="3" applyNumberFormat="1" applyFont="1" applyFill="1" applyBorder="1" applyAlignment="1">
      <alignment vertical="center" shrinkToFit="1"/>
    </xf>
    <xf numFmtId="0" fontId="3" fillId="5" borderId="1" xfId="0" applyFont="1" applyFill="1" applyBorder="1" applyAlignment="1">
      <alignment horizontal="left" vertical="center" shrinkToFit="1"/>
    </xf>
    <xf numFmtId="183" fontId="0" fillId="5" borderId="35" xfId="3" applyNumberFormat="1" applyFont="1" applyFill="1" applyBorder="1" applyAlignment="1">
      <alignment vertical="center" shrinkToFit="1"/>
    </xf>
    <xf numFmtId="183" fontId="0" fillId="5" borderId="36" xfId="3" applyNumberFormat="1" applyFont="1" applyFill="1" applyBorder="1" applyAlignment="1">
      <alignment vertical="center" shrinkToFit="1"/>
    </xf>
    <xf numFmtId="0" fontId="3" fillId="5" borderId="24" xfId="0" applyFont="1" applyFill="1" applyBorder="1" applyAlignment="1">
      <alignment horizontal="left" vertical="center" shrinkToFit="1"/>
    </xf>
    <xf numFmtId="183" fontId="0" fillId="5" borderId="37" xfId="3" applyNumberFormat="1" applyFont="1" applyFill="1" applyBorder="1" applyAlignment="1">
      <alignment vertical="center" shrinkToFit="1"/>
    </xf>
    <xf numFmtId="183" fontId="0" fillId="5" borderId="9" xfId="3" applyNumberFormat="1" applyFont="1" applyFill="1" applyBorder="1" applyAlignment="1">
      <alignment vertical="center" shrinkToFit="1"/>
    </xf>
    <xf numFmtId="183" fontId="0" fillId="6" borderId="38" xfId="3" applyNumberFormat="1" applyFont="1" applyFill="1" applyBorder="1" applyAlignment="1">
      <alignment horizontal="right" vertical="center" shrinkToFit="1"/>
    </xf>
    <xf numFmtId="183" fontId="0" fillId="6" borderId="15" xfId="3" applyNumberFormat="1" applyFont="1" applyFill="1" applyBorder="1" applyAlignment="1">
      <alignment horizontal="right" vertical="center" shrinkToFit="1"/>
    </xf>
    <xf numFmtId="0" fontId="4" fillId="0" borderId="61" xfId="0" applyFont="1" applyBorder="1" applyAlignment="1">
      <alignment horizontal="left" vertical="center" wrapText="1"/>
    </xf>
    <xf numFmtId="183" fontId="0" fillId="0" borderId="32" xfId="3" applyNumberFormat="1" applyFont="1" applyFill="1" applyBorder="1" applyAlignment="1">
      <alignment vertical="center" shrinkToFit="1"/>
    </xf>
    <xf numFmtId="0" fontId="4" fillId="0" borderId="65" xfId="0" applyFont="1" applyBorder="1" applyAlignment="1">
      <alignment horizontal="left" vertical="center" wrapText="1"/>
    </xf>
    <xf numFmtId="183" fontId="0" fillId="0" borderId="66" xfId="3" applyNumberFormat="1" applyFont="1" applyFill="1" applyBorder="1" applyAlignment="1">
      <alignment vertical="center" shrinkToFit="1"/>
    </xf>
    <xf numFmtId="183" fontId="0" fillId="0" borderId="67" xfId="3" applyNumberFormat="1" applyFont="1" applyFill="1" applyBorder="1" applyAlignment="1">
      <alignment vertical="center" shrinkToFit="1"/>
    </xf>
    <xf numFmtId="183" fontId="0" fillId="5" borderId="14" xfId="5" applyNumberFormat="1" applyFont="1" applyFill="1" applyBorder="1" applyAlignment="1">
      <alignment vertical="center" shrinkToFit="1"/>
    </xf>
    <xf numFmtId="183" fontId="0" fillId="5" borderId="6" xfId="5" applyNumberFormat="1" applyFont="1" applyFill="1" applyBorder="1" applyAlignment="1">
      <alignment vertical="center" shrinkToFit="1"/>
    </xf>
    <xf numFmtId="183" fontId="0" fillId="3" borderId="14" xfId="5" applyNumberFormat="1" applyFont="1" applyFill="1" applyBorder="1" applyAlignment="1">
      <alignment vertical="center" shrinkToFit="1"/>
    </xf>
    <xf numFmtId="183" fontId="0" fillId="0" borderId="69" xfId="5" applyNumberFormat="1" applyFont="1" applyFill="1" applyBorder="1" applyAlignment="1">
      <alignment vertical="center" shrinkToFit="1"/>
    </xf>
    <xf numFmtId="183" fontId="0" fillId="0" borderId="70" xfId="5" applyNumberFormat="1" applyFont="1" applyFill="1" applyBorder="1" applyAlignment="1">
      <alignment vertical="center" shrinkToFit="1"/>
    </xf>
    <xf numFmtId="183" fontId="0" fillId="3" borderId="54" xfId="5" applyNumberFormat="1" applyFont="1" applyFill="1" applyBorder="1" applyAlignment="1">
      <alignment vertical="center" shrinkToFit="1"/>
    </xf>
    <xf numFmtId="183" fontId="0" fillId="0" borderId="39" xfId="5" applyNumberFormat="1" applyFont="1" applyFill="1" applyBorder="1" applyAlignment="1">
      <alignment vertical="center" shrinkToFit="1"/>
    </xf>
    <xf numFmtId="183" fontId="0" fillId="0" borderId="40" xfId="5" applyNumberFormat="1" applyFont="1" applyFill="1" applyBorder="1" applyAlignment="1">
      <alignment vertical="center" shrinkToFit="1"/>
    </xf>
    <xf numFmtId="183" fontId="0" fillId="3" borderId="3" xfId="5" applyNumberFormat="1" applyFont="1" applyFill="1" applyBorder="1" applyAlignment="1">
      <alignment vertical="center" shrinkToFit="1"/>
    </xf>
    <xf numFmtId="183" fontId="0" fillId="0" borderId="13" xfId="5" applyNumberFormat="1" applyFont="1" applyFill="1" applyBorder="1" applyAlignment="1" applyProtection="1">
      <alignment horizontal="right" vertical="center" shrinkToFit="1"/>
      <protection locked="0"/>
    </xf>
    <xf numFmtId="183" fontId="1" fillId="0" borderId="13" xfId="5" applyNumberFormat="1" applyFont="1" applyFill="1" applyBorder="1" applyAlignment="1" applyProtection="1">
      <alignment horizontal="right" vertical="center" shrinkToFit="1"/>
      <protection locked="0"/>
    </xf>
    <xf numFmtId="183" fontId="0" fillId="3" borderId="35" xfId="5" applyNumberFormat="1" applyFont="1" applyFill="1" applyBorder="1" applyAlignment="1">
      <alignment horizontal="right" vertical="center" shrinkToFit="1"/>
    </xf>
    <xf numFmtId="183" fontId="0" fillId="0" borderId="71" xfId="5" applyNumberFormat="1" applyFont="1" applyFill="1" applyBorder="1" applyAlignment="1" applyProtection="1">
      <alignment horizontal="right" vertical="center" shrinkToFit="1"/>
      <protection locked="0"/>
    </xf>
    <xf numFmtId="183" fontId="1" fillId="0" borderId="71" xfId="5" applyNumberFormat="1" applyFont="1" applyFill="1" applyBorder="1" applyAlignment="1" applyProtection="1">
      <alignment horizontal="right" vertical="center" shrinkToFit="1"/>
      <protection locked="0"/>
    </xf>
    <xf numFmtId="183" fontId="0" fillId="3" borderId="73" xfId="5" applyNumberFormat="1" applyFont="1" applyFill="1" applyBorder="1" applyAlignment="1">
      <alignment horizontal="right" vertical="center" shrinkToFit="1"/>
    </xf>
    <xf numFmtId="183" fontId="0" fillId="0" borderId="50" xfId="5" applyNumberFormat="1" applyFont="1" applyFill="1" applyBorder="1" applyAlignment="1" applyProtection="1">
      <alignment horizontal="right" vertical="center" shrinkToFit="1"/>
      <protection locked="0"/>
    </xf>
    <xf numFmtId="183" fontId="1" fillId="0" borderId="50" xfId="5" applyNumberFormat="1" applyFont="1" applyFill="1" applyBorder="1" applyAlignment="1" applyProtection="1">
      <alignment horizontal="right" vertical="center" shrinkToFit="1"/>
      <protection locked="0"/>
    </xf>
    <xf numFmtId="183" fontId="0" fillId="3" borderId="54" xfId="5" applyNumberFormat="1" applyFont="1" applyFill="1" applyBorder="1" applyAlignment="1">
      <alignment horizontal="right" vertical="center" shrinkToFit="1"/>
    </xf>
    <xf numFmtId="0" fontId="0" fillId="0" borderId="30" xfId="0" applyBorder="1" applyAlignment="1">
      <alignment horizontal="center" vertical="center" shrinkToFit="1"/>
    </xf>
    <xf numFmtId="183" fontId="0" fillId="6" borderId="41" xfId="3" applyNumberFormat="1" applyFont="1" applyFill="1" applyBorder="1" applyAlignment="1">
      <alignment horizontal="right" vertical="center" shrinkToFit="1"/>
    </xf>
    <xf numFmtId="183" fontId="0" fillId="3" borderId="63" xfId="3" applyNumberFormat="1" applyFont="1" applyFill="1" applyBorder="1" applyAlignment="1">
      <alignment horizontal="right" vertical="center" shrinkToFit="1"/>
    </xf>
    <xf numFmtId="183" fontId="0" fillId="0" borderId="68" xfId="5" applyNumberFormat="1" applyFont="1" applyFill="1" applyBorder="1" applyAlignment="1" applyProtection="1">
      <alignment horizontal="right" vertical="center" shrinkToFit="1"/>
      <protection locked="0"/>
    </xf>
    <xf numFmtId="183" fontId="0" fillId="0" borderId="51" xfId="5" applyNumberFormat="1" applyFont="1" applyFill="1" applyBorder="1" applyAlignment="1" applyProtection="1">
      <alignment horizontal="right" vertical="center" shrinkToFit="1"/>
      <protection locked="0"/>
    </xf>
    <xf numFmtId="183" fontId="0" fillId="3" borderId="55" xfId="5" applyNumberFormat="1" applyFont="1" applyFill="1" applyBorder="1" applyAlignment="1">
      <alignment horizontal="right" vertical="center" shrinkToFit="1"/>
    </xf>
    <xf numFmtId="183" fontId="1" fillId="5" borderId="59" xfId="5" applyNumberFormat="1" applyFont="1" applyFill="1" applyBorder="1" applyAlignment="1">
      <alignment vertical="center" shrinkToFit="1"/>
    </xf>
    <xf numFmtId="183" fontId="1" fillId="5" borderId="6" xfId="5" applyNumberFormat="1" applyFont="1" applyFill="1" applyBorder="1" applyAlignment="1">
      <alignment vertical="center" shrinkToFit="1"/>
    </xf>
    <xf numFmtId="183" fontId="1" fillId="0" borderId="52" xfId="5" applyNumberFormat="1" applyFont="1" applyFill="1" applyBorder="1" applyAlignment="1">
      <alignment vertical="center" shrinkToFit="1"/>
    </xf>
    <xf numFmtId="183" fontId="1" fillId="0" borderId="57" xfId="5" applyNumberFormat="1" applyFont="1" applyFill="1" applyBorder="1" applyAlignment="1">
      <alignment vertical="center" shrinkToFit="1"/>
    </xf>
    <xf numFmtId="183" fontId="1" fillId="0" borderId="62" xfId="5" applyNumberFormat="1" applyFont="1" applyFill="1" applyBorder="1" applyAlignment="1">
      <alignment vertical="center" shrinkToFit="1"/>
    </xf>
    <xf numFmtId="183" fontId="1" fillId="5" borderId="53" xfId="5" applyNumberFormat="1" applyFont="1" applyFill="1" applyBorder="1" applyAlignment="1">
      <alignment vertical="center"/>
    </xf>
    <xf numFmtId="183" fontId="1" fillId="0" borderId="28" xfId="5" applyNumberFormat="1" applyFont="1" applyFill="1" applyBorder="1" applyAlignment="1">
      <alignment vertical="center" shrinkToFit="1"/>
    </xf>
    <xf numFmtId="183" fontId="1" fillId="5" borderId="30" xfId="5" applyNumberFormat="1" applyFont="1" applyFill="1" applyBorder="1" applyAlignment="1">
      <alignment vertical="center" shrinkToFit="1"/>
    </xf>
    <xf numFmtId="183" fontId="1" fillId="0" borderId="0" xfId="5" applyNumberFormat="1" applyFont="1" applyFill="1" applyBorder="1" applyAlignment="1">
      <alignment vertical="center" shrinkToFit="1"/>
    </xf>
    <xf numFmtId="183" fontId="1" fillId="0" borderId="60" xfId="5" applyNumberFormat="1" applyFont="1" applyFill="1" applyBorder="1" applyAlignment="1">
      <alignment vertical="center" shrinkToFit="1"/>
    </xf>
    <xf numFmtId="183" fontId="1" fillId="5" borderId="0" xfId="5" applyNumberFormat="1" applyFont="1" applyFill="1" applyBorder="1" applyAlignment="1">
      <alignment vertical="center" shrinkToFit="1"/>
    </xf>
    <xf numFmtId="183" fontId="1" fillId="0" borderId="27" xfId="5" applyNumberFormat="1" applyFont="1" applyFill="1" applyBorder="1" applyAlignment="1">
      <alignment vertical="center" shrinkToFit="1"/>
    </xf>
    <xf numFmtId="183" fontId="1" fillId="0" borderId="74" xfId="5" applyNumberFormat="1" applyFont="1" applyFill="1" applyBorder="1" applyAlignment="1">
      <alignment vertical="center" shrinkToFit="1"/>
    </xf>
    <xf numFmtId="183" fontId="1" fillId="0" borderId="25" xfId="5" applyNumberFormat="1" applyFont="1" applyFill="1" applyBorder="1" applyAlignment="1">
      <alignment vertical="center" shrinkToFit="1"/>
    </xf>
    <xf numFmtId="183" fontId="1" fillId="5" borderId="8" xfId="5" applyNumberFormat="1" applyFont="1" applyFill="1" applyBorder="1" applyAlignment="1">
      <alignment vertical="center" shrinkToFit="1"/>
    </xf>
    <xf numFmtId="183" fontId="1" fillId="5" borderId="27" xfId="5" applyNumberFormat="1" applyFont="1" applyFill="1" applyBorder="1" applyAlignment="1">
      <alignment vertical="center" shrinkToFit="1"/>
    </xf>
    <xf numFmtId="183" fontId="1" fillId="5" borderId="56" xfId="5" applyNumberFormat="1" applyFont="1" applyFill="1" applyBorder="1" applyAlignment="1">
      <alignment vertical="center" shrinkToFit="1"/>
    </xf>
    <xf numFmtId="183" fontId="1" fillId="0" borderId="12" xfId="5" applyNumberFormat="1" applyFont="1" applyFill="1" applyBorder="1" applyAlignment="1" applyProtection="1">
      <alignment horizontal="right" vertical="center" shrinkToFit="1"/>
      <protection locked="0"/>
    </xf>
    <xf numFmtId="183" fontId="1" fillId="5" borderId="38" xfId="5" applyNumberFormat="1" applyFont="1" applyFill="1" applyBorder="1" applyAlignment="1">
      <alignment horizontal="right" vertical="center" shrinkToFit="1"/>
    </xf>
    <xf numFmtId="183" fontId="1" fillId="5" borderId="15" xfId="5" applyNumberFormat="1" applyFont="1" applyFill="1" applyBorder="1" applyAlignment="1">
      <alignment horizontal="right" vertical="center" shrinkToFit="1"/>
    </xf>
    <xf numFmtId="0" fontId="7" fillId="4" borderId="18" xfId="0" applyFont="1" applyFill="1" applyBorder="1" applyAlignment="1" applyProtection="1">
      <alignment horizontal="left" vertical="top" wrapText="1"/>
      <protection locked="0"/>
    </xf>
    <xf numFmtId="0" fontId="7" fillId="4" borderId="10" xfId="0" applyFont="1" applyFill="1" applyBorder="1" applyAlignment="1">
      <alignment horizontal="left" vertical="top"/>
    </xf>
    <xf numFmtId="0" fontId="7" fillId="4" borderId="63" xfId="0" applyFont="1" applyFill="1" applyBorder="1" applyAlignment="1">
      <alignment horizontal="left" vertical="top"/>
    </xf>
    <xf numFmtId="0" fontId="0" fillId="2" borderId="16"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58" xfId="0" applyFill="1" applyBorder="1" applyAlignment="1">
      <alignment horizontal="center" vertical="center" shrinkToFit="1"/>
    </xf>
    <xf numFmtId="0" fontId="0" fillId="0" borderId="18" xfId="0" applyBorder="1" applyAlignment="1">
      <alignment horizontal="center" vertical="center" textRotation="255"/>
    </xf>
    <xf numFmtId="0" fontId="0" fillId="0" borderId="10" xfId="0" applyBorder="1" applyAlignment="1">
      <alignment horizontal="center" vertical="center" textRotation="255"/>
    </xf>
    <xf numFmtId="0" fontId="0" fillId="0" borderId="63" xfId="0" applyBorder="1" applyAlignment="1">
      <alignment horizontal="center" vertical="center" textRotation="255"/>
    </xf>
    <xf numFmtId="0" fontId="5" fillId="5" borderId="19" xfId="0" applyFont="1" applyFill="1" applyBorder="1" applyAlignment="1">
      <alignment horizontal="left" vertical="center" shrinkToFit="1"/>
    </xf>
    <xf numFmtId="0" fontId="5" fillId="5" borderId="4" xfId="0" applyFont="1" applyFill="1" applyBorder="1" applyAlignment="1">
      <alignment horizontal="left" vertical="center" shrinkToFit="1"/>
    </xf>
    <xf numFmtId="0" fontId="5" fillId="5" borderId="20" xfId="0" applyFont="1" applyFill="1" applyBorder="1" applyAlignment="1">
      <alignment horizontal="left" vertical="center" shrinkToFit="1"/>
    </xf>
    <xf numFmtId="0" fontId="0" fillId="5" borderId="36" xfId="0" applyFill="1" applyBorder="1" applyAlignment="1">
      <alignment horizontal="left" vertical="center" shrinkToFit="1"/>
    </xf>
    <xf numFmtId="0" fontId="0" fillId="5" borderId="23" xfId="0" applyFill="1" applyBorder="1" applyAlignment="1">
      <alignment horizontal="left" vertical="center" shrinkToFit="1"/>
    </xf>
    <xf numFmtId="0" fontId="5" fillId="5" borderId="1" xfId="0" applyFont="1" applyFill="1" applyBorder="1" applyAlignment="1">
      <alignment horizontal="left" vertical="center" shrinkToFit="1"/>
    </xf>
    <xf numFmtId="0" fontId="5" fillId="5" borderId="30" xfId="0" applyFont="1" applyFill="1" applyBorder="1" applyAlignment="1">
      <alignment horizontal="left" vertical="center" shrinkToFit="1"/>
    </xf>
    <xf numFmtId="0" fontId="5" fillId="5" borderId="62" xfId="0" applyFont="1" applyFill="1" applyBorder="1" applyAlignment="1">
      <alignment horizontal="left" vertical="center" shrinkToFit="1"/>
    </xf>
    <xf numFmtId="0" fontId="3" fillId="5" borderId="36" xfId="0" applyFont="1" applyFill="1" applyBorder="1" applyAlignment="1">
      <alignment horizontal="left" vertical="center" shrinkToFit="1"/>
    </xf>
    <xf numFmtId="0" fontId="3" fillId="5" borderId="43" xfId="0" applyFont="1" applyFill="1" applyBorder="1" applyAlignment="1">
      <alignment horizontal="left" vertical="center" shrinkToFit="1"/>
    </xf>
    <xf numFmtId="0" fontId="3" fillId="5" borderId="9" xfId="0" applyFont="1" applyFill="1" applyBorder="1" applyAlignment="1">
      <alignment horizontal="left" vertical="center" shrinkToFit="1"/>
    </xf>
    <xf numFmtId="0" fontId="3" fillId="5" borderId="26" xfId="0" applyFont="1" applyFill="1" applyBorder="1" applyAlignment="1">
      <alignment horizontal="left" vertical="center" shrinkToFit="1"/>
    </xf>
    <xf numFmtId="0" fontId="0" fillId="0" borderId="4" xfId="0" applyBorder="1" applyAlignment="1">
      <alignment horizontal="center" vertical="center"/>
    </xf>
    <xf numFmtId="0" fontId="0" fillId="0" borderId="18" xfId="0" applyBorder="1" applyAlignment="1">
      <alignment horizontal="center" vertical="center" textRotation="255" shrinkToFit="1"/>
    </xf>
    <xf numFmtId="0" fontId="0" fillId="0" borderId="10" xfId="0" applyBorder="1" applyAlignment="1">
      <alignment horizontal="center" vertical="center" textRotation="255" shrinkToFit="1"/>
    </xf>
    <xf numFmtId="0" fontId="0" fillId="0" borderId="63" xfId="0" applyBorder="1" applyAlignment="1">
      <alignment horizontal="center" vertical="center" textRotation="255" shrinkToFit="1"/>
    </xf>
    <xf numFmtId="0" fontId="0" fillId="0" borderId="12" xfId="0" applyBorder="1" applyAlignment="1">
      <alignment horizontal="left" vertical="center" shrinkToFit="1"/>
    </xf>
    <xf numFmtId="0" fontId="0" fillId="0" borderId="20" xfId="0" applyBorder="1" applyAlignment="1">
      <alignment horizontal="left" vertical="center" shrinkToFit="1"/>
    </xf>
    <xf numFmtId="0" fontId="0" fillId="0" borderId="50" xfId="0" applyBorder="1" applyAlignment="1">
      <alignment horizontal="left" vertical="center" shrinkToFit="1"/>
    </xf>
    <xf numFmtId="0" fontId="0" fillId="0" borderId="57" xfId="0" applyBorder="1" applyAlignment="1">
      <alignment horizontal="left" vertical="center" shrinkToFit="1"/>
    </xf>
    <xf numFmtId="0" fontId="5" fillId="5" borderId="29" xfId="0" applyFont="1" applyFill="1" applyBorder="1" applyAlignment="1">
      <alignment horizontal="left" vertical="center" shrinkToFit="1"/>
    </xf>
    <xf numFmtId="0" fontId="5" fillId="5" borderId="53" xfId="0" applyFont="1" applyFill="1" applyBorder="1" applyAlignment="1">
      <alignment horizontal="left" vertical="center" shrinkToFit="1"/>
    </xf>
    <xf numFmtId="0" fontId="0" fillId="0" borderId="13" xfId="0" applyBorder="1" applyAlignment="1">
      <alignment horizontal="left" vertical="center" shrinkToFit="1"/>
    </xf>
    <xf numFmtId="0" fontId="0" fillId="0" borderId="52" xfId="0" applyBorder="1" applyAlignment="1">
      <alignment horizontal="left" vertical="center" shrinkToFit="1"/>
    </xf>
    <xf numFmtId="0" fontId="0" fillId="0" borderId="71" xfId="0" applyBorder="1" applyAlignment="1">
      <alignment vertical="center" shrinkToFit="1"/>
    </xf>
    <xf numFmtId="0" fontId="0" fillId="0" borderId="72" xfId="0" applyBorder="1" applyAlignment="1">
      <alignment vertical="center" shrinkToFit="1"/>
    </xf>
    <xf numFmtId="0" fontId="0" fillId="0" borderId="51" xfId="0" applyBorder="1" applyAlignment="1">
      <alignment horizontal="left" vertical="center" shrinkToFit="1"/>
    </xf>
    <xf numFmtId="0" fontId="0" fillId="0" borderId="64" xfId="0" applyBorder="1" applyAlignment="1">
      <alignment horizontal="left" vertical="center" shrinkToFit="1"/>
    </xf>
    <xf numFmtId="0" fontId="5" fillId="5" borderId="24" xfId="0" applyFont="1" applyFill="1" applyBorder="1" applyAlignment="1">
      <alignment horizontal="left" vertical="center" shrinkToFit="1"/>
    </xf>
    <xf numFmtId="0" fontId="5" fillId="5" borderId="25" xfId="0" applyFont="1" applyFill="1" applyBorder="1" applyAlignment="1">
      <alignment horizontal="left" vertical="center" shrinkToFit="1"/>
    </xf>
    <xf numFmtId="0" fontId="5" fillId="5" borderId="28" xfId="0" applyFont="1" applyFill="1" applyBorder="1" applyAlignment="1">
      <alignment horizontal="left" vertical="center" shrinkToFit="1"/>
    </xf>
    <xf numFmtId="0" fontId="9" fillId="4" borderId="18" xfId="0" applyFont="1" applyFill="1" applyBorder="1" applyAlignment="1" applyProtection="1">
      <alignment horizontal="left" vertical="top" wrapText="1" shrinkToFit="1"/>
      <protection locked="0"/>
    </xf>
    <xf numFmtId="0" fontId="9" fillId="4" borderId="10" xfId="0" applyFont="1" applyFill="1" applyBorder="1" applyAlignment="1" applyProtection="1">
      <alignment horizontal="left" vertical="top" wrapText="1" shrinkToFit="1"/>
      <protection locked="0"/>
    </xf>
    <xf numFmtId="0" fontId="9" fillId="4" borderId="63" xfId="0" applyFont="1" applyFill="1" applyBorder="1" applyAlignment="1" applyProtection="1">
      <alignment horizontal="left" vertical="top" wrapText="1" shrinkToFit="1"/>
      <protection locked="0"/>
    </xf>
    <xf numFmtId="0" fontId="11" fillId="5" borderId="16" xfId="0" applyFont="1" applyFill="1" applyBorder="1" applyAlignment="1">
      <alignment horizontal="left" vertical="center" shrinkToFit="1"/>
    </xf>
    <xf numFmtId="0" fontId="5" fillId="5" borderId="5" xfId="0" applyFont="1" applyFill="1" applyBorder="1" applyAlignment="1">
      <alignment horizontal="left" vertical="center" shrinkToFit="1"/>
    </xf>
    <xf numFmtId="0" fontId="5" fillId="5" borderId="58" xfId="0" applyFont="1" applyFill="1" applyBorder="1" applyAlignment="1">
      <alignment horizontal="left" vertical="center" shrinkToFit="1"/>
    </xf>
  </cellXfs>
  <cellStyles count="8">
    <cellStyle name="パーセント 2" xfId="1" xr:uid="{00000000-0005-0000-0000-000001000000}"/>
    <cellStyle name="パーセント 2 2" xfId="7" xr:uid="{06B3AF27-2586-4007-A556-0A5BCDBF7DD4}"/>
    <cellStyle name="桁区切り" xfId="2" builtinId="6"/>
    <cellStyle name="桁区切り 2" xfId="3" xr:uid="{00000000-0005-0000-0000-000004000000}"/>
    <cellStyle name="桁区切り 2 2" xfId="5" xr:uid="{00000000-0005-0000-0000-000005000000}"/>
    <cellStyle name="標準" xfId="0" builtinId="0"/>
    <cellStyle name="標準 2" xfId="4" xr:uid="{00000000-0005-0000-0000-000007000000}"/>
    <cellStyle name="標準 2 2" xfId="6" xr:uid="{00000000-0005-0000-0000-000008000000}"/>
  </cellStyles>
  <dxfs count="0"/>
  <tableStyles count="0" defaultTableStyle="TableStyleMedium2" defaultPivotStyle="PivotStyleLight16"/>
  <colors>
    <mruColors>
      <color rgb="FF000000"/>
      <color rgb="FF99FF99"/>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1294890</xdr:colOff>
      <xdr:row>0</xdr:row>
      <xdr:rowOff>39126</xdr:rowOff>
    </xdr:from>
    <xdr:to>
      <xdr:col>8</xdr:col>
      <xdr:colOff>2316674</xdr:colOff>
      <xdr:row>0</xdr:row>
      <xdr:rowOff>279893</xdr:rowOff>
    </xdr:to>
    <xdr:sp macro="" textlink="">
      <xdr:nvSpPr>
        <xdr:cNvPr id="2" name="正方形/長方形 1">
          <a:extLst>
            <a:ext uri="{FF2B5EF4-FFF2-40B4-BE49-F238E27FC236}">
              <a16:creationId xmlns:a16="http://schemas.microsoft.com/office/drawing/2014/main" id="{2A3B83A6-9795-4912-83AB-1A3CE5FEE997}"/>
            </a:ext>
          </a:extLst>
        </xdr:cNvPr>
        <xdr:cNvSpPr/>
      </xdr:nvSpPr>
      <xdr:spPr>
        <a:xfrm>
          <a:off x="8087576" y="39126"/>
          <a:ext cx="1021784" cy="240767"/>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ゴシック" panose="020B0609070205080204" pitchFamily="49" charset="-128"/>
              <a:ea typeface="ＭＳ ゴシック" panose="020B0609070205080204" pitchFamily="49" charset="-128"/>
            </a:rPr>
            <a:t>別紙４</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42"/>
  <sheetViews>
    <sheetView tabSelected="1"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21" customWidth="1"/>
    <col min="9" max="9" width="35.77734375" style="1" customWidth="1"/>
    <col min="10" max="10" width="15.33203125" style="1" customWidth="1"/>
    <col min="11" max="16384" width="9" style="1"/>
  </cols>
  <sheetData>
    <row r="1" spans="1:9" ht="27.6" customHeight="1" x14ac:dyDescent="0.2"/>
    <row r="2" spans="1:9" ht="15" customHeight="1" x14ac:dyDescent="0.2">
      <c r="A2" s="1" t="s">
        <v>8</v>
      </c>
      <c r="I2" s="18" t="s">
        <v>46</v>
      </c>
    </row>
    <row r="3" spans="1:9" ht="16.5" customHeight="1" thickBot="1" x14ac:dyDescent="0.2">
      <c r="A3" s="2" t="s">
        <v>5</v>
      </c>
      <c r="B3" s="2"/>
      <c r="C3" s="2"/>
      <c r="H3" s="28" t="s">
        <v>9</v>
      </c>
    </row>
    <row r="4" spans="1:9" ht="13.8" thickBot="1" x14ac:dyDescent="0.25">
      <c r="A4" s="143" t="s">
        <v>8</v>
      </c>
      <c r="B4" s="144"/>
      <c r="C4" s="144"/>
      <c r="D4" s="145"/>
      <c r="E4" s="75" t="s">
        <v>28</v>
      </c>
      <c r="F4" s="76" t="s">
        <v>29</v>
      </c>
      <c r="G4" s="76" t="s">
        <v>30</v>
      </c>
      <c r="H4" s="77" t="s">
        <v>6</v>
      </c>
      <c r="I4" s="78" t="s">
        <v>25</v>
      </c>
    </row>
    <row r="5" spans="1:9" ht="16.05" customHeight="1" x14ac:dyDescent="0.2">
      <c r="A5" s="146" t="s">
        <v>10</v>
      </c>
      <c r="B5" s="149" t="s">
        <v>11</v>
      </c>
      <c r="C5" s="150"/>
      <c r="D5" s="151"/>
      <c r="E5" s="68">
        <v>87318282</v>
      </c>
      <c r="F5" s="69">
        <v>87672288</v>
      </c>
      <c r="G5" s="120">
        <f>G6+G10</f>
        <v>88657967</v>
      </c>
      <c r="H5" s="51">
        <f>G5-F5</f>
        <v>985679</v>
      </c>
      <c r="I5" s="140" t="s">
        <v>45</v>
      </c>
    </row>
    <row r="6" spans="1:9" ht="16.05" customHeight="1" x14ac:dyDescent="0.2">
      <c r="A6" s="147"/>
      <c r="B6" s="70"/>
      <c r="C6" s="152" t="s">
        <v>0</v>
      </c>
      <c r="D6" s="153"/>
      <c r="E6" s="71">
        <v>22812605</v>
      </c>
      <c r="F6" s="72">
        <v>23165986</v>
      </c>
      <c r="G6" s="121">
        <f>+SUM(G7:G9)</f>
        <v>15247097</v>
      </c>
      <c r="H6" s="52">
        <f t="shared" ref="H6:H27" si="0">G6-F6</f>
        <v>-7918889</v>
      </c>
      <c r="I6" s="141"/>
    </row>
    <row r="7" spans="1:9" ht="16.05" customHeight="1" x14ac:dyDescent="0.2">
      <c r="A7" s="147"/>
      <c r="B7" s="73"/>
      <c r="C7" s="48"/>
      <c r="D7" s="29" t="s">
        <v>12</v>
      </c>
      <c r="E7" s="30">
        <v>22504342</v>
      </c>
      <c r="F7" s="31">
        <v>22371540</v>
      </c>
      <c r="G7" s="122">
        <v>13538159</v>
      </c>
      <c r="H7" s="53">
        <f t="shared" si="0"/>
        <v>-8833381</v>
      </c>
      <c r="I7" s="141"/>
    </row>
    <row r="8" spans="1:9" ht="16.05" customHeight="1" x14ac:dyDescent="0.2">
      <c r="A8" s="147"/>
      <c r="B8" s="73"/>
      <c r="C8" s="48"/>
      <c r="D8" s="33" t="s">
        <v>13</v>
      </c>
      <c r="E8" s="34">
        <v>306858</v>
      </c>
      <c r="F8" s="35">
        <v>750000</v>
      </c>
      <c r="G8" s="123">
        <v>1618563</v>
      </c>
      <c r="H8" s="54">
        <f t="shared" si="0"/>
        <v>868563</v>
      </c>
      <c r="I8" s="141"/>
    </row>
    <row r="9" spans="1:9" ht="16.05" customHeight="1" x14ac:dyDescent="0.2">
      <c r="A9" s="147"/>
      <c r="B9" s="73"/>
      <c r="C9" s="49"/>
      <c r="D9" s="79" t="s">
        <v>26</v>
      </c>
      <c r="E9" s="32">
        <v>1405</v>
      </c>
      <c r="F9" s="13">
        <v>44446</v>
      </c>
      <c r="G9" s="124">
        <v>90375</v>
      </c>
      <c r="H9" s="55">
        <f t="shared" si="0"/>
        <v>45929</v>
      </c>
      <c r="I9" s="141"/>
    </row>
    <row r="10" spans="1:9" ht="16.05" customHeight="1" x14ac:dyDescent="0.2">
      <c r="A10" s="147"/>
      <c r="B10" s="70"/>
      <c r="C10" s="152" t="s">
        <v>14</v>
      </c>
      <c r="D10" s="153"/>
      <c r="E10" s="66">
        <v>64505677</v>
      </c>
      <c r="F10" s="67">
        <v>64506301.193000004</v>
      </c>
      <c r="G10" s="125">
        <f>+SUM(G11:G14)+1</f>
        <v>73410870</v>
      </c>
      <c r="H10" s="52">
        <f t="shared" si="0"/>
        <v>8904568.8069999963</v>
      </c>
      <c r="I10" s="141"/>
    </row>
    <row r="11" spans="1:9" ht="16.05" customHeight="1" x14ac:dyDescent="0.2">
      <c r="A11" s="147"/>
      <c r="B11" s="73"/>
      <c r="C11" s="48"/>
      <c r="D11" s="93" t="s">
        <v>31</v>
      </c>
      <c r="E11" s="94">
        <v>64498400</v>
      </c>
      <c r="F11" s="95">
        <v>64498400</v>
      </c>
      <c r="G11" s="122">
        <v>64498400</v>
      </c>
      <c r="H11" s="54">
        <f t="shared" ref="H11" si="1">G11-F11</f>
        <v>0</v>
      </c>
      <c r="I11" s="141"/>
    </row>
    <row r="12" spans="1:9" ht="16.05" customHeight="1" x14ac:dyDescent="0.2">
      <c r="A12" s="147"/>
      <c r="B12" s="73"/>
      <c r="C12" s="48"/>
      <c r="D12" s="91" t="s">
        <v>15</v>
      </c>
      <c r="E12" s="92">
        <v>538</v>
      </c>
      <c r="F12" s="15">
        <v>1162.193</v>
      </c>
      <c r="G12" s="123">
        <v>1809</v>
      </c>
      <c r="H12" s="56">
        <f t="shared" si="0"/>
        <v>646.80700000000002</v>
      </c>
      <c r="I12" s="141"/>
    </row>
    <row r="13" spans="1:9" ht="16.05" customHeight="1" x14ac:dyDescent="0.2">
      <c r="A13" s="147"/>
      <c r="B13" s="73"/>
      <c r="C13" s="48"/>
      <c r="D13" s="38" t="s">
        <v>16</v>
      </c>
      <c r="E13" s="34">
        <v>0</v>
      </c>
      <c r="F13" s="35">
        <v>0</v>
      </c>
      <c r="G13" s="123">
        <v>93</v>
      </c>
      <c r="H13" s="54">
        <f t="shared" si="0"/>
        <v>93</v>
      </c>
      <c r="I13" s="141"/>
    </row>
    <row r="14" spans="1:9" ht="16.05" customHeight="1" thickBot="1" x14ac:dyDescent="0.25">
      <c r="A14" s="147"/>
      <c r="B14" s="74"/>
      <c r="C14" s="50"/>
      <c r="D14" s="36" t="s">
        <v>17</v>
      </c>
      <c r="E14" s="37">
        <v>6739</v>
      </c>
      <c r="F14" s="16">
        <v>6739</v>
      </c>
      <c r="G14" s="126">
        <v>8910567</v>
      </c>
      <c r="H14" s="57">
        <f t="shared" si="0"/>
        <v>8903828</v>
      </c>
      <c r="I14" s="141"/>
    </row>
    <row r="15" spans="1:9" ht="16.05" customHeight="1" x14ac:dyDescent="0.2">
      <c r="A15" s="147"/>
      <c r="B15" s="149" t="s">
        <v>18</v>
      </c>
      <c r="C15" s="150"/>
      <c r="D15" s="151"/>
      <c r="E15" s="68">
        <v>33092263</v>
      </c>
      <c r="F15" s="69">
        <v>33446269</v>
      </c>
      <c r="G15" s="120">
        <f>G16+G20+G22</f>
        <v>34431948</v>
      </c>
      <c r="H15" s="51">
        <f t="shared" si="0"/>
        <v>985679</v>
      </c>
      <c r="I15" s="141"/>
    </row>
    <row r="16" spans="1:9" ht="16.05" customHeight="1" x14ac:dyDescent="0.2">
      <c r="A16" s="147"/>
      <c r="B16" s="73"/>
      <c r="C16" s="152" t="s">
        <v>2</v>
      </c>
      <c r="D16" s="153"/>
      <c r="E16" s="80">
        <v>186511</v>
      </c>
      <c r="F16" s="65">
        <v>470370</v>
      </c>
      <c r="G16" s="127">
        <f>+SUM(G17:G19)</f>
        <v>1499455</v>
      </c>
      <c r="H16" s="52">
        <f t="shared" si="0"/>
        <v>1029085</v>
      </c>
      <c r="I16" s="141"/>
    </row>
    <row r="17" spans="1:9" ht="16.05" customHeight="1" x14ac:dyDescent="0.2">
      <c r="A17" s="147"/>
      <c r="B17" s="73"/>
      <c r="C17" s="48"/>
      <c r="D17" s="39" t="s">
        <v>4</v>
      </c>
      <c r="E17" s="14">
        <v>0</v>
      </c>
      <c r="F17" s="15">
        <v>0</v>
      </c>
      <c r="G17" s="128">
        <v>0</v>
      </c>
      <c r="H17" s="53">
        <f t="shared" si="0"/>
        <v>0</v>
      </c>
      <c r="I17" s="141"/>
    </row>
    <row r="18" spans="1:9" ht="16.05" customHeight="1" x14ac:dyDescent="0.2">
      <c r="A18" s="147"/>
      <c r="B18" s="73"/>
      <c r="C18" s="48"/>
      <c r="D18" s="41" t="s">
        <v>19</v>
      </c>
      <c r="E18" s="42">
        <v>185498</v>
      </c>
      <c r="F18" s="35">
        <v>469039</v>
      </c>
      <c r="G18" s="129">
        <v>1498341</v>
      </c>
      <c r="H18" s="54">
        <f t="shared" si="0"/>
        <v>1029302</v>
      </c>
      <c r="I18" s="141"/>
    </row>
    <row r="19" spans="1:9" ht="16.05" customHeight="1" x14ac:dyDescent="0.2">
      <c r="A19" s="147"/>
      <c r="B19" s="73"/>
      <c r="C19" s="49"/>
      <c r="D19" s="40" t="s">
        <v>20</v>
      </c>
      <c r="E19" s="32">
        <v>1013</v>
      </c>
      <c r="F19" s="13">
        <v>1331</v>
      </c>
      <c r="G19" s="124">
        <v>1114</v>
      </c>
      <c r="H19" s="55">
        <f t="shared" si="0"/>
        <v>-217</v>
      </c>
      <c r="I19" s="141"/>
    </row>
    <row r="20" spans="1:9" ht="16.05" customHeight="1" x14ac:dyDescent="0.2">
      <c r="A20" s="147"/>
      <c r="B20" s="70"/>
      <c r="C20" s="152" t="s">
        <v>21</v>
      </c>
      <c r="D20" s="153"/>
      <c r="E20" s="81">
        <v>1355179</v>
      </c>
      <c r="F20" s="82">
        <v>610679</v>
      </c>
      <c r="G20" s="130">
        <f>+G21</f>
        <v>22500</v>
      </c>
      <c r="H20" s="52">
        <f t="shared" si="0"/>
        <v>-588179</v>
      </c>
      <c r="I20" s="141"/>
    </row>
    <row r="21" spans="1:9" ht="16.05" customHeight="1" x14ac:dyDescent="0.2">
      <c r="A21" s="147"/>
      <c r="B21" s="73"/>
      <c r="C21" s="48"/>
      <c r="D21" s="39" t="s">
        <v>3</v>
      </c>
      <c r="E21" s="43">
        <v>1355179</v>
      </c>
      <c r="F21" s="31">
        <v>610679</v>
      </c>
      <c r="G21" s="131">
        <v>22500</v>
      </c>
      <c r="H21" s="53">
        <f t="shared" si="0"/>
        <v>-588179</v>
      </c>
      <c r="I21" s="141"/>
    </row>
    <row r="22" spans="1:9" ht="16.05" customHeight="1" x14ac:dyDescent="0.2">
      <c r="A22" s="147"/>
      <c r="B22" s="70"/>
      <c r="C22" s="152" t="s">
        <v>32</v>
      </c>
      <c r="D22" s="153"/>
      <c r="E22" s="96">
        <v>31550574</v>
      </c>
      <c r="F22" s="97">
        <v>32365220</v>
      </c>
      <c r="G22" s="121">
        <f>+SUM(G23:G24)</f>
        <v>32909993</v>
      </c>
      <c r="H22" s="98">
        <f t="shared" si="0"/>
        <v>544773</v>
      </c>
      <c r="I22" s="141"/>
    </row>
    <row r="23" spans="1:9" ht="16.05" customHeight="1" x14ac:dyDescent="0.2">
      <c r="A23" s="147"/>
      <c r="B23" s="73"/>
      <c r="C23" s="48"/>
      <c r="D23" s="33" t="s">
        <v>33</v>
      </c>
      <c r="E23" s="99">
        <v>19562188</v>
      </c>
      <c r="F23" s="100">
        <v>19809229</v>
      </c>
      <c r="G23" s="132">
        <v>20054593</v>
      </c>
      <c r="H23" s="101">
        <f t="shared" si="0"/>
        <v>245364</v>
      </c>
      <c r="I23" s="141"/>
    </row>
    <row r="24" spans="1:9" ht="16.05" customHeight="1" thickBot="1" x14ac:dyDescent="0.25">
      <c r="A24" s="147"/>
      <c r="B24" s="74"/>
      <c r="C24" s="50"/>
      <c r="D24" s="44" t="s">
        <v>34</v>
      </c>
      <c r="E24" s="102">
        <v>11988386</v>
      </c>
      <c r="F24" s="103">
        <v>12555990</v>
      </c>
      <c r="G24" s="133">
        <v>12855400</v>
      </c>
      <c r="H24" s="104">
        <f t="shared" si="0"/>
        <v>299410</v>
      </c>
      <c r="I24" s="141"/>
    </row>
    <row r="25" spans="1:9" ht="16.05" customHeight="1" x14ac:dyDescent="0.2">
      <c r="A25" s="147"/>
      <c r="B25" s="154" t="s">
        <v>22</v>
      </c>
      <c r="C25" s="155"/>
      <c r="D25" s="156"/>
      <c r="E25" s="64">
        <v>54226019</v>
      </c>
      <c r="F25" s="80">
        <v>54226019</v>
      </c>
      <c r="G25" s="134">
        <f>+G26+G27</f>
        <v>54226019</v>
      </c>
      <c r="H25" s="52">
        <f t="shared" si="0"/>
        <v>0</v>
      </c>
      <c r="I25" s="141"/>
    </row>
    <row r="26" spans="1:9" ht="16.05" customHeight="1" x14ac:dyDescent="0.2">
      <c r="A26" s="147"/>
      <c r="B26" s="83"/>
      <c r="C26" s="157" t="s">
        <v>7</v>
      </c>
      <c r="D26" s="158"/>
      <c r="E26" s="84">
        <v>50016919</v>
      </c>
      <c r="F26" s="85">
        <v>50016919</v>
      </c>
      <c r="G26" s="135">
        <v>50016919</v>
      </c>
      <c r="H26" s="52">
        <f t="shared" si="0"/>
        <v>0</v>
      </c>
      <c r="I26" s="141"/>
    </row>
    <row r="27" spans="1:9" ht="16.05" customHeight="1" thickBot="1" x14ac:dyDescent="0.25">
      <c r="A27" s="148"/>
      <c r="B27" s="86"/>
      <c r="C27" s="159" t="s">
        <v>23</v>
      </c>
      <c r="D27" s="160"/>
      <c r="E27" s="87">
        <v>4209100</v>
      </c>
      <c r="F27" s="88">
        <v>4209100</v>
      </c>
      <c r="G27" s="136">
        <v>4209100</v>
      </c>
      <c r="H27" s="58">
        <f t="shared" si="0"/>
        <v>0</v>
      </c>
      <c r="I27" s="142"/>
    </row>
    <row r="28" spans="1:9" ht="8.4" customHeight="1" x14ac:dyDescent="0.2">
      <c r="A28" s="161"/>
      <c r="B28" s="161"/>
      <c r="C28" s="161"/>
      <c r="D28" s="161"/>
      <c r="E28" s="5"/>
      <c r="F28" s="5"/>
      <c r="G28" s="5"/>
      <c r="H28" s="22"/>
      <c r="I28" s="23"/>
    </row>
    <row r="29" spans="1:9" ht="7.5" customHeight="1" thickBot="1" x14ac:dyDescent="0.25">
      <c r="A29" s="6"/>
      <c r="B29" s="7"/>
      <c r="C29" s="7"/>
      <c r="D29" s="7"/>
      <c r="E29" s="8"/>
      <c r="F29" s="8"/>
      <c r="G29" s="8"/>
      <c r="H29" s="24"/>
      <c r="I29" s="63"/>
    </row>
    <row r="30" spans="1:9" ht="19.05" customHeight="1" x14ac:dyDescent="0.2">
      <c r="A30" s="162" t="s">
        <v>24</v>
      </c>
      <c r="B30" s="9"/>
      <c r="C30" s="165" t="s">
        <v>35</v>
      </c>
      <c r="D30" s="166"/>
      <c r="E30" s="45">
        <v>2146620</v>
      </c>
      <c r="F30" s="45">
        <v>2331244</v>
      </c>
      <c r="G30" s="137">
        <v>2405955</v>
      </c>
      <c r="H30" s="59">
        <f>G30-F30</f>
        <v>74711</v>
      </c>
      <c r="I30" s="180" t="s">
        <v>44</v>
      </c>
    </row>
    <row r="31" spans="1:9" ht="19.05" customHeight="1" x14ac:dyDescent="0.2">
      <c r="A31" s="163"/>
      <c r="B31" s="10"/>
      <c r="C31" s="167" t="s">
        <v>36</v>
      </c>
      <c r="D31" s="168"/>
      <c r="E31" s="46">
        <v>9028</v>
      </c>
      <c r="F31" s="46">
        <v>456435</v>
      </c>
      <c r="G31" s="112">
        <v>1300331</v>
      </c>
      <c r="H31" s="60">
        <f t="shared" ref="H31:H38" si="2">G31-F31</f>
        <v>843896</v>
      </c>
      <c r="I31" s="181"/>
    </row>
    <row r="32" spans="1:9" ht="19.05" customHeight="1" x14ac:dyDescent="0.2">
      <c r="A32" s="163"/>
      <c r="B32" s="169" t="s">
        <v>37</v>
      </c>
      <c r="C32" s="169"/>
      <c r="D32" s="170"/>
      <c r="E32" s="89">
        <v>2155648</v>
      </c>
      <c r="F32" s="89">
        <v>2787678</v>
      </c>
      <c r="G32" s="138">
        <f>G30+G31+1</f>
        <v>3706287</v>
      </c>
      <c r="H32" s="61">
        <f t="shared" si="2"/>
        <v>918609</v>
      </c>
      <c r="I32" s="181"/>
    </row>
    <row r="33" spans="1:9" ht="19.05" customHeight="1" x14ac:dyDescent="0.2">
      <c r="A33" s="163"/>
      <c r="B33" s="10"/>
      <c r="C33" s="171" t="s">
        <v>39</v>
      </c>
      <c r="D33" s="172"/>
      <c r="E33" s="105">
        <v>1209675</v>
      </c>
      <c r="F33" s="105">
        <v>1342592</v>
      </c>
      <c r="G33" s="106">
        <v>1694922</v>
      </c>
      <c r="H33" s="107">
        <f t="shared" si="2"/>
        <v>352330</v>
      </c>
      <c r="I33" s="181"/>
    </row>
    <row r="34" spans="1:9" ht="19.05" customHeight="1" x14ac:dyDescent="0.2">
      <c r="A34" s="163"/>
      <c r="B34" s="10"/>
      <c r="C34" s="173" t="s">
        <v>40</v>
      </c>
      <c r="D34" s="174"/>
      <c r="E34" s="108">
        <v>8566</v>
      </c>
      <c r="F34" s="108">
        <v>441015</v>
      </c>
      <c r="G34" s="109">
        <v>1258377</v>
      </c>
      <c r="H34" s="110">
        <f t="shared" si="2"/>
        <v>817362</v>
      </c>
      <c r="I34" s="181"/>
    </row>
    <row r="35" spans="1:9" ht="19.05" customHeight="1" x14ac:dyDescent="0.2">
      <c r="A35" s="163"/>
      <c r="B35" s="10"/>
      <c r="C35" s="167" t="s">
        <v>41</v>
      </c>
      <c r="D35" s="168"/>
      <c r="E35" s="111">
        <v>197833</v>
      </c>
      <c r="F35" s="111">
        <v>189425</v>
      </c>
      <c r="G35" s="112">
        <v>208214</v>
      </c>
      <c r="H35" s="113">
        <f t="shared" si="2"/>
        <v>18789</v>
      </c>
      <c r="I35" s="181"/>
    </row>
    <row r="36" spans="1:9" ht="19.05" customHeight="1" x14ac:dyDescent="0.2">
      <c r="A36" s="163"/>
      <c r="B36" s="114"/>
      <c r="C36" s="175" t="s">
        <v>42</v>
      </c>
      <c r="D36" s="176"/>
      <c r="E36" s="117">
        <v>232594</v>
      </c>
      <c r="F36" s="118">
        <v>247041</v>
      </c>
      <c r="G36" s="112">
        <v>245364</v>
      </c>
      <c r="H36" s="119">
        <f t="shared" si="2"/>
        <v>-1677</v>
      </c>
      <c r="I36" s="181"/>
    </row>
    <row r="37" spans="1:9" ht="19.05" customHeight="1" thickBot="1" x14ac:dyDescent="0.25">
      <c r="A37" s="163"/>
      <c r="B37" s="177" t="s">
        <v>38</v>
      </c>
      <c r="C37" s="178"/>
      <c r="D37" s="179"/>
      <c r="E37" s="115">
        <v>1648667</v>
      </c>
      <c r="F37" s="115">
        <v>2220074</v>
      </c>
      <c r="G37" s="138">
        <f>SUM(G33:G36)</f>
        <v>3406877</v>
      </c>
      <c r="H37" s="116">
        <f t="shared" si="2"/>
        <v>1186803</v>
      </c>
      <c r="I37" s="181"/>
    </row>
    <row r="38" spans="1:9" ht="19.05" customHeight="1" thickBot="1" x14ac:dyDescent="0.25">
      <c r="A38" s="164"/>
      <c r="B38" s="183" t="s">
        <v>43</v>
      </c>
      <c r="C38" s="184"/>
      <c r="D38" s="185"/>
      <c r="E38" s="90">
        <v>506981</v>
      </c>
      <c r="F38" s="90">
        <v>567605</v>
      </c>
      <c r="G38" s="139">
        <v>299410</v>
      </c>
      <c r="H38" s="62">
        <f t="shared" si="2"/>
        <v>-268195</v>
      </c>
      <c r="I38" s="182"/>
    </row>
    <row r="39" spans="1:9" ht="4.5" customHeight="1" x14ac:dyDescent="0.2">
      <c r="A39" s="4"/>
      <c r="B39" s="3"/>
      <c r="C39" s="3"/>
      <c r="D39" s="3"/>
      <c r="E39" s="11"/>
      <c r="F39" s="11"/>
      <c r="G39" s="11"/>
      <c r="H39" s="5"/>
      <c r="I39" s="25"/>
    </row>
    <row r="40" spans="1:9" ht="11.4" customHeight="1" x14ac:dyDescent="0.2">
      <c r="A40" s="47" t="s">
        <v>27</v>
      </c>
      <c r="B40" s="19"/>
      <c r="C40" s="19"/>
      <c r="D40" s="19"/>
      <c r="E40" s="20"/>
      <c r="F40" s="20"/>
      <c r="G40" s="20"/>
      <c r="H40" s="12"/>
      <c r="I40" s="26"/>
    </row>
    <row r="41" spans="1:9" x14ac:dyDescent="0.2">
      <c r="E41" s="17" t="s">
        <v>1</v>
      </c>
      <c r="F41" s="27"/>
      <c r="G41" s="27"/>
      <c r="H41" s="27"/>
    </row>
    <row r="42" spans="1:9" x14ac:dyDescent="0.2">
      <c r="E42" s="12" t="s">
        <v>8</v>
      </c>
    </row>
  </sheetData>
  <sheetProtection formatCells="0"/>
  <protectedRanges>
    <protectedRange sqref="E10:F14" name="範囲2"/>
    <protectedRange sqref="E15:F21" name="範囲2_1"/>
    <protectedRange sqref="E28:F28" name="範囲1_1"/>
    <protectedRange sqref="E22:F24" name="範囲2_1_1"/>
    <protectedRange sqref="G10:G14" name="範囲2_2"/>
    <protectedRange sqref="G15:G24" name="範囲2_1_1_2"/>
  </protectedRanges>
  <mergeCells count="25">
    <mergeCell ref="B37:D37"/>
    <mergeCell ref="I30:I38"/>
    <mergeCell ref="B38:D38"/>
    <mergeCell ref="A28:D28"/>
    <mergeCell ref="A30:A38"/>
    <mergeCell ref="C30:D30"/>
    <mergeCell ref="C31:D31"/>
    <mergeCell ref="B32:D32"/>
    <mergeCell ref="C33:D33"/>
    <mergeCell ref="C34:D34"/>
    <mergeCell ref="C35:D35"/>
    <mergeCell ref="C36:D36"/>
    <mergeCell ref="I5:I27"/>
    <mergeCell ref="A4:D4"/>
    <mergeCell ref="A5:A27"/>
    <mergeCell ref="B5:D5"/>
    <mergeCell ref="C6:D6"/>
    <mergeCell ref="C10:D10"/>
    <mergeCell ref="B15:D15"/>
    <mergeCell ref="C16:D16"/>
    <mergeCell ref="C20:D20"/>
    <mergeCell ref="B25:D25"/>
    <mergeCell ref="C26:D26"/>
    <mergeCell ref="C27:D27"/>
    <mergeCell ref="C22:D22"/>
  </mergeCells>
  <phoneticPr fontId="2"/>
  <printOptions horizontalCentered="1"/>
  <pageMargins left="0.59055118110236227" right="0.59055118110236227" top="0.98425196850393704" bottom="0.59055118110236227" header="0.19685039370078741" footer="0.19685039370078741"/>
  <pageSetup paperSize="9" scale="78" orientation="landscape" cellComments="asDisplayed" useFirstPageNumber="1" errors="blank"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５財務</vt:lpstr>
      <vt:lpstr>'５財務'!Print_Area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2026-08-27T09:41:33Z</dcterms:modified>
</cp:coreProperties>
</file>