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02629C72-D457-44D2-923C-5FA6B2AB320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基本情報" sheetId="4" r:id="rId1"/>
    <sheet name="収支情報" sheetId="1" r:id="rId2"/>
    <sheet name="その他" sheetId="3" r:id="rId3"/>
  </sheets>
  <definedNames>
    <definedName name="_xlnm.Print_Area" localSheetId="2">その他!$A$1:$H$15</definedName>
    <definedName name="_xlnm.Print_Area" localSheetId="0">基本情報!$A$1:$AR$29</definedName>
    <definedName name="_xlnm.Print_Area" localSheetId="1">収支情報!$A$1:$I$137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7" i="1" l="1"/>
  <c r="I95" i="1"/>
  <c r="I83" i="1"/>
  <c r="I77" i="1"/>
  <c r="I75" i="1"/>
  <c r="I67" i="1"/>
  <c r="I50" i="1"/>
  <c r="I45" i="1"/>
  <c r="I33" i="1"/>
  <c r="I27" i="1"/>
  <c r="I44" i="1" s="1"/>
  <c r="I12" i="1"/>
  <c r="I15" i="1" s="1"/>
  <c r="I9" i="1"/>
  <c r="E109" i="1"/>
  <c r="F109" i="1"/>
  <c r="G109" i="1"/>
  <c r="H109" i="1"/>
  <c r="H131" i="1"/>
  <c r="H126" i="1"/>
  <c r="H129" i="1" s="1"/>
  <c r="H132" i="1" s="1"/>
  <c r="H134" i="1" s="1"/>
  <c r="H124" i="1"/>
  <c r="H121" i="1"/>
  <c r="H125" i="1" s="1"/>
  <c r="H97" i="1"/>
  <c r="H95" i="1"/>
  <c r="H83" i="1"/>
  <c r="H106" i="1" s="1"/>
  <c r="H77" i="1"/>
  <c r="H75" i="1"/>
  <c r="H67" i="1"/>
  <c r="H50" i="1"/>
  <c r="H45" i="1"/>
  <c r="H33" i="1"/>
  <c r="H27" i="1"/>
  <c r="H12" i="1"/>
  <c r="H15" i="1" s="1"/>
  <c r="H9" i="1"/>
  <c r="I100" i="1" l="1"/>
  <c r="I82" i="1"/>
  <c r="I101" i="1" s="1"/>
  <c r="I103" i="1" s="1"/>
  <c r="H44" i="1"/>
  <c r="H82" i="1"/>
  <c r="I54" i="1"/>
  <c r="I55" i="1" s="1"/>
  <c r="I16" i="1"/>
  <c r="H16" i="1"/>
  <c r="H54" i="1"/>
  <c r="H58" i="1" s="1"/>
  <c r="H100" i="1"/>
  <c r="H101" i="1" s="1"/>
  <c r="H103" i="1" s="1"/>
  <c r="G3" i="3"/>
  <c r="F3" i="3"/>
  <c r="E3" i="3"/>
  <c r="D3" i="3"/>
  <c r="G127" i="1"/>
  <c r="G129" i="1" s="1"/>
  <c r="G132" i="1" s="1"/>
  <c r="G134" i="1" s="1"/>
  <c r="G124" i="1"/>
  <c r="G121" i="1"/>
  <c r="G97" i="1"/>
  <c r="G95" i="1"/>
  <c r="G93" i="1"/>
  <c r="G83" i="1" s="1"/>
  <c r="G77" i="1"/>
  <c r="G75" i="1"/>
  <c r="G72" i="1"/>
  <c r="G67" i="1" s="1"/>
  <c r="G50" i="1"/>
  <c r="G45" i="1"/>
  <c r="G36" i="1"/>
  <c r="G33" i="1" s="1"/>
  <c r="G27" i="1"/>
  <c r="G12" i="1"/>
  <c r="G15" i="1" s="1"/>
  <c r="G9" i="1"/>
  <c r="I109" i="1"/>
  <c r="G106" i="1" l="1"/>
  <c r="I56" i="1"/>
  <c r="H55" i="1"/>
  <c r="H56" i="1" s="1"/>
  <c r="G54" i="1"/>
  <c r="G58" i="1" s="1"/>
  <c r="G125" i="1"/>
  <c r="G16" i="1"/>
  <c r="G44" i="1"/>
  <c r="G55" i="1" s="1"/>
  <c r="G56" i="1" s="1"/>
  <c r="G82" i="1"/>
  <c r="G100" i="1"/>
  <c r="G101" i="1" l="1"/>
  <c r="G103" i="1" s="1"/>
  <c r="I129" i="1"/>
  <c r="I132" i="1" s="1"/>
  <c r="I134" i="1" s="1"/>
  <c r="I124" i="1"/>
  <c r="I121" i="1"/>
  <c r="I125" i="1" l="1"/>
  <c r="F67" i="1"/>
  <c r="E67" i="1"/>
  <c r="F129" i="1"/>
  <c r="F132" i="1" s="1"/>
  <c r="F134" i="1" s="1"/>
  <c r="E129" i="1"/>
  <c r="E132" i="1" s="1"/>
  <c r="E134" i="1" s="1"/>
  <c r="E124" i="1"/>
  <c r="F83" i="1"/>
  <c r="F106" i="1" s="1"/>
  <c r="E83" i="1"/>
  <c r="F50" i="1"/>
  <c r="E50" i="1"/>
  <c r="F12" i="1"/>
  <c r="F15" i="1" s="1"/>
  <c r="E12" i="1"/>
  <c r="E15" i="1" s="1"/>
  <c r="H3" i="3"/>
  <c r="E9" i="1"/>
  <c r="F9" i="1"/>
  <c r="E27" i="1"/>
  <c r="F27" i="1"/>
  <c r="E33" i="1"/>
  <c r="F33" i="1"/>
  <c r="E45" i="1"/>
  <c r="F45" i="1"/>
  <c r="E75" i="1"/>
  <c r="F75" i="1"/>
  <c r="E77" i="1"/>
  <c r="F77" i="1"/>
  <c r="E95" i="1"/>
  <c r="F95" i="1"/>
  <c r="E97" i="1"/>
  <c r="F97" i="1"/>
  <c r="E121" i="1"/>
  <c r="F121" i="1"/>
  <c r="F124" i="1"/>
  <c r="E106" i="1" l="1"/>
  <c r="F54" i="1"/>
  <c r="F58" i="1" s="1"/>
  <c r="I106" i="1"/>
  <c r="E54" i="1"/>
  <c r="E58" i="1" s="1"/>
  <c r="F44" i="1"/>
  <c r="F55" i="1" s="1"/>
  <c r="F56" i="1" s="1"/>
  <c r="F82" i="1"/>
  <c r="E100" i="1"/>
  <c r="E82" i="1"/>
  <c r="F100" i="1"/>
  <c r="I58" i="1"/>
  <c r="E44" i="1"/>
  <c r="E16" i="1"/>
  <c r="E125" i="1"/>
  <c r="F16" i="1"/>
  <c r="F125" i="1"/>
  <c r="F101" i="1" l="1"/>
  <c r="F103" i="1" s="1"/>
  <c r="E101" i="1"/>
  <c r="E103" i="1" s="1"/>
  <c r="E55" i="1"/>
  <c r="E56" i="1" s="1"/>
</calcChain>
</file>

<file path=xl/sharedStrings.xml><?xml version="1.0" encoding="utf-8"?>
<sst xmlns="http://schemas.openxmlformats.org/spreadsheetml/2006/main" count="270" uniqueCount="211">
  <si>
    <t>公の施設基本情報</t>
    <rPh sb="4" eb="6">
      <t>キホン</t>
    </rPh>
    <rPh sb="6" eb="8">
      <t>ジョウホウ</t>
    </rPh>
    <phoneticPr fontId="2"/>
  </si>
  <si>
    <t>施設名（愛称）</t>
    <phoneticPr fontId="2"/>
  </si>
  <si>
    <t>【府営公園】　りんくう公園</t>
    <rPh sb="11" eb="13">
      <t>コウエン</t>
    </rPh>
    <phoneticPr fontId="2"/>
  </si>
  <si>
    <t>根拠条例・規則名</t>
    <phoneticPr fontId="2"/>
  </si>
  <si>
    <t>大阪府都市公園条例</t>
    <rPh sb="0" eb="3">
      <t>オオサカフ</t>
    </rPh>
    <rPh sb="3" eb="5">
      <t>トシ</t>
    </rPh>
    <rPh sb="5" eb="7">
      <t>コウエン</t>
    </rPh>
    <rPh sb="7" eb="9">
      <t>ジョウレイ</t>
    </rPh>
    <phoneticPr fontId="2"/>
  </si>
  <si>
    <t>大阪府都市公園条例施行規則</t>
    <phoneticPr fontId="2"/>
  </si>
  <si>
    <t>条例等に規定された設置目的</t>
    <rPh sb="2" eb="3">
      <t>トウ</t>
    </rPh>
    <phoneticPr fontId="2"/>
  </si>
  <si>
    <t>広域のレクリエーション需要を目的として設置し、もって公共の福祉の増進に資する</t>
    <phoneticPr fontId="2"/>
  </si>
  <si>
    <r>
      <t xml:space="preserve">開設年月日（経過年数）
</t>
    </r>
    <r>
      <rPr>
        <b/>
        <sz val="10"/>
        <rFont val="游ゴシック"/>
        <family val="3"/>
        <charset val="128"/>
      </rPr>
      <t>[改築・大規模改修等の実施年度］</t>
    </r>
    <rPh sb="6" eb="8">
      <t>ケイカ</t>
    </rPh>
    <rPh sb="8" eb="10">
      <t>ネンスウ</t>
    </rPh>
    <rPh sb="16" eb="19">
      <t>ダイキボ</t>
    </rPh>
    <rPh sb="19" eb="21">
      <t>カイシュウ</t>
    </rPh>
    <rPh sb="23" eb="25">
      <t>ジッシ</t>
    </rPh>
    <rPh sb="25" eb="27">
      <t>ネンド</t>
    </rPh>
    <phoneticPr fontId="2"/>
  </si>
  <si>
    <t>所在地等</t>
    <phoneticPr fontId="2"/>
  </si>
  <si>
    <t>〒５９８－００４８　　泉佐野市りんくう往来北１番　　TEL０７２－４６９－７７１７</t>
    <phoneticPr fontId="2"/>
  </si>
  <si>
    <t>敷地面積（敷地所有者）</t>
    <phoneticPr fontId="2"/>
  </si>
  <si>
    <t>建物規模（施設構造）</t>
    <phoneticPr fontId="2"/>
  </si>
  <si>
    <t>総合休憩所：地上３階建（鉄骨造）、公園管理事務所：地上2階建　（鉄筋コンクリート造）、萩の休憩所：平屋建　（鉄骨造）</t>
    <rPh sb="6" eb="8">
      <t>チジョウ</t>
    </rPh>
    <rPh sb="9" eb="10">
      <t>カイ</t>
    </rPh>
    <rPh sb="10" eb="11">
      <t>タ</t>
    </rPh>
    <rPh sb="14" eb="15">
      <t>ゾウ</t>
    </rPh>
    <rPh sb="25" eb="27">
      <t>チジョウ</t>
    </rPh>
    <rPh sb="28" eb="30">
      <t>カイダ</t>
    </rPh>
    <rPh sb="40" eb="41">
      <t>ゾウ</t>
    </rPh>
    <rPh sb="49" eb="51">
      <t>ヒラヤ</t>
    </rPh>
    <rPh sb="51" eb="52">
      <t>タ</t>
    </rPh>
    <rPh sb="56" eb="57">
      <t>ゾウ</t>
    </rPh>
    <phoneticPr fontId="2"/>
  </si>
  <si>
    <t>延床面積（建物所有者）</t>
    <phoneticPr fontId="2"/>
  </si>
  <si>
    <t>６６６㎡（大阪府）</t>
    <phoneticPr fontId="2"/>
  </si>
  <si>
    <t>主な施設内容</t>
    <phoneticPr fontId="2"/>
  </si>
  <si>
    <t>園路及び広場
修景施設：内海、花海道、噴水、太鼓橋、夕日の見える丘
休養施設：総合休憩所、萩の休憩所
便益施設：駐車場、売店、便所
管理施設：公園事務所、倉庫</t>
    <phoneticPr fontId="2"/>
  </si>
  <si>
    <t>施設建設時の財源内訳</t>
    <phoneticPr fontId="2"/>
  </si>
  <si>
    <t>合　　　計</t>
    <rPh sb="0" eb="1">
      <t>ゴウ</t>
    </rPh>
    <rPh sb="4" eb="5">
      <t>ケイ</t>
    </rPh>
    <phoneticPr fontId="2"/>
  </si>
  <si>
    <t>左の財源内訳</t>
    <rPh sb="0" eb="1">
      <t>ヒダリ</t>
    </rPh>
    <rPh sb="2" eb="4">
      <t>ザイゲン</t>
    </rPh>
    <rPh sb="4" eb="6">
      <t>ウチワケ</t>
    </rPh>
    <phoneticPr fontId="2"/>
  </si>
  <si>
    <t>地方債</t>
    <rPh sb="0" eb="3">
      <t>チホウサイ</t>
    </rPh>
    <phoneticPr fontId="2"/>
  </si>
  <si>
    <t>国　　庫</t>
    <rPh sb="0" eb="1">
      <t>クニ</t>
    </rPh>
    <rPh sb="3" eb="4">
      <t>コ</t>
    </rPh>
    <phoneticPr fontId="2"/>
  </si>
  <si>
    <t>その他</t>
    <rPh sb="2" eb="3">
      <t>タ</t>
    </rPh>
    <phoneticPr fontId="2"/>
  </si>
  <si>
    <t>一般財源</t>
    <rPh sb="0" eb="2">
      <t>イッパン</t>
    </rPh>
    <rPh sb="2" eb="4">
      <t>ザイゲン</t>
    </rPh>
    <phoneticPr fontId="2"/>
  </si>
  <si>
    <t>億円</t>
    <rPh sb="0" eb="2">
      <t>オクエン</t>
    </rPh>
    <phoneticPr fontId="2"/>
  </si>
  <si>
    <t>管理運営形態</t>
    <phoneticPr fontId="2"/>
  </si>
  <si>
    <t>施設で実施している主な事業</t>
    <rPh sb="0" eb="2">
      <t>シセツ</t>
    </rPh>
    <rPh sb="3" eb="5">
      <t>ジッシ</t>
    </rPh>
    <rPh sb="9" eb="10">
      <t>オモ</t>
    </rPh>
    <rPh sb="11" eb="13">
      <t>ジギョウ</t>
    </rPh>
    <phoneticPr fontId="2"/>
  </si>
  <si>
    <t>都市公園施設の管理、運営</t>
    <rPh sb="0" eb="2">
      <t>トシ</t>
    </rPh>
    <rPh sb="2" eb="4">
      <t>コウエン</t>
    </rPh>
    <rPh sb="4" eb="6">
      <t>シセツ</t>
    </rPh>
    <rPh sb="7" eb="9">
      <t>カンリ</t>
    </rPh>
    <rPh sb="10" eb="12">
      <t>ウンエイ</t>
    </rPh>
    <phoneticPr fontId="2"/>
  </si>
  <si>
    <t>開館日・開館時間</t>
    <phoneticPr fontId="2"/>
  </si>
  <si>
    <t>終日</t>
    <rPh sb="0" eb="2">
      <t>シュウジツ</t>
    </rPh>
    <phoneticPr fontId="2"/>
  </si>
  <si>
    <t>利用者数（過去5年間）</t>
    <rPh sb="0" eb="2">
      <t>リヨウ</t>
    </rPh>
    <rPh sb="2" eb="3">
      <t>シャ</t>
    </rPh>
    <rPh sb="3" eb="4">
      <t>スウ</t>
    </rPh>
    <rPh sb="5" eb="7">
      <t>カコ</t>
    </rPh>
    <rPh sb="8" eb="10">
      <t>ネンカン</t>
    </rPh>
    <phoneticPr fontId="2"/>
  </si>
  <si>
    <t>年度</t>
    <rPh sb="0" eb="2">
      <t>ネンド</t>
    </rPh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</si>
  <si>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</si>
  <si>
    <t>令和3年度</t>
    <rPh sb="0" eb="2">
      <t>レイワ</t>
    </rPh>
    <rPh sb="3" eb="5">
      <t>ネンド</t>
    </rPh>
    <rPh sb="4" eb="5">
      <t>ガンネン</t>
    </rPh>
    <phoneticPr fontId="2"/>
  </si>
  <si>
    <t>利用者数
（りんくう公園分）</t>
    <rPh sb="0" eb="3">
      <t>リヨウシャ</t>
    </rPh>
    <rPh sb="3" eb="4">
      <t>スウ</t>
    </rPh>
    <rPh sb="10" eb="12">
      <t>コウエン</t>
    </rPh>
    <rPh sb="12" eb="13">
      <t>ブン</t>
    </rPh>
    <phoneticPr fontId="2"/>
  </si>
  <si>
    <t>人</t>
  </si>
  <si>
    <t>人</t>
    <rPh sb="0" eb="1">
      <t>ニン</t>
    </rPh>
    <phoneticPr fontId="2"/>
  </si>
  <si>
    <t>利用者数　①
（府営１9公園分）</t>
    <rPh sb="0" eb="3">
      <t>リヨウシャ</t>
    </rPh>
    <rPh sb="3" eb="4">
      <t>スウ</t>
    </rPh>
    <rPh sb="8" eb="10">
      <t>フエイ</t>
    </rPh>
    <rPh sb="12" eb="14">
      <t>コウエン</t>
    </rPh>
    <rPh sb="14" eb="15">
      <t>ブン</t>
    </rPh>
    <phoneticPr fontId="2"/>
  </si>
  <si>
    <t>料金区分</t>
    <phoneticPr fontId="2"/>
  </si>
  <si>
    <t>利用目的による区分：無し</t>
    <rPh sb="0" eb="2">
      <t>リヨウ</t>
    </rPh>
    <rPh sb="2" eb="4">
      <t>モクテキ</t>
    </rPh>
    <rPh sb="7" eb="9">
      <t>クブン</t>
    </rPh>
    <rPh sb="10" eb="11">
      <t>ナ</t>
    </rPh>
    <phoneticPr fontId="2"/>
  </si>
  <si>
    <t>料金水準の考え方</t>
    <rPh sb="0" eb="2">
      <t>リョウキン</t>
    </rPh>
    <rPh sb="2" eb="4">
      <t>スイジュン</t>
    </rPh>
    <rPh sb="5" eb="6">
      <t>カンガ</t>
    </rPh>
    <rPh sb="7" eb="8">
      <t>カタ</t>
    </rPh>
    <phoneticPr fontId="2"/>
  </si>
  <si>
    <t>公園の維持管理費用等を斟酌して算出</t>
    <rPh sb="0" eb="2">
      <t>コウエン</t>
    </rPh>
    <rPh sb="3" eb="5">
      <t>イジ</t>
    </rPh>
    <rPh sb="5" eb="7">
      <t>カンリ</t>
    </rPh>
    <rPh sb="7" eb="9">
      <t>ヒヨウ</t>
    </rPh>
    <rPh sb="9" eb="10">
      <t>トウ</t>
    </rPh>
    <rPh sb="11" eb="13">
      <t>シンシャク</t>
    </rPh>
    <rPh sb="15" eb="17">
      <t>サンシュツ</t>
    </rPh>
    <phoneticPr fontId="2"/>
  </si>
  <si>
    <t>主な料金</t>
    <phoneticPr fontId="2"/>
  </si>
  <si>
    <t>利用料金制</t>
    <phoneticPr fontId="2"/>
  </si>
  <si>
    <t>3．施設運営に係る収支</t>
  </si>
  <si>
    <t>※単位未満は四捨五入としたため、内訳の計と合計が一致しない場合がある。(以下すべての表も同様）</t>
    <phoneticPr fontId="1"/>
  </si>
  <si>
    <t>(千円)</t>
    <rPh sb="1" eb="3">
      <t>センエン</t>
    </rPh>
    <phoneticPr fontId="1"/>
  </si>
  <si>
    <t>区分</t>
    <rPh sb="0" eb="2">
      <t>クブン</t>
    </rPh>
    <phoneticPr fontId="2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</si>
  <si>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</si>
  <si>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</si>
  <si>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</si>
  <si>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府収入</t>
    <rPh sb="0" eb="1">
      <t>フ</t>
    </rPh>
    <rPh sb="1" eb="3">
      <t>シュウニュウ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</si>
  <si>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</si>
  <si>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指定管理者納付金</t>
    <rPh sb="0" eb="2">
      <t>シテイ</t>
    </rPh>
    <rPh sb="2" eb="5">
      <t>カンリシャ</t>
    </rPh>
    <rPh sb="5" eb="8">
      <t>ノウフキン</t>
    </rPh>
    <phoneticPr fontId="2"/>
  </si>
  <si>
    <t>行政財産目的外使用料</t>
    <rPh sb="0" eb="2">
      <t>ギョウセイ</t>
    </rPh>
    <rPh sb="2" eb="4">
      <t>ザイサン</t>
    </rPh>
    <rPh sb="4" eb="6">
      <t>モクテキ</t>
    </rPh>
    <rPh sb="6" eb="7">
      <t>ガイ</t>
    </rPh>
    <rPh sb="7" eb="9">
      <t>シヨウ</t>
    </rPh>
    <rPh sb="9" eb="10">
      <t>リョウ</t>
    </rPh>
    <phoneticPr fontId="2"/>
  </si>
  <si>
    <t>雑入</t>
    <rPh sb="0" eb="1">
      <t>ザツ</t>
    </rPh>
    <rPh sb="1" eb="2">
      <t>ニュウ</t>
    </rPh>
    <phoneticPr fontId="2"/>
  </si>
  <si>
    <t>合　　計</t>
    <rPh sb="0" eb="1">
      <t>ゴウ</t>
    </rPh>
    <rPh sb="3" eb="4">
      <t>ケイ</t>
    </rPh>
    <phoneticPr fontId="2"/>
  </si>
  <si>
    <t>府支出</t>
    <rPh sb="0" eb="1">
      <t>フ</t>
    </rPh>
    <rPh sb="1" eb="3">
      <t>シシュツ</t>
    </rPh>
    <phoneticPr fontId="2"/>
  </si>
  <si>
    <t>指定管理者</t>
    <rPh sb="0" eb="2">
      <t>シテイ</t>
    </rPh>
    <rPh sb="2" eb="5">
      <t>カンリシャ</t>
    </rPh>
    <phoneticPr fontId="2"/>
  </si>
  <si>
    <t>管理運営委託料</t>
    <rPh sb="0" eb="2">
      <t>カンリ</t>
    </rPh>
    <rPh sb="2" eb="4">
      <t>ウンエイ</t>
    </rPh>
    <rPh sb="4" eb="6">
      <t>イタク</t>
    </rPh>
    <rPh sb="6" eb="7">
      <t>リョウ</t>
    </rPh>
    <phoneticPr fontId="2"/>
  </si>
  <si>
    <t>補助金・委託料</t>
    <rPh sb="0" eb="3">
      <t>ホジョキン</t>
    </rPh>
    <rPh sb="4" eb="6">
      <t>イタク</t>
    </rPh>
    <rPh sb="6" eb="7">
      <t>リョウ</t>
    </rPh>
    <phoneticPr fontId="2"/>
  </si>
  <si>
    <t>小　計</t>
    <rPh sb="0" eb="1">
      <t>ショウ</t>
    </rPh>
    <rPh sb="2" eb="3">
      <t>ケイ</t>
    </rPh>
    <phoneticPr fontId="2"/>
  </si>
  <si>
    <t>その他法人</t>
    <rPh sb="2" eb="3">
      <t>タ</t>
    </rPh>
    <rPh sb="3" eb="5">
      <t>ホウジン</t>
    </rPh>
    <phoneticPr fontId="2"/>
  </si>
  <si>
    <t>直接</t>
    <rPh sb="0" eb="2">
      <t>チョクセツ</t>
    </rPh>
    <phoneticPr fontId="2"/>
  </si>
  <si>
    <t>府費負担（府支出－府収入）</t>
    <rPh sb="0" eb="1">
      <t>フ</t>
    </rPh>
    <rPh sb="1" eb="2">
      <t>ヒ</t>
    </rPh>
    <rPh sb="2" eb="4">
      <t>フタン</t>
    </rPh>
    <rPh sb="5" eb="6">
      <t>フ</t>
    </rPh>
    <rPh sb="6" eb="8">
      <t>シシュツ</t>
    </rPh>
    <rPh sb="9" eb="10">
      <t>フ</t>
    </rPh>
    <rPh sb="10" eb="12">
      <t>シュウニュウ</t>
    </rPh>
    <phoneticPr fontId="2"/>
  </si>
  <si>
    <t>府支出（補修費）</t>
    <rPh sb="0" eb="1">
      <t>フ</t>
    </rPh>
    <rPh sb="1" eb="3">
      <t>シシュツ</t>
    </rPh>
    <rPh sb="4" eb="6">
      <t>ホシュウ</t>
    </rPh>
    <rPh sb="6" eb="7">
      <t>ヒ</t>
    </rPh>
    <phoneticPr fontId="2"/>
  </si>
  <si>
    <t>備考欄</t>
    <rPh sb="0" eb="3">
      <t>ビコウラン</t>
    </rPh>
    <phoneticPr fontId="1"/>
  </si>
  <si>
    <t>特になし</t>
  </si>
  <si>
    <t>貸借対照表</t>
  </si>
  <si>
    <t>令和元年度</t>
  </si>
  <si>
    <t>令和2年度</t>
  </si>
  <si>
    <t>令和3年度</t>
  </si>
  <si>
    <t>資
産
の
部</t>
    <rPh sb="0" eb="1">
      <t>シ</t>
    </rPh>
    <rPh sb="2" eb="3">
      <t>サン</t>
    </rPh>
    <rPh sb="6" eb="7">
      <t>ブ</t>
    </rPh>
    <phoneticPr fontId="2"/>
  </si>
  <si>
    <t>Ⅰ流動資産</t>
    <rPh sb="1" eb="3">
      <t>リュウドウ</t>
    </rPh>
    <rPh sb="3" eb="5">
      <t>シサン</t>
    </rPh>
    <phoneticPr fontId="2"/>
  </si>
  <si>
    <t>現金預金等</t>
    <rPh sb="0" eb="2">
      <t>ゲンキン</t>
    </rPh>
    <rPh sb="2" eb="4">
      <t>ヨキン</t>
    </rPh>
    <rPh sb="4" eb="5">
      <t>トウ</t>
    </rPh>
    <phoneticPr fontId="2"/>
  </si>
  <si>
    <t>未収金</t>
    <rPh sb="0" eb="3">
      <t>ミシュウキン</t>
    </rPh>
    <phoneticPr fontId="2"/>
  </si>
  <si>
    <t>不納欠損等引当金</t>
    <rPh sb="0" eb="2">
      <t>フノウ</t>
    </rPh>
    <rPh sb="2" eb="4">
      <t>ケッソン</t>
    </rPh>
    <rPh sb="4" eb="5">
      <t>トウ</t>
    </rPh>
    <rPh sb="5" eb="7">
      <t>ヒキアテ</t>
    </rPh>
    <rPh sb="7" eb="8">
      <t>キン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</si>
  <si>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</si>
  <si>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その他流動資産</t>
    <rPh sb="2" eb="3">
      <t>タ</t>
    </rPh>
    <rPh sb="3" eb="5">
      <t>リュウドウ</t>
    </rPh>
    <rPh sb="5" eb="7">
      <t>シサン</t>
    </rPh>
    <phoneticPr fontId="2"/>
  </si>
  <si>
    <t>Ⅱ固定資産</t>
    <rPh sb="1" eb="3">
      <t>コテイ</t>
    </rPh>
    <rPh sb="3" eb="5">
      <t>シサン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</si>
  <si>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</si>
  <si>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</si>
  <si>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工作物・立木竹・浮標等</t>
    <rPh sb="0" eb="3">
      <t>コウサクブツ</t>
    </rPh>
    <rPh sb="4" eb="5">
      <t>タ</t>
    </rPh>
    <rPh sb="5" eb="6">
      <t>モク</t>
    </rPh>
    <rPh sb="6" eb="7">
      <t>タケ</t>
    </rPh>
    <rPh sb="8" eb="10">
      <t>フヒョウ</t>
    </rPh>
    <rPh sb="10" eb="11">
      <t>トウ</t>
    </rPh>
    <phoneticPr fontId="2"/>
  </si>
  <si>
    <t>地上権</t>
    <rPh sb="0" eb="3">
      <t>チジョウケン</t>
    </rPh>
    <phoneticPr fontId="2"/>
  </si>
  <si>
    <t>重要物品</t>
    <rPh sb="0" eb="2">
      <t>ジュウヨウ</t>
    </rPh>
    <rPh sb="2" eb="4">
      <t>ブッピン</t>
    </rPh>
    <phoneticPr fontId="2"/>
  </si>
  <si>
    <t>リース資産・ソフトウェア等</t>
    <rPh sb="3" eb="5">
      <t>シサン</t>
    </rPh>
    <rPh sb="12" eb="13">
      <t>トウ</t>
    </rPh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</si>
  <si>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</si>
  <si>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出資金</t>
    <rPh sb="0" eb="3">
      <t>シュッシキン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</si>
  <si>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</si>
  <si>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基金</t>
    <rPh sb="0" eb="2">
      <t>キキン</t>
    </rPh>
    <phoneticPr fontId="2"/>
  </si>
  <si>
    <t>資産合計</t>
    <rPh sb="0" eb="2">
      <t>シサン</t>
    </rPh>
    <rPh sb="2" eb="4">
      <t>ゴウケイ</t>
    </rPh>
    <phoneticPr fontId="2"/>
  </si>
  <si>
    <t>負
債
及
び
純
資
産
の
部</t>
    <rPh sb="0" eb="1">
      <t>フ</t>
    </rPh>
    <rPh sb="2" eb="3">
      <t>サイ</t>
    </rPh>
    <rPh sb="4" eb="5">
      <t>オヨ</t>
    </rPh>
    <rPh sb="8" eb="9">
      <t>ジュン</t>
    </rPh>
    <rPh sb="10" eb="11">
      <t>シ</t>
    </rPh>
    <rPh sb="12" eb="13">
      <t>サン</t>
    </rPh>
    <rPh sb="16" eb="17">
      <t>ブ</t>
    </rPh>
    <phoneticPr fontId="2"/>
  </si>
  <si>
    <t>Ⅰ流動負債</t>
    <phoneticPr fontId="2"/>
  </si>
  <si>
    <t>地方債</t>
    <rPh sb="0" eb="2">
      <t>チホウ</t>
    </rPh>
    <rPh sb="2" eb="3">
      <t>サイ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</si>
  <si>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</si>
  <si>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リース債務</t>
    <rPh sb="3" eb="5">
      <t>サイム</t>
    </rPh>
    <phoneticPr fontId="2"/>
  </si>
  <si>
    <t>その他流動負債</t>
    <rPh sb="2" eb="3">
      <t>タ</t>
    </rPh>
    <rPh sb="3" eb="5">
      <t>リュウドウ</t>
    </rPh>
    <rPh sb="5" eb="7">
      <t>フサイ</t>
    </rPh>
    <phoneticPr fontId="2"/>
  </si>
  <si>
    <t>Ⅱ固定負債</t>
    <rPh sb="1" eb="3">
      <t>コテイ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</si>
  <si>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</si>
  <si>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r>
      <t>負債合計　</t>
    </r>
    <r>
      <rPr>
        <b/>
        <sz val="11"/>
        <color indexed="8"/>
        <rFont val="HG丸ｺﾞｼｯｸM-PRO"/>
        <family val="3"/>
        <charset val="128"/>
      </rPr>
      <t>②</t>
    </r>
    <rPh sb="0" eb="2">
      <t>フサイ</t>
    </rPh>
    <rPh sb="2" eb="4">
      <t>ゴウケイ</t>
    </rPh>
    <phoneticPr fontId="2"/>
  </si>
  <si>
    <t>純資産</t>
    <rPh sb="0" eb="1">
      <t>ジュン</t>
    </rPh>
    <rPh sb="1" eb="3">
      <t>シサン</t>
    </rPh>
    <phoneticPr fontId="2"/>
  </si>
  <si>
    <t>負債及び純資産の合計</t>
    <rPh sb="0" eb="2">
      <t>フサイ</t>
    </rPh>
    <rPh sb="2" eb="3">
      <t>オヨ</t>
    </rPh>
    <rPh sb="4" eb="7">
      <t>ジュンシサン</t>
    </rPh>
    <rPh sb="8" eb="10">
      <t>ゴウケイ</t>
    </rPh>
    <phoneticPr fontId="2"/>
  </si>
  <si>
    <r>
      <t>府民1人あたり負債額　（</t>
    </r>
    <r>
      <rPr>
        <b/>
        <sz val="11"/>
        <color indexed="8"/>
        <rFont val="HG丸ｺﾞｼｯｸM-PRO"/>
        <family val="3"/>
        <charset val="128"/>
      </rPr>
      <t>②</t>
    </r>
    <r>
      <rPr>
        <b/>
        <sz val="11"/>
        <color indexed="8"/>
        <rFont val="游ゴシック"/>
        <family val="3"/>
        <charset val="128"/>
      </rPr>
      <t>/府人口）</t>
    </r>
    <rPh sb="0" eb="2">
      <t>フミン</t>
    </rPh>
    <rPh sb="7" eb="9">
      <t>フサイ</t>
    </rPh>
    <rPh sb="9" eb="10">
      <t>ガク</t>
    </rPh>
    <rPh sb="14" eb="15">
      <t>フ</t>
    </rPh>
    <rPh sb="15" eb="17">
      <t>ジンコウ</t>
    </rPh>
    <phoneticPr fontId="2"/>
  </si>
  <si>
    <t>※府人口は国勢調査に基づいている</t>
    <phoneticPr fontId="1"/>
  </si>
  <si>
    <t>　       平成27年度調査：</t>
    <phoneticPr fontId="1"/>
  </si>
  <si>
    <t>　       令和2年度調査  ：</t>
    <phoneticPr fontId="1"/>
  </si>
  <si>
    <t>行政コスト計算書</t>
    <phoneticPr fontId="1"/>
  </si>
  <si>
    <t>府収入</t>
    <rPh sb="0" eb="1">
      <t>フ</t>
    </rPh>
    <rPh sb="1" eb="2">
      <t>オサメル</t>
    </rPh>
    <rPh sb="2" eb="3">
      <t>ニュウ</t>
    </rPh>
    <phoneticPr fontId="2"/>
  </si>
  <si>
    <t>行政収入</t>
    <rPh sb="0" eb="2">
      <t>ギョウセイ</t>
    </rPh>
    <rPh sb="2" eb="4">
      <t>シュウニュウ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</si>
  <si>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</si>
  <si>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</si>
  <si>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</si>
  <si>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</si>
  <si>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寄附金・繰入金</t>
    <rPh sb="0" eb="3">
      <t>キフキン</t>
    </rPh>
    <rPh sb="4" eb="6">
      <t>クリイレ</t>
    </rPh>
    <rPh sb="6" eb="7">
      <t>キン</t>
    </rPh>
    <phoneticPr fontId="2"/>
  </si>
  <si>
    <t>その他行政収入</t>
    <rPh sb="2" eb="3">
      <t>タ</t>
    </rPh>
    <rPh sb="3" eb="5">
      <t>ギョウセイ</t>
    </rPh>
    <rPh sb="5" eb="7">
      <t>シュウニュウ</t>
    </rPh>
    <phoneticPr fontId="2"/>
  </si>
  <si>
    <t>（うち、指定管理者からの納付金）</t>
    <rPh sb="4" eb="6">
      <t>シテイ</t>
    </rPh>
    <rPh sb="6" eb="9">
      <t>カンリシャ</t>
    </rPh>
    <rPh sb="12" eb="15">
      <t>ノウフキン</t>
    </rPh>
    <phoneticPr fontId="2"/>
  </si>
  <si>
    <t>金融収入</t>
    <rPh sb="0" eb="2">
      <t>キンユウ</t>
    </rPh>
    <rPh sb="2" eb="4">
      <t>シュウニュウ</t>
    </rPh>
    <phoneticPr fontId="2"/>
  </si>
  <si>
    <t>受取利息及び配当金</t>
    <rPh sb="0" eb="2">
      <t>ウケトリ</t>
    </rPh>
    <rPh sb="2" eb="4">
      <t>リソク</t>
    </rPh>
    <rPh sb="4" eb="5">
      <t>オヨ</t>
    </rPh>
    <rPh sb="6" eb="9">
      <t>ハイトウキン</t>
    </rPh>
    <phoneticPr fontId="2"/>
  </si>
  <si>
    <t>特別収入</t>
    <rPh sb="0" eb="2">
      <t>トクベツ</t>
    </rPh>
    <rPh sb="2" eb="4">
      <t>シュウニュウ</t>
    </rPh>
    <phoneticPr fontId="2"/>
  </si>
  <si>
    <t>固定資産売却益</t>
    <rPh sb="0" eb="2">
      <t>コテイ</t>
    </rPh>
    <rPh sb="2" eb="4">
      <t>シサン</t>
    </rPh>
    <rPh sb="4" eb="7">
      <t>バイキャクエキ</t>
    </rPh>
    <phoneticPr fontId="2"/>
  </si>
  <si>
    <t>その他特別収入</t>
    <rPh sb="2" eb="3">
      <t>タ</t>
    </rPh>
    <rPh sb="3" eb="5">
      <t>トクベツ</t>
    </rPh>
    <rPh sb="5" eb="7">
      <t>シュウニュウ</t>
    </rPh>
    <phoneticPr fontId="2"/>
  </si>
  <si>
    <r>
      <t>合　　計　</t>
    </r>
    <r>
      <rPr>
        <b/>
        <sz val="11"/>
        <color indexed="8"/>
        <rFont val="HG丸ｺﾞｼｯｸM-PRO"/>
        <family val="3"/>
        <charset val="128"/>
      </rPr>
      <t>Ａ</t>
    </r>
    <rPh sb="0" eb="1">
      <t>ゴウ</t>
    </rPh>
    <rPh sb="3" eb="4">
      <t>ケイ</t>
    </rPh>
    <phoneticPr fontId="2"/>
  </si>
  <si>
    <r>
      <t>行政費用　</t>
    </r>
    <r>
      <rPr>
        <b/>
        <sz val="11"/>
        <color indexed="8"/>
        <rFont val="HG丸ｺﾞｼｯｸM-PRO"/>
        <family val="3"/>
        <charset val="128"/>
      </rPr>
      <t>③</t>
    </r>
    <rPh sb="0" eb="2">
      <t>ギョウセイ</t>
    </rPh>
    <rPh sb="2" eb="4">
      <t>ヒヨウ</t>
    </rPh>
    <phoneticPr fontId="2"/>
  </si>
  <si>
    <t>給与関係費</t>
    <rPh sb="0" eb="2">
      <t>キュウヨ</t>
    </rPh>
    <rPh sb="2" eb="5">
      <t>カンケイヒ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</si>
  <si>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</si>
  <si>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</si>
  <si>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社会保障扶助費</t>
    <rPh sb="0" eb="2">
      <t>シャカイ</t>
    </rPh>
    <rPh sb="2" eb="4">
      <t>ホショウ</t>
    </rPh>
    <rPh sb="4" eb="7">
      <t>フジョヒ</t>
    </rPh>
    <phoneticPr fontId="2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</si>
  <si>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トウ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</si>
  <si>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</si>
  <si>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繰出金</t>
    <rPh sb="0" eb="2">
      <t>クリダ</t>
    </rPh>
    <rPh sb="2" eb="3">
      <t>キン</t>
    </rPh>
    <phoneticPr fontId="2"/>
  </si>
  <si>
    <t>減価償却費</t>
    <phoneticPr fontId="2"/>
  </si>
  <si>
    <t>各種引当金繰入額</t>
    <rPh sb="0" eb="2">
      <t>カクシュ</t>
    </rPh>
    <rPh sb="2" eb="4">
      <t>ヒキアテ</t>
    </rPh>
    <rPh sb="4" eb="5">
      <t>キン</t>
    </rPh>
    <rPh sb="5" eb="7">
      <t>クリイレ</t>
    </rPh>
    <rPh sb="7" eb="8">
      <t>ガク</t>
    </rPh>
    <phoneticPr fontId="2"/>
  </si>
  <si>
    <t>その他行政費用</t>
    <rPh sb="2" eb="3">
      <t>タ</t>
    </rPh>
    <rPh sb="3" eb="5">
      <t>ギョウセイ</t>
    </rPh>
    <rPh sb="5" eb="7">
      <t>ヒヨウ</t>
    </rPh>
    <phoneticPr fontId="2"/>
  </si>
  <si>
    <r>
      <t>金融費用　</t>
    </r>
    <r>
      <rPr>
        <b/>
        <sz val="11"/>
        <color indexed="8"/>
        <rFont val="HG丸ｺﾞｼｯｸM-PRO"/>
        <family val="3"/>
        <charset val="128"/>
      </rPr>
      <t>④</t>
    </r>
    <rPh sb="0" eb="2">
      <t>キンユウ</t>
    </rPh>
    <rPh sb="2" eb="4">
      <t>ヒヨウ</t>
    </rPh>
    <phoneticPr fontId="2"/>
  </si>
  <si>
    <t>地方債利息・手数料</t>
    <rPh sb="0" eb="3">
      <t>チホウサイ</t>
    </rPh>
    <rPh sb="3" eb="5">
      <t>リソク</t>
    </rPh>
    <rPh sb="6" eb="9">
      <t>テスウリョウ</t>
    </rPh>
    <phoneticPr fontId="2"/>
  </si>
  <si>
    <t>特別費用</t>
    <rPh sb="0" eb="2">
      <t>トクベツ</t>
    </rPh>
    <rPh sb="2" eb="4">
      <t>ヒヨウ</t>
    </rPh>
    <phoneticPr fontId="2"/>
  </si>
  <si>
    <t>固定資産売却損・除却損</t>
    <rPh sb="0" eb="2">
      <t>コテイ</t>
    </rPh>
    <rPh sb="2" eb="4">
      <t>シサン</t>
    </rPh>
    <rPh sb="4" eb="6">
      <t>バイキャク</t>
    </rPh>
    <rPh sb="6" eb="7">
      <t>ゾン</t>
    </rPh>
    <rPh sb="8" eb="10">
      <t>ジョキャク</t>
    </rPh>
    <rPh sb="10" eb="11">
      <t>ゾン</t>
    </rPh>
    <phoneticPr fontId="2"/>
  </si>
  <si>
    <t>その他特別費用</t>
    <rPh sb="2" eb="3">
      <t>タ</t>
    </rPh>
    <rPh sb="3" eb="5">
      <t>トクベツ</t>
    </rPh>
    <rPh sb="5" eb="7">
      <t>ヒヨウ</t>
    </rPh>
    <phoneticPr fontId="2"/>
  </si>
  <si>
    <r>
      <t>合　　計　</t>
    </r>
    <r>
      <rPr>
        <b/>
        <sz val="11"/>
        <color indexed="8"/>
        <rFont val="HG丸ｺﾞｼｯｸM-PRO"/>
        <family val="3"/>
        <charset val="128"/>
      </rPr>
      <t>Ｂ</t>
    </r>
    <rPh sb="0" eb="1">
      <t>ゴウ</t>
    </rPh>
    <rPh sb="3" eb="4">
      <t>ケイ</t>
    </rPh>
    <phoneticPr fontId="2"/>
  </si>
  <si>
    <r>
      <t>収支　</t>
    </r>
    <r>
      <rPr>
        <b/>
        <sz val="11"/>
        <color indexed="8"/>
        <rFont val="HG丸ｺﾞｼｯｸM-PRO"/>
        <family val="3"/>
        <charset val="128"/>
      </rPr>
      <t>Ｃ（Ａ－Ｂ）</t>
    </r>
    <r>
      <rPr>
        <b/>
        <sz val="11"/>
        <color indexed="8"/>
        <rFont val="游ゴシック"/>
        <family val="3"/>
        <charset val="128"/>
      </rPr>
      <t>　</t>
    </r>
    <rPh sb="0" eb="2">
      <t>シュウシ</t>
    </rPh>
    <phoneticPr fontId="2"/>
  </si>
  <si>
    <r>
      <t>一般財源等配分調整額　</t>
    </r>
    <r>
      <rPr>
        <b/>
        <sz val="11"/>
        <color indexed="8"/>
        <rFont val="HG丸ｺﾞｼｯｸM-PRO"/>
        <family val="3"/>
        <charset val="128"/>
      </rPr>
      <t>Ｄ</t>
    </r>
    <r>
      <rPr>
        <b/>
        <sz val="11"/>
        <color indexed="8"/>
        <rFont val="游ゴシック"/>
        <family val="3"/>
        <charset val="128"/>
      </rPr>
      <t>　</t>
    </r>
    <r>
      <rPr>
        <b/>
        <sz val="11"/>
        <color indexed="8"/>
        <rFont val="HG丸ｺﾞｼｯｸM-PRO"/>
        <family val="3"/>
        <charset val="128"/>
      </rPr>
      <t>⑤</t>
    </r>
    <rPh sb="0" eb="2">
      <t>イッパン</t>
    </rPh>
    <rPh sb="2" eb="4">
      <t>ザイゲン</t>
    </rPh>
    <rPh sb="4" eb="5">
      <t>トウ</t>
    </rPh>
    <rPh sb="5" eb="7">
      <t>ハイブン</t>
    </rPh>
    <rPh sb="7" eb="9">
      <t>チョウセイ</t>
    </rPh>
    <rPh sb="9" eb="10">
      <t>ガク</t>
    </rPh>
    <phoneticPr fontId="2"/>
  </si>
  <si>
    <r>
      <t>調整後収支 　</t>
    </r>
    <r>
      <rPr>
        <b/>
        <sz val="11"/>
        <color indexed="8"/>
        <rFont val="HG丸ｺﾞｼｯｸM-PRO"/>
        <family val="3"/>
        <charset val="128"/>
      </rPr>
      <t>Ｅ（Ｃ+Ｄ）</t>
    </r>
    <rPh sb="0" eb="3">
      <t>チョウセイゴ</t>
    </rPh>
    <rPh sb="3" eb="5">
      <t>シュウシ</t>
    </rPh>
    <phoneticPr fontId="2"/>
  </si>
  <si>
    <r>
      <t>利用者1人あたり
通常費用額　｛</t>
    </r>
    <r>
      <rPr>
        <b/>
        <sz val="12"/>
        <rFont val="HG丸ｺﾞｼｯｸM-PRO"/>
        <family val="3"/>
        <charset val="128"/>
      </rPr>
      <t>（③＋④）/①</t>
    </r>
    <r>
      <rPr>
        <b/>
        <sz val="12"/>
        <rFont val="游ゴシック"/>
        <family val="3"/>
        <charset val="128"/>
      </rPr>
      <t>｝</t>
    </r>
    <rPh sb="0" eb="3">
      <t>リヨウシャ</t>
    </rPh>
    <rPh sb="9" eb="11">
      <t>ツウジョウ</t>
    </rPh>
    <rPh sb="11" eb="13">
      <t>ヒヨウ</t>
    </rPh>
    <rPh sb="13" eb="14">
      <t>ガク</t>
    </rPh>
    <rPh sb="16" eb="17">
      <t>サガク</t>
    </rPh>
    <phoneticPr fontId="2"/>
  </si>
  <si>
    <r>
      <t>利用者1人あたり
一般財源等配分調整額　（</t>
    </r>
    <r>
      <rPr>
        <b/>
        <sz val="12"/>
        <rFont val="HG丸ｺﾞｼｯｸM-PRO"/>
        <family val="3"/>
        <charset val="128"/>
      </rPr>
      <t>⑤/①</t>
    </r>
    <r>
      <rPr>
        <b/>
        <sz val="12"/>
        <rFont val="游ゴシック"/>
        <family val="3"/>
        <charset val="128"/>
      </rPr>
      <t>）</t>
    </r>
    <rPh sb="9" eb="11">
      <t>イッパン</t>
    </rPh>
    <rPh sb="11" eb="13">
      <t>ザイゲン</t>
    </rPh>
    <rPh sb="13" eb="14">
      <t>トウ</t>
    </rPh>
    <rPh sb="14" eb="16">
      <t>ハイブン</t>
    </rPh>
    <rPh sb="16" eb="18">
      <t>チョウセイ</t>
    </rPh>
    <phoneticPr fontId="2"/>
  </si>
  <si>
    <t>■施設の管理運営を受託等している法人の決算</t>
    <rPh sb="1" eb="3">
      <t>シセツ</t>
    </rPh>
    <rPh sb="4" eb="6">
      <t>カンリ</t>
    </rPh>
    <rPh sb="6" eb="8">
      <t>ウンエイ</t>
    </rPh>
    <rPh sb="9" eb="11">
      <t>ジュタク</t>
    </rPh>
    <rPh sb="11" eb="12">
      <t>トウ</t>
    </rPh>
    <rPh sb="16" eb="18">
      <t>ホウジン</t>
    </rPh>
    <rPh sb="19" eb="21">
      <t>ケッサン</t>
    </rPh>
    <phoneticPr fontId="2"/>
  </si>
  <si>
    <t>法人収入</t>
    <rPh sb="0" eb="2">
      <t>ホウジン</t>
    </rPh>
    <rPh sb="2" eb="4">
      <t>シュウニュウ</t>
    </rPh>
    <phoneticPr fontId="2"/>
  </si>
  <si>
    <t>利用料金収入</t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</si>
  <si>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</si>
  <si>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管理運営委託料</t>
    <rPh sb="0" eb="2">
      <t>カンリ</t>
    </rPh>
    <rPh sb="2" eb="4">
      <t>ウンエイ</t>
    </rPh>
    <rPh sb="4" eb="7">
      <t>イタクリョウ</t>
    </rPh>
    <phoneticPr fontId="2"/>
  </si>
  <si>
    <t>補助金・委託料</t>
    <rPh sb="0" eb="3">
      <t>ホジョキン</t>
    </rPh>
    <rPh sb="4" eb="7">
      <t>イタクリョウ</t>
    </rPh>
    <phoneticPr fontId="2"/>
  </si>
  <si>
    <t>その他</t>
    <rPh sb="0" eb="3">
      <t>ソノタ</t>
    </rPh>
    <phoneticPr fontId="2"/>
  </si>
  <si>
    <t>その他法人</t>
    <rPh sb="3" eb="5">
      <t>ホウジン</t>
    </rPh>
    <phoneticPr fontId="2"/>
  </si>
  <si>
    <t>法人支出</t>
    <rPh sb="0" eb="2">
      <t>ホウジン</t>
    </rPh>
    <rPh sb="2" eb="4">
      <t>シシュツ</t>
    </rPh>
    <phoneticPr fontId="2"/>
  </si>
  <si>
    <t>管理運営費</t>
    <rPh sb="0" eb="2">
      <t>カンリ</t>
    </rPh>
    <rPh sb="2" eb="4">
      <t>ウンエイ</t>
    </rPh>
    <rPh sb="4" eb="5">
      <t>ヒ</t>
    </rPh>
    <phoneticPr fontId="2"/>
  </si>
  <si>
    <t>施設維持費</t>
    <rPh sb="0" eb="2">
      <t>シセツ</t>
    </rPh>
    <rPh sb="2" eb="5">
      <t>イジヒ</t>
    </rPh>
    <phoneticPr fontId="2"/>
  </si>
  <si>
    <t>人件費</t>
    <rPh sb="0" eb="3">
      <t>ジンケンヒ</t>
    </rPh>
    <phoneticPr fontId="2"/>
  </si>
  <si>
    <r>
      <t>小計　</t>
    </r>
    <r>
      <rPr>
        <b/>
        <sz val="11"/>
        <color indexed="8"/>
        <rFont val="HG丸ｺﾞｼｯｸM-PRO"/>
        <family val="3"/>
        <charset val="128"/>
      </rPr>
      <t>A</t>
    </r>
    <rPh sb="0" eb="1">
      <t>ショウ</t>
    </rPh>
    <rPh sb="1" eb="2">
      <t>ケイ</t>
    </rPh>
    <phoneticPr fontId="2"/>
  </si>
  <si>
    <r>
      <t>事業費　</t>
    </r>
    <r>
      <rPr>
        <b/>
        <sz val="11"/>
        <color indexed="8"/>
        <rFont val="HG丸ｺﾞｼｯｸM-PRO"/>
        <family val="3"/>
        <charset val="128"/>
      </rPr>
      <t>B</t>
    </r>
    <rPh sb="0" eb="3">
      <t>ジギョウヒ</t>
    </rPh>
    <phoneticPr fontId="2"/>
  </si>
  <si>
    <r>
      <t>その他　</t>
    </r>
    <r>
      <rPr>
        <b/>
        <sz val="11"/>
        <color indexed="8"/>
        <rFont val="HG丸ｺﾞｼｯｸM-PRO"/>
        <family val="3"/>
        <charset val="128"/>
      </rPr>
      <t>C</t>
    </r>
    <rPh sb="2" eb="3">
      <t>タ</t>
    </rPh>
    <phoneticPr fontId="2"/>
  </si>
  <si>
    <r>
      <t>小計　</t>
    </r>
    <r>
      <rPr>
        <b/>
        <sz val="11"/>
        <color indexed="8"/>
        <rFont val="HG丸ｺﾞｼｯｸM-PRO"/>
        <family val="3"/>
        <charset val="128"/>
      </rPr>
      <t>（Ａ＋Ｂ＋Ｃ）</t>
    </r>
    <rPh sb="0" eb="2">
      <t>ショウケイ</t>
    </rPh>
    <phoneticPr fontId="2"/>
  </si>
  <si>
    <t>その他
法人</t>
    <rPh sb="2" eb="3">
      <t>タ</t>
    </rPh>
    <rPh sb="4" eb="6">
      <t>ホウジン</t>
    </rPh>
    <phoneticPr fontId="2"/>
  </si>
  <si>
    <t>事業費等</t>
    <rPh sb="0" eb="3">
      <t>ジギョウヒ</t>
    </rPh>
    <rPh sb="3" eb="4">
      <t>トウ</t>
    </rPh>
    <phoneticPr fontId="2"/>
  </si>
  <si>
    <t>4．施設職員数</t>
    <rPh sb="2" eb="4">
      <t>シセツ</t>
    </rPh>
    <rPh sb="4" eb="7">
      <t>ショクインスウ</t>
    </rPh>
    <phoneticPr fontId="2"/>
  </si>
  <si>
    <t>施設職員数（4月1日時点）</t>
    <rPh sb="0" eb="2">
      <t>シセツ</t>
    </rPh>
    <rPh sb="2" eb="4">
      <t>ショクイン</t>
    </rPh>
    <rPh sb="4" eb="5">
      <t>スウ</t>
    </rPh>
    <rPh sb="7" eb="8">
      <t>ガツ</t>
    </rPh>
    <rPh sb="9" eb="10">
      <t>ニチ</t>
    </rPh>
    <rPh sb="10" eb="12">
      <t>ジテン</t>
    </rPh>
    <phoneticPr fontId="2"/>
  </si>
  <si>
    <t>令和2年度</t>
    <rPh sb="0" eb="2">
      <t>レイワ</t>
    </rPh>
    <rPh sb="3" eb="5">
      <t>ネンド</t>
    </rPh>
    <phoneticPr fontId="9"/>
  </si>
  <si>
    <t>令和3年度</t>
    <rPh sb="0" eb="2">
      <t>レイワ</t>
    </rPh>
    <rPh sb="3" eb="5">
      <t>ネンド</t>
    </rPh>
    <phoneticPr fontId="9"/>
  </si>
  <si>
    <t>令和4年度</t>
    <rPh sb="0" eb="2">
      <t>レイワ</t>
    </rPh>
    <rPh sb="3" eb="5">
      <t>ネンド</t>
    </rPh>
    <phoneticPr fontId="9"/>
  </si>
  <si>
    <t>総数</t>
    <rPh sb="0" eb="2">
      <t>ソウスウ</t>
    </rPh>
    <phoneticPr fontId="2"/>
  </si>
  <si>
    <t>　</t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</si>
  <si>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</si>
  <si>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</si>
  <si>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5．主な代替・類似施設</t>
    <rPh sb="2" eb="3">
      <t>オモ</t>
    </rPh>
    <rPh sb="4" eb="6">
      <t>ダイタイ</t>
    </rPh>
    <rPh sb="7" eb="9">
      <t>ルイジ</t>
    </rPh>
    <rPh sb="9" eb="11">
      <t>シセツ</t>
    </rPh>
    <phoneticPr fontId="2"/>
  </si>
  <si>
    <t>6．利用者の満足度調査</t>
    <rPh sb="2" eb="5">
      <t>リヨウシャ</t>
    </rPh>
    <rPh sb="6" eb="9">
      <t>マンゾクド</t>
    </rPh>
    <rPh sb="9" eb="11">
      <t>チョウサ</t>
    </rPh>
    <phoneticPr fontId="2"/>
  </si>
  <si>
    <t>調査実施</t>
    <rPh sb="0" eb="2">
      <t>チョウサ</t>
    </rPh>
    <rPh sb="2" eb="4">
      <t>ジッシ</t>
    </rPh>
    <phoneticPr fontId="2"/>
  </si>
  <si>
    <t>あり</t>
    <phoneticPr fontId="2"/>
  </si>
  <si>
    <t>実施時期</t>
    <rPh sb="0" eb="2">
      <t>ジッシ</t>
    </rPh>
    <rPh sb="2" eb="4">
      <t>ジキ</t>
    </rPh>
    <phoneticPr fontId="2"/>
  </si>
  <si>
    <t>夏季及び秋季</t>
  </si>
  <si>
    <t>対象者数</t>
    <rPh sb="0" eb="3">
      <t>タイショウシャ</t>
    </rPh>
    <rPh sb="3" eb="4">
      <t>スウ</t>
    </rPh>
    <phoneticPr fontId="2"/>
  </si>
  <si>
    <t>４００名</t>
  </si>
  <si>
    <t>調査手法</t>
    <rPh sb="0" eb="2">
      <t>チョウサ</t>
    </rPh>
    <rPh sb="2" eb="4">
      <t>シュホウ</t>
    </rPh>
    <phoneticPr fontId="2"/>
  </si>
  <si>
    <t>アンケート調査（良い：２．０、やや良い：１．０、やや悪い：－１．０、悪い：－２．０）</t>
  </si>
  <si>
    <t>調査結果</t>
    <rPh sb="0" eb="2">
      <t>チョウサ</t>
    </rPh>
    <rPh sb="2" eb="4">
      <t>ケッカ</t>
    </rPh>
    <phoneticPr fontId="2"/>
  </si>
  <si>
    <r>
      <rPr>
        <b/>
        <sz val="11"/>
        <color theme="1"/>
        <rFont val="ＭＳ Ｐゴシック"/>
        <family val="3"/>
        <charset val="128"/>
      </rPr>
      <t>■大阪府の予算　　</t>
    </r>
    <r>
      <rPr>
        <b/>
        <sz val="10"/>
        <color theme="1"/>
        <rFont val="ＭＳ Ｐゴシック"/>
        <family val="3"/>
        <charset val="128"/>
      </rPr>
      <t>（19公園分の総額を記載）</t>
    </r>
    <phoneticPr fontId="1"/>
  </si>
  <si>
    <r>
      <t>■大阪府の決算　　</t>
    </r>
    <r>
      <rPr>
        <b/>
        <sz val="10"/>
        <color theme="1"/>
        <rFont val="ＭＳ Ｐゴシック"/>
        <family val="3"/>
        <charset val="128"/>
      </rPr>
      <t>（公園ごとの収支を算定していないため、19公園分の総額を記載）</t>
    </r>
    <phoneticPr fontId="1"/>
  </si>
  <si>
    <r>
      <t>■大阪府の決算　　</t>
    </r>
    <r>
      <rPr>
        <b/>
        <sz val="10"/>
        <rFont val="ＭＳ Ｐゴシック"/>
        <family val="3"/>
        <charset val="128"/>
      </rPr>
      <t>（公園ごとの収支を算定していないため、19公園分の総額を記載）</t>
    </r>
    <rPh sb="1" eb="4">
      <t>オオサカフ</t>
    </rPh>
    <rPh sb="5" eb="7">
      <t>ケッサン</t>
    </rPh>
    <phoneticPr fontId="2"/>
  </si>
  <si>
    <t>担当部・課・
グループ</t>
    <phoneticPr fontId="2"/>
  </si>
  <si>
    <t>都市整備部公園課
公園活性化グループ</t>
    <rPh sb="0" eb="2">
      <t>トシ</t>
    </rPh>
    <rPh sb="2" eb="4">
      <t>セイビ</t>
    </rPh>
    <rPh sb="4" eb="5">
      <t>ブ</t>
    </rPh>
    <rPh sb="5" eb="7">
      <t>コウエン</t>
    </rPh>
    <rPh sb="7" eb="8">
      <t>カ</t>
    </rPh>
    <rPh sb="9" eb="11">
      <t>コウエン</t>
    </rPh>
    <rPh sb="11" eb="14">
      <t>カッセイカ</t>
    </rPh>
    <phoneticPr fontId="2"/>
  </si>
  <si>
    <t>令和4年度</t>
    <rPh sb="0" eb="2">
      <t>レイワ</t>
    </rPh>
    <rPh sb="3" eb="5">
      <t>ネンド</t>
    </rPh>
    <rPh sb="4" eb="5">
      <t>ガンネン</t>
    </rPh>
    <phoneticPr fontId="2"/>
  </si>
  <si>
    <t>令和元年度</t>
    <phoneticPr fontId="1"/>
  </si>
  <si>
    <t>令和5年度</t>
    <rPh sb="0" eb="2">
      <t>レイワ</t>
    </rPh>
    <rPh sb="3" eb="5">
      <t>ネンド</t>
    </rPh>
    <phoneticPr fontId="1"/>
  </si>
  <si>
    <t>令和4年度</t>
    <phoneticPr fontId="1"/>
  </si>
  <si>
    <t>令和5年度</t>
    <rPh sb="0" eb="2">
      <t>レイワ</t>
    </rPh>
    <rPh sb="3" eb="5">
      <t>ネンド</t>
    </rPh>
    <phoneticPr fontId="9"/>
  </si>
  <si>
    <t>駐車場（普通自動車等）
　（土・日・祝） １時間以内の場合は310円、１時間を超え２時間以内の場合は510円、２時間を超え３時間以内の場合は640円、３時間を超え６時間以内の場合は640円に１時間を超える部分１時間までごとに120円を加算した額、６時間を超え７時間以内の場合は1,130円、７時間を超え９時間以内の場合は1,130円に１時間を超える部分１時間までごとに120円を加算した額、９時間を超え24時間以内の場合は1,490円</t>
    <rPh sb="4" eb="9">
      <t>フツウジドウシャ</t>
    </rPh>
    <rPh sb="9" eb="10">
      <t>ナド</t>
    </rPh>
    <rPh sb="24" eb="26">
      <t>イナイ</t>
    </rPh>
    <rPh sb="27" eb="29">
      <t>バアイ</t>
    </rPh>
    <rPh sb="93" eb="94">
      <t>エン</t>
    </rPh>
    <rPh sb="96" eb="98">
      <t>ジカン</t>
    </rPh>
    <rPh sb="99" eb="100">
      <t>コ</t>
    </rPh>
    <rPh sb="102" eb="104">
      <t>ブブン</t>
    </rPh>
    <rPh sb="105" eb="107">
      <t>ジカン</t>
    </rPh>
    <rPh sb="115" eb="116">
      <t>エン</t>
    </rPh>
    <rPh sb="117" eb="119">
      <t>カサン</t>
    </rPh>
    <rPh sb="121" eb="122">
      <t>ガク</t>
    </rPh>
    <rPh sb="165" eb="166">
      <t>エン</t>
    </rPh>
    <rPh sb="196" eb="198">
      <t>ジカン</t>
    </rPh>
    <rPh sb="199" eb="200">
      <t>コ</t>
    </rPh>
    <rPh sb="203" eb="207">
      <t>ジカンイナイ</t>
    </rPh>
    <rPh sb="208" eb="210">
      <t>バアイ</t>
    </rPh>
    <rPh sb="212" eb="217">
      <t>490エン</t>
    </rPh>
    <phoneticPr fontId="2"/>
  </si>
  <si>
    <t>２０ｈａ（大阪府）</t>
    <phoneticPr fontId="14"/>
  </si>
  <si>
    <t>府の決算（財務諸表等）はこちら</t>
  </si>
  <si>
    <t>１．施設の概要（令和6年4月1日時点）</t>
    <rPh sb="2" eb="4">
      <t>シセツ</t>
    </rPh>
    <rPh sb="5" eb="7">
      <t>ガイヨウ</t>
    </rPh>
    <rPh sb="8" eb="10">
      <t>レイワ</t>
    </rPh>
    <rPh sb="11" eb="12">
      <t>ネン</t>
    </rPh>
    <rPh sb="13" eb="14">
      <t>ツキ</t>
    </rPh>
    <rPh sb="15" eb="16">
      <t>ニチ</t>
    </rPh>
    <rPh sb="16" eb="18">
      <t>ジテン</t>
    </rPh>
    <phoneticPr fontId="2"/>
  </si>
  <si>
    <t>平成８年１０月１日（R6.4.1現在経過年数27年）</t>
    <rPh sb="0" eb="2">
      <t>ヘイセイ</t>
    </rPh>
    <rPh sb="3" eb="4">
      <t>ネン</t>
    </rPh>
    <rPh sb="6" eb="7">
      <t>ガツ</t>
    </rPh>
    <rPh sb="8" eb="9">
      <t>ヒ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</si>
  <si>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</si>
  <si>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ガンネン</t>
    </rPh>
    <phoneticPr fontId="2"/>
  </si>
  <si>
    <t>２．料金体系（令和6年4月1日時点）</t>
    <rPh sb="2" eb="4">
      <t>リョウキン</t>
    </rPh>
    <rPh sb="4" eb="6">
      <t>タイケイ</t>
    </rPh>
    <rPh sb="7" eb="9">
      <t>レイワ</t>
    </rPh>
    <rPh sb="10" eb="11">
      <t>ネン</t>
    </rPh>
    <rPh sb="12" eb="13">
      <t>ツキ</t>
    </rPh>
    <rPh sb="14" eb="17">
      <t>ニチジテン</t>
    </rPh>
    <phoneticPr fontId="2"/>
  </si>
  <si>
    <t>令和2年度~令和5年度</t>
    <phoneticPr fontId="1"/>
  </si>
  <si>
    <t>令和6年度</t>
    <rPh sb="0" eb="2">
      <t>レイワ</t>
    </rPh>
    <rPh sb="3" eb="5">
      <t>ネンド</t>
    </rPh>
    <phoneticPr fontId="1"/>
  </si>
  <si>
    <t>令和5年度</t>
    <phoneticPr fontId="1"/>
  </si>
  <si>
    <t>令和6年度</t>
    <rPh sb="0" eb="2">
      <t>レイワ</t>
    </rPh>
    <rPh sb="3" eb="5">
      <t>ネンド</t>
    </rPh>
    <phoneticPr fontId="9"/>
  </si>
  <si>
    <t>「草刈り」は１．７、「花壇管理」は１．7、「清掃」は１．6、「全般的な満足度」は１．６</t>
    <phoneticPr fontId="9"/>
  </si>
  <si>
    <t>（【R5】 同上）</t>
    <rPh sb="6" eb="8">
      <t>ドウジョウ</t>
    </rPh>
    <phoneticPr fontId="2"/>
  </si>
  <si>
    <t>【R6】 指定管理者： （一財）大阪府公園協会（指定期間：R5.4.1～R10.3.31）</t>
    <rPh sb="13" eb="15">
      <t>イチザイ</t>
    </rPh>
    <rPh sb="16" eb="23">
      <t>オオサカフコウエンキョウカイ</t>
    </rPh>
    <phoneticPr fontId="2"/>
  </si>
  <si>
    <t>導入済み：平成21年4月1日より　　（利用料金の詳細はこちら）</t>
    <rPh sb="5" eb="7">
      <t>ヘイセイ</t>
    </rPh>
    <rPh sb="9" eb="10">
      <t>ネン</t>
    </rPh>
    <rPh sb="11" eb="12">
      <t>ガツ</t>
    </rPh>
    <rPh sb="13" eb="14">
      <t>ニチ</t>
    </rPh>
    <rPh sb="19" eb="21">
      <t>リヨウ</t>
    </rPh>
    <rPh sb="21" eb="23">
      <t>リョウキン</t>
    </rPh>
    <rPh sb="24" eb="26">
      <t>ショウサイ</t>
    </rPh>
    <phoneticPr fontId="2"/>
  </si>
  <si>
    <t>（うち、指定管理者への管理運営委託料）</t>
    <rPh sb="4" eb="6">
      <t>シテイ</t>
    </rPh>
    <rPh sb="6" eb="9">
      <t>カンリシャ</t>
    </rPh>
    <rPh sb="15" eb="18">
      <t>イタクリョウ</t>
    </rPh>
    <phoneticPr fontId="2"/>
  </si>
  <si>
    <t>・（うち、指定管理者への委託料）の内、（一財）大阪府公園協会への委託料は以下の通り
令和元年度71,137千円、令和2年度71,736千円、令和3年度70,636千円、令和4年度70,636千円、令和5年度72,127千円</t>
    <rPh sb="84" eb="86">
      <t>レイワ</t>
    </rPh>
    <rPh sb="87" eb="89">
      <t>ネンド</t>
    </rPh>
    <rPh sb="95" eb="97">
      <t>センエン</t>
    </rPh>
    <rPh sb="98" eb="100">
      <t>レイワ</t>
    </rPh>
    <rPh sb="101" eb="103">
      <t>ネンド</t>
    </rPh>
    <rPh sb="109" eb="111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</si>
</sst>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.00_);[Red]\(0.00\)"/>
    <numFmt numFmtId="178" formatCode="#,##0&quot;人&quot;"/>
    <numFmt numFmtId="179" formatCode="#,##0;&quot;▲ &quot;#,##0"/>
    <numFmt numFmtId="180" formatCode="#,##0,;&quot;▲ &quot;#,##0,"/>
    <numFmt numFmtId="181" formatCode="#,##0&quot;円&quot;"/>
    <numFmt numFmtId="182" formatCode="#,##0,"/>
  </numFmts>
  <fonts count="3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游ゴシック"/>
      <family val="3"/>
      <charset val="128"/>
    </font>
    <font>
      <sz val="24"/>
      <name val="ＭＳ Ｐゴシック"/>
      <family val="3"/>
      <charset val="128"/>
    </font>
    <font>
      <b/>
      <sz val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i/>
      <sz val="10"/>
      <name val="游ゴシック"/>
      <family val="3"/>
      <charset val="128"/>
      <scheme val="minor"/>
    </font>
    <font>
      <u/>
      <sz val="11"/>
      <color indexed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9" fontId="1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37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shrinkToFit="1"/>
    </xf>
    <xf numFmtId="178" fontId="0" fillId="0" borderId="0" xfId="0" applyNumberFormat="1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19" fillId="0" borderId="0" xfId="0" applyFont="1"/>
    <xf numFmtId="178" fontId="0" fillId="0" borderId="1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9" fontId="17" fillId="0" borderId="0" xfId="4" applyNumberFormat="1" applyFont="1" applyAlignment="1"/>
    <xf numFmtId="180" fontId="17" fillId="0" borderId="0" xfId="4" applyNumberFormat="1" applyFont="1" applyAlignment="1"/>
    <xf numFmtId="0" fontId="0" fillId="3" borderId="1" xfId="0" applyFill="1" applyBorder="1"/>
    <xf numFmtId="0" fontId="0" fillId="3" borderId="4" xfId="0" applyFill="1" applyBorder="1"/>
    <xf numFmtId="0" fontId="0" fillId="3" borderId="5" xfId="0" applyFill="1" applyBorder="1"/>
    <xf numFmtId="180" fontId="17" fillId="0" borderId="0" xfId="4" applyNumberFormat="1" applyFont="1" applyAlignment="1">
      <alignment vertical="center"/>
    </xf>
    <xf numFmtId="179" fontId="17" fillId="0" borderId="0" xfId="4" applyNumberFormat="1" applyFont="1" applyAlignment="1">
      <alignment horizontal="left" vertical="center"/>
    </xf>
    <xf numFmtId="180" fontId="17" fillId="0" borderId="0" xfId="4" applyNumberFormat="1" applyFont="1" applyAlignment="1">
      <alignment horizontal="left" vertical="center"/>
    </xf>
    <xf numFmtId="179" fontId="18" fillId="3" borderId="2" xfId="4" applyNumberFormat="1" applyFont="1" applyFill="1" applyBorder="1" applyAlignment="1">
      <alignment horizontal="center" vertical="center"/>
    </xf>
    <xf numFmtId="180" fontId="18" fillId="3" borderId="2" xfId="4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shrinkToFit="1"/>
    </xf>
    <xf numFmtId="0" fontId="18" fillId="3" borderId="6" xfId="0" applyFont="1" applyFill="1" applyBorder="1" applyAlignment="1">
      <alignment shrinkToFit="1"/>
    </xf>
    <xf numFmtId="0" fontId="18" fillId="3" borderId="0" xfId="0" applyFont="1" applyFill="1" applyAlignment="1">
      <alignment shrinkToFit="1"/>
    </xf>
    <xf numFmtId="0" fontId="18" fillId="3" borderId="2" xfId="0" applyFont="1" applyFill="1" applyBorder="1" applyAlignment="1">
      <alignment horizontal="center" vertical="center" shrinkToFit="1"/>
    </xf>
    <xf numFmtId="0" fontId="18" fillId="3" borderId="0" xfId="0" applyFont="1" applyFill="1"/>
    <xf numFmtId="0" fontId="18" fillId="3" borderId="3" xfId="0" applyFont="1" applyFill="1" applyBorder="1"/>
    <xf numFmtId="0" fontId="18" fillId="3" borderId="4" xfId="0" applyFont="1" applyFill="1" applyBorder="1"/>
    <xf numFmtId="0" fontId="18" fillId="3" borderId="1" xfId="0" applyFont="1" applyFill="1" applyBorder="1"/>
    <xf numFmtId="0" fontId="18" fillId="3" borderId="5" xfId="0" applyFont="1" applyFill="1" applyBorder="1"/>
    <xf numFmtId="176" fontId="18" fillId="2" borderId="7" xfId="6" applyNumberFormat="1" applyFont="1" applyFill="1" applyBorder="1" applyAlignment="1">
      <alignment vertical="center"/>
    </xf>
    <xf numFmtId="176" fontId="18" fillId="2" borderId="2" xfId="6" applyNumberFormat="1" applyFont="1" applyFill="1" applyBorder="1" applyAlignment="1">
      <alignment vertical="center"/>
    </xf>
    <xf numFmtId="176" fontId="18" fillId="2" borderId="8" xfId="6" applyNumberFormat="1" applyFont="1" applyFill="1" applyBorder="1" applyAlignment="1">
      <alignment vertical="center" textRotation="255" wrapText="1"/>
    </xf>
    <xf numFmtId="179" fontId="17" fillId="0" borderId="2" xfId="4" applyNumberFormat="1" applyFont="1" applyBorder="1" applyAlignment="1">
      <alignment vertical="center"/>
    </xf>
    <xf numFmtId="179" fontId="17" fillId="0" borderId="9" xfId="4" applyNumberFormat="1" applyFont="1" applyBorder="1" applyAlignment="1">
      <alignment vertical="center"/>
    </xf>
    <xf numFmtId="179" fontId="17" fillId="0" borderId="0" xfId="4" applyNumberFormat="1" applyFont="1" applyAlignment="1">
      <alignment vertical="center"/>
    </xf>
    <xf numFmtId="180" fontId="17" fillId="0" borderId="2" xfId="4" applyNumberFormat="1" applyFont="1" applyBorder="1" applyAlignment="1">
      <alignment vertical="center"/>
    </xf>
    <xf numFmtId="180" fontId="17" fillId="0" borderId="9" xfId="4" applyNumberFormat="1" applyFont="1" applyBorder="1" applyAlignment="1">
      <alignment vertical="center"/>
    </xf>
    <xf numFmtId="179" fontId="17" fillId="0" borderId="7" xfId="4" applyNumberFormat="1" applyFont="1" applyBorder="1" applyAlignment="1">
      <alignment vertical="center"/>
    </xf>
    <xf numFmtId="0" fontId="20" fillId="0" borderId="0" xfId="0" applyFont="1"/>
    <xf numFmtId="0" fontId="18" fillId="2" borderId="1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8" fillId="3" borderId="10" xfId="0" applyFont="1" applyFill="1" applyBorder="1" applyAlignment="1">
      <alignment vertical="center" shrinkToFit="1"/>
    </xf>
    <xf numFmtId="0" fontId="18" fillId="3" borderId="8" xfId="0" applyFont="1" applyFill="1" applyBorder="1" applyAlignment="1">
      <alignment vertical="center" shrinkToFit="1"/>
    </xf>
    <xf numFmtId="0" fontId="18" fillId="3" borderId="11" xfId="0" applyFont="1" applyFill="1" applyBorder="1" applyAlignment="1">
      <alignment vertical="center" shrinkToFit="1"/>
    </xf>
    <xf numFmtId="0" fontId="18" fillId="3" borderId="1" xfId="0" applyFont="1" applyFill="1" applyBorder="1" applyAlignment="1">
      <alignment vertical="center" shrinkToFit="1"/>
    </xf>
    <xf numFmtId="0" fontId="18" fillId="3" borderId="4" xfId="0" applyFont="1" applyFill="1" applyBorder="1" applyAlignment="1">
      <alignment vertical="center" shrinkToFit="1"/>
    </xf>
    <xf numFmtId="0" fontId="18" fillId="3" borderId="7" xfId="0" applyFont="1" applyFill="1" applyBorder="1" applyAlignment="1">
      <alignment vertical="center" shrinkToFit="1"/>
    </xf>
    <xf numFmtId="178" fontId="21" fillId="4" borderId="1" xfId="0" applyNumberFormat="1" applyFont="1" applyFill="1" applyBorder="1" applyAlignment="1">
      <alignment vertical="center"/>
    </xf>
    <xf numFmtId="178" fontId="21" fillId="4" borderId="2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179" fontId="18" fillId="5" borderId="2" xfId="4" applyNumberFormat="1" applyFont="1" applyFill="1" applyBorder="1" applyAlignment="1">
      <alignment vertical="center"/>
    </xf>
    <xf numFmtId="180" fontId="18" fillId="5" borderId="2" xfId="4" applyNumberFormat="1" applyFont="1" applyFill="1" applyBorder="1" applyAlignment="1">
      <alignment vertical="center"/>
    </xf>
    <xf numFmtId="180" fontId="18" fillId="5" borderId="7" xfId="4" applyNumberFormat="1" applyFont="1" applyFill="1" applyBorder="1" applyAlignment="1">
      <alignment vertical="center"/>
    </xf>
    <xf numFmtId="179" fontId="18" fillId="5" borderId="9" xfId="4" applyNumberFormat="1" applyFont="1" applyFill="1" applyBorder="1" applyAlignment="1">
      <alignment vertical="center"/>
    </xf>
    <xf numFmtId="176" fontId="18" fillId="2" borderId="2" xfId="0" applyNumberFormat="1" applyFont="1" applyFill="1" applyBorder="1" applyAlignment="1">
      <alignment horizontal="left" vertical="center" shrinkToFit="1"/>
    </xf>
    <xf numFmtId="176" fontId="18" fillId="2" borderId="9" xfId="0" applyNumberFormat="1" applyFont="1" applyFill="1" applyBorder="1" applyAlignment="1">
      <alignment horizontal="left" vertical="center" shrinkToFit="1"/>
    </xf>
    <xf numFmtId="9" fontId="18" fillId="0" borderId="0" xfId="1" applyFont="1" applyAlignment="1"/>
    <xf numFmtId="9" fontId="17" fillId="0" borderId="0" xfId="1" applyFont="1" applyAlignment="1"/>
    <xf numFmtId="180" fontId="22" fillId="0" borderId="12" xfId="4" applyNumberFormat="1" applyFont="1" applyBorder="1" applyAlignment="1">
      <alignment horizontal="center"/>
    </xf>
    <xf numFmtId="180" fontId="22" fillId="0" borderId="0" xfId="4" applyNumberFormat="1" applyFont="1" applyFill="1" applyBorder="1" applyAlignment="1"/>
    <xf numFmtId="180" fontId="18" fillId="0" borderId="0" xfId="4" applyNumberFormat="1" applyFont="1" applyFill="1" applyBorder="1" applyAlignment="1"/>
    <xf numFmtId="176" fontId="18" fillId="2" borderId="7" xfId="0" applyNumberFormat="1" applyFont="1" applyFill="1" applyBorder="1" applyAlignment="1">
      <alignment horizontal="left" vertical="center" shrinkToFit="1"/>
    </xf>
    <xf numFmtId="0" fontId="23" fillId="0" borderId="0" xfId="0" applyFont="1" applyAlignment="1">
      <alignment vertical="center"/>
    </xf>
    <xf numFmtId="179" fontId="23" fillId="0" borderId="0" xfId="4" applyNumberFormat="1" applyFont="1" applyAlignment="1">
      <alignment horizontal="left" vertical="center"/>
    </xf>
    <xf numFmtId="180" fontId="23" fillId="0" borderId="0" xfId="4" applyNumberFormat="1" applyFont="1" applyAlignment="1">
      <alignment horizontal="left" vertical="center"/>
    </xf>
    <xf numFmtId="180" fontId="23" fillId="0" borderId="0" xfId="4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179" fontId="18" fillId="5" borderId="13" xfId="4" applyNumberFormat="1" applyFont="1" applyFill="1" applyBorder="1" applyAlignment="1">
      <alignment vertical="center"/>
    </xf>
    <xf numFmtId="179" fontId="18" fillId="5" borderId="14" xfId="4" applyNumberFormat="1" applyFont="1" applyFill="1" applyBorder="1" applyAlignment="1">
      <alignment vertical="center"/>
    </xf>
    <xf numFmtId="180" fontId="18" fillId="5" borderId="13" xfId="4" applyNumberFormat="1" applyFont="1" applyFill="1" applyBorder="1" applyAlignment="1">
      <alignment vertical="center"/>
    </xf>
    <xf numFmtId="180" fontId="18" fillId="5" borderId="15" xfId="4" applyNumberFormat="1" applyFont="1" applyFill="1" applyBorder="1" applyAlignment="1">
      <alignment vertical="center"/>
    </xf>
    <xf numFmtId="176" fontId="18" fillId="3" borderId="16" xfId="0" applyNumberFormat="1" applyFont="1" applyFill="1" applyBorder="1" applyAlignment="1">
      <alignment vertical="center"/>
    </xf>
    <xf numFmtId="0" fontId="18" fillId="3" borderId="17" xfId="0" applyFont="1" applyFill="1" applyBorder="1"/>
    <xf numFmtId="0" fontId="18" fillId="3" borderId="18" xfId="0" applyFont="1" applyFill="1" applyBorder="1"/>
    <xf numFmtId="180" fontId="18" fillId="5" borderId="14" xfId="4" applyNumberFormat="1" applyFont="1" applyFill="1" applyBorder="1" applyAlignment="1">
      <alignment vertical="center"/>
    </xf>
    <xf numFmtId="180" fontId="17" fillId="0" borderId="11" xfId="4" applyNumberFormat="1" applyFont="1" applyBorder="1" applyAlignment="1">
      <alignment vertical="center"/>
    </xf>
    <xf numFmtId="179" fontId="18" fillId="5" borderId="19" xfId="4" applyNumberFormat="1" applyFont="1" applyFill="1" applyBorder="1" applyAlignment="1">
      <alignment vertical="center"/>
    </xf>
    <xf numFmtId="179" fontId="18" fillId="5" borderId="20" xfId="4" applyNumberFormat="1" applyFont="1" applyFill="1" applyBorder="1" applyAlignment="1">
      <alignment vertical="center"/>
    </xf>
    <xf numFmtId="179" fontId="17" fillId="0" borderId="0" xfId="4" applyNumberFormat="1" applyFont="1" applyBorder="1" applyAlignment="1">
      <alignment vertical="center"/>
    </xf>
    <xf numFmtId="180" fontId="17" fillId="0" borderId="12" xfId="4" applyNumberFormat="1" applyFont="1" applyBorder="1" applyAlignment="1"/>
    <xf numFmtId="0" fontId="25" fillId="0" borderId="0" xfId="0" applyFont="1" applyAlignment="1">
      <alignment vertical="center"/>
    </xf>
    <xf numFmtId="0" fontId="5" fillId="0" borderId="0" xfId="7" applyAlignment="1">
      <alignment vertical="center" wrapText="1"/>
    </xf>
    <xf numFmtId="0" fontId="5" fillId="0" borderId="0" xfId="7" applyAlignment="1">
      <alignment vertical="center"/>
    </xf>
    <xf numFmtId="0" fontId="29" fillId="0" borderId="8" xfId="7" applyFont="1" applyBorder="1" applyAlignment="1">
      <alignment vertical="center" wrapText="1"/>
    </xf>
    <xf numFmtId="0" fontId="29" fillId="0" borderId="21" xfId="7" applyFont="1" applyBorder="1"/>
    <xf numFmtId="0" fontId="29" fillId="0" borderId="5" xfId="7" applyFont="1" applyBorder="1" applyAlignment="1">
      <alignment vertical="center"/>
    </xf>
    <xf numFmtId="0" fontId="29" fillId="0" borderId="0" xfId="7" applyFont="1" applyAlignment="1">
      <alignment vertical="center" wrapText="1"/>
    </xf>
    <xf numFmtId="0" fontId="29" fillId="0" borderId="23" xfId="7" applyFont="1" applyBorder="1"/>
    <xf numFmtId="0" fontId="29" fillId="0" borderId="12" xfId="7" applyFont="1" applyBorder="1" applyAlignment="1">
      <alignment vertical="center" wrapText="1"/>
    </xf>
    <xf numFmtId="0" fontId="29" fillId="0" borderId="27" xfId="7" applyFont="1" applyBorder="1"/>
    <xf numFmtId="180" fontId="17" fillId="0" borderId="0" xfId="4" applyNumberFormat="1" applyFont="1" applyAlignment="1">
      <alignment horizontal="right"/>
    </xf>
    <xf numFmtId="178" fontId="23" fillId="0" borderId="0" xfId="4" applyNumberFormat="1" applyFont="1" applyAlignment="1">
      <alignment horizontal="left" vertical="center"/>
    </xf>
    <xf numFmtId="181" fontId="18" fillId="5" borderId="2" xfId="4" applyNumberFormat="1" applyFont="1" applyFill="1" applyBorder="1" applyAlignment="1">
      <alignment vertical="center"/>
    </xf>
    <xf numFmtId="0" fontId="20" fillId="0" borderId="12" xfId="0" applyFont="1" applyBorder="1" applyAlignment="1"/>
    <xf numFmtId="181" fontId="18" fillId="5" borderId="2" xfId="4" applyNumberFormat="1" applyFont="1" applyFill="1" applyBorder="1" applyAlignment="1">
      <alignment horizontal="right" vertical="center"/>
    </xf>
    <xf numFmtId="182" fontId="17" fillId="0" borderId="2" xfId="4" applyNumberFormat="1" applyFont="1" applyBorder="1" applyAlignment="1">
      <alignment vertical="center"/>
    </xf>
    <xf numFmtId="182" fontId="18" fillId="5" borderId="2" xfId="4" applyNumberFormat="1" applyFont="1" applyFill="1" applyBorder="1" applyAlignment="1">
      <alignment vertical="center"/>
    </xf>
    <xf numFmtId="182" fontId="18" fillId="5" borderId="9" xfId="4" applyNumberFormat="1" applyFont="1" applyFill="1" applyBorder="1" applyAlignment="1">
      <alignment vertical="center"/>
    </xf>
    <xf numFmtId="182" fontId="18" fillId="5" borderId="13" xfId="4" applyNumberFormat="1" applyFont="1" applyFill="1" applyBorder="1" applyAlignment="1">
      <alignment vertical="center"/>
    </xf>
    <xf numFmtId="182" fontId="17" fillId="0" borderId="7" xfId="4" applyNumberFormat="1" applyFont="1" applyBorder="1" applyAlignment="1">
      <alignment vertical="center"/>
    </xf>
    <xf numFmtId="182" fontId="17" fillId="0" borderId="9" xfId="4" applyNumberFormat="1" applyFont="1" applyBorder="1" applyAlignment="1">
      <alignment vertical="center"/>
    </xf>
    <xf numFmtId="182" fontId="18" fillId="5" borderId="19" xfId="4" applyNumberFormat="1" applyFont="1" applyFill="1" applyBorder="1" applyAlignment="1">
      <alignment vertical="center"/>
    </xf>
    <xf numFmtId="178" fontId="29" fillId="0" borderId="1" xfId="0" applyNumberFormat="1" applyFont="1" applyBorder="1" applyAlignment="1">
      <alignment vertical="center"/>
    </xf>
    <xf numFmtId="178" fontId="29" fillId="0" borderId="2" xfId="0" applyNumberFormat="1" applyFont="1" applyBorder="1" applyAlignment="1">
      <alignment vertical="center"/>
    </xf>
    <xf numFmtId="180" fontId="17" fillId="7" borderId="2" xfId="4" applyNumberFormat="1" applyFont="1" applyFill="1" applyBorder="1" applyAlignment="1">
      <alignment vertical="center"/>
    </xf>
    <xf numFmtId="180" fontId="31" fillId="5" borderId="2" xfId="4" applyNumberFormat="1" applyFont="1" applyFill="1" applyBorder="1" applyAlignment="1">
      <alignment vertical="center"/>
    </xf>
    <xf numFmtId="180" fontId="29" fillId="0" borderId="2" xfId="4" applyNumberFormat="1" applyFont="1" applyBorder="1" applyAlignment="1">
      <alignment vertical="center"/>
    </xf>
    <xf numFmtId="180" fontId="29" fillId="0" borderId="9" xfId="4" applyNumberFormat="1" applyFont="1" applyBorder="1" applyAlignment="1">
      <alignment vertical="center"/>
    </xf>
    <xf numFmtId="180" fontId="31" fillId="5" borderId="7" xfId="4" applyNumberFormat="1" applyFont="1" applyFill="1" applyBorder="1" applyAlignment="1">
      <alignment vertical="center"/>
    </xf>
    <xf numFmtId="180" fontId="29" fillId="0" borderId="0" xfId="4" applyNumberFormat="1" applyFont="1" applyBorder="1" applyAlignment="1">
      <alignment vertical="center"/>
    </xf>
    <xf numFmtId="180" fontId="29" fillId="0" borderId="0" xfId="4" applyNumberFormat="1" applyFont="1" applyBorder="1" applyAlignment="1"/>
    <xf numFmtId="180" fontId="31" fillId="3" borderId="2" xfId="4" applyNumberFormat="1" applyFont="1" applyFill="1" applyBorder="1" applyAlignment="1">
      <alignment horizontal="center" vertical="center"/>
    </xf>
    <xf numFmtId="9" fontId="29" fillId="0" borderId="0" xfId="1" applyFont="1" applyBorder="1" applyAlignment="1"/>
    <xf numFmtId="178" fontId="29" fillId="0" borderId="2" xfId="0" applyNumberFormat="1" applyFont="1" applyFill="1" applyBorder="1" applyAlignment="1">
      <alignment vertical="center"/>
    </xf>
    <xf numFmtId="179" fontId="18" fillId="5" borderId="28" xfId="4" applyNumberFormat="1" applyFont="1" applyFill="1" applyBorder="1" applyAlignment="1">
      <alignment vertical="center"/>
    </xf>
    <xf numFmtId="179" fontId="18" fillId="5" borderId="29" xfId="4" applyNumberFormat="1" applyFont="1" applyFill="1" applyBorder="1" applyAlignment="1">
      <alignment vertical="center"/>
    </xf>
    <xf numFmtId="180" fontId="31" fillId="5" borderId="28" xfId="4" applyNumberFormat="1" applyFont="1" applyFill="1" applyBorder="1" applyAlignment="1">
      <alignment vertical="center"/>
    </xf>
    <xf numFmtId="180" fontId="31" fillId="5" borderId="6" xfId="4" applyNumberFormat="1" applyFont="1" applyFill="1" applyBorder="1" applyAlignment="1">
      <alignment vertical="center"/>
    </xf>
    <xf numFmtId="180" fontId="29" fillId="0" borderId="1" xfId="4" applyNumberFormat="1" applyFont="1" applyBorder="1" applyAlignment="1">
      <alignment vertical="center"/>
    </xf>
    <xf numFmtId="180" fontId="31" fillId="5" borderId="1" xfId="4" applyNumberFormat="1" applyFont="1" applyFill="1" applyBorder="1" applyAlignment="1">
      <alignment vertical="center"/>
    </xf>
    <xf numFmtId="180" fontId="29" fillId="0" borderId="10" xfId="4" applyNumberFormat="1" applyFont="1" applyBorder="1" applyAlignment="1">
      <alignment vertical="center"/>
    </xf>
    <xf numFmtId="180" fontId="31" fillId="5" borderId="29" xfId="4" applyNumberFormat="1" applyFont="1" applyFill="1" applyBorder="1" applyAlignment="1">
      <alignment vertical="center"/>
    </xf>
    <xf numFmtId="180" fontId="29" fillId="0" borderId="3" xfId="4" applyNumberFormat="1" applyFont="1" applyBorder="1" applyAlignment="1">
      <alignment vertical="center"/>
    </xf>
    <xf numFmtId="182" fontId="18" fillId="5" borderId="28" xfId="4" applyNumberFormat="1" applyFont="1" applyFill="1" applyBorder="1" applyAlignment="1">
      <alignment vertical="center"/>
    </xf>
    <xf numFmtId="181" fontId="31" fillId="5" borderId="2" xfId="4" applyNumberFormat="1" applyFont="1" applyFill="1" applyBorder="1" applyAlignment="1">
      <alignment vertical="center"/>
    </xf>
    <xf numFmtId="180" fontId="17" fillId="0" borderId="0" xfId="4" applyNumberFormat="1" applyFont="1" applyBorder="1" applyAlignment="1">
      <alignment vertical="center"/>
    </xf>
    <xf numFmtId="180" fontId="23" fillId="0" borderId="0" xfId="4" applyNumberFormat="1" applyFont="1" applyBorder="1" applyAlignment="1">
      <alignment vertical="center"/>
    </xf>
    <xf numFmtId="180" fontId="17" fillId="0" borderId="0" xfId="4" applyNumberFormat="1" applyFont="1" applyBorder="1" applyAlignment="1"/>
    <xf numFmtId="180" fontId="17" fillId="0" borderId="0" xfId="4" applyNumberFormat="1" applyFont="1" applyBorder="1" applyAlignment="1">
      <alignment horizontal="right"/>
    </xf>
    <xf numFmtId="182" fontId="29" fillId="0" borderId="2" xfId="4" applyNumberFormat="1" applyFont="1" applyBorder="1" applyAlignment="1">
      <alignment vertical="center"/>
    </xf>
    <xf numFmtId="182" fontId="31" fillId="5" borderId="2" xfId="4" applyNumberFormat="1" applyFont="1" applyFill="1" applyBorder="1" applyAlignment="1">
      <alignment vertical="center"/>
    </xf>
    <xf numFmtId="182" fontId="31" fillId="5" borderId="9" xfId="4" applyNumberFormat="1" applyFont="1" applyFill="1" applyBorder="1" applyAlignment="1">
      <alignment vertical="center"/>
    </xf>
    <xf numFmtId="182" fontId="31" fillId="5" borderId="19" xfId="4" applyNumberFormat="1" applyFont="1" applyFill="1" applyBorder="1" applyAlignment="1">
      <alignment vertical="center"/>
    </xf>
    <xf numFmtId="182" fontId="29" fillId="0" borderId="7" xfId="4" applyNumberFormat="1" applyFont="1" applyBorder="1" applyAlignment="1">
      <alignment vertical="center"/>
    </xf>
    <xf numFmtId="179" fontId="17" fillId="0" borderId="1" xfId="4" applyNumberFormat="1" applyFont="1" applyBorder="1" applyAlignment="1">
      <alignment vertical="center"/>
    </xf>
    <xf numFmtId="179" fontId="17" fillId="0" borderId="10" xfId="4" applyNumberFormat="1" applyFont="1" applyBorder="1" applyAlignment="1">
      <alignment vertical="center"/>
    </xf>
    <xf numFmtId="179" fontId="17" fillId="0" borderId="6" xfId="4" applyNumberFormat="1" applyFont="1" applyBorder="1" applyAlignment="1">
      <alignment vertical="center"/>
    </xf>
    <xf numFmtId="179" fontId="18" fillId="5" borderId="1" xfId="4" applyNumberFormat="1" applyFont="1" applyFill="1" applyBorder="1" applyAlignment="1">
      <alignment vertical="center"/>
    </xf>
    <xf numFmtId="180" fontId="18" fillId="3" borderId="1" xfId="4" applyNumberFormat="1" applyFont="1" applyFill="1" applyBorder="1" applyAlignment="1">
      <alignment horizontal="center" vertical="center"/>
    </xf>
    <xf numFmtId="182" fontId="17" fillId="0" borderId="1" xfId="4" applyNumberFormat="1" applyFont="1" applyBorder="1" applyAlignment="1">
      <alignment vertical="center"/>
    </xf>
    <xf numFmtId="182" fontId="18" fillId="5" borderId="1" xfId="4" applyNumberFormat="1" applyFont="1" applyFill="1" applyBorder="1" applyAlignment="1">
      <alignment vertical="center"/>
    </xf>
    <xf numFmtId="182" fontId="18" fillId="5" borderId="10" xfId="4" applyNumberFormat="1" applyFont="1" applyFill="1" applyBorder="1" applyAlignment="1">
      <alignment vertical="center"/>
    </xf>
    <xf numFmtId="182" fontId="17" fillId="0" borderId="6" xfId="4" applyNumberFormat="1" applyFont="1" applyBorder="1" applyAlignment="1">
      <alignment vertical="center"/>
    </xf>
    <xf numFmtId="182" fontId="17" fillId="0" borderId="10" xfId="4" applyNumberFormat="1" applyFont="1" applyBorder="1" applyAlignment="1">
      <alignment vertical="center"/>
    </xf>
    <xf numFmtId="180" fontId="31" fillId="5" borderId="19" xfId="4" applyNumberFormat="1" applyFont="1" applyFill="1" applyBorder="1" applyAlignment="1">
      <alignment vertical="center"/>
    </xf>
    <xf numFmtId="180" fontId="29" fillId="7" borderId="2" xfId="4" applyNumberFormat="1" applyFont="1" applyFill="1" applyBorder="1" applyAlignment="1">
      <alignment vertical="center"/>
    </xf>
    <xf numFmtId="180" fontId="31" fillId="5" borderId="20" xfId="4" applyNumberFormat="1" applyFont="1" applyFill="1" applyBorder="1" applyAlignment="1">
      <alignment vertical="center"/>
    </xf>
    <xf numFmtId="180" fontId="29" fillId="0" borderId="11" xfId="4" applyNumberFormat="1" applyFont="1" applyBorder="1" applyAlignment="1">
      <alignment vertical="center"/>
    </xf>
    <xf numFmtId="181" fontId="31" fillId="5" borderId="2" xfId="4" applyNumberFormat="1" applyFont="1" applyFill="1" applyBorder="1" applyAlignment="1">
      <alignment horizontal="right" vertical="center"/>
    </xf>
    <xf numFmtId="182" fontId="29" fillId="0" borderId="2" xfId="4" applyNumberFormat="1" applyFont="1" applyFill="1" applyBorder="1" applyAlignment="1">
      <alignment vertical="center"/>
    </xf>
    <xf numFmtId="0" fontId="31" fillId="2" borderId="2" xfId="7" applyFont="1" applyFill="1" applyBorder="1" applyAlignment="1">
      <alignment vertical="center" wrapText="1"/>
    </xf>
    <xf numFmtId="0" fontId="29" fillId="0" borderId="1" xfId="7" applyFont="1" applyBorder="1" applyAlignment="1">
      <alignment horizontal="left" vertical="center" wrapText="1"/>
    </xf>
    <xf numFmtId="0" fontId="29" fillId="0" borderId="4" xfId="7" applyFont="1" applyBorder="1" applyAlignment="1">
      <alignment horizontal="left" vertical="center" wrapText="1"/>
    </xf>
    <xf numFmtId="0" fontId="29" fillId="0" borderId="4" xfId="7" applyFont="1" applyBorder="1" applyAlignment="1">
      <alignment vertical="center" wrapText="1"/>
    </xf>
    <xf numFmtId="0" fontId="29" fillId="0" borderId="5" xfId="7" applyFont="1" applyBorder="1" applyAlignment="1">
      <alignment vertical="center" wrapText="1"/>
    </xf>
    <xf numFmtId="0" fontId="28" fillId="0" borderId="1" xfId="3" applyFont="1" applyBorder="1" applyAlignment="1" applyProtection="1">
      <alignment vertical="center" wrapText="1"/>
    </xf>
    <xf numFmtId="0" fontId="28" fillId="0" borderId="4" xfId="3" applyFont="1" applyBorder="1" applyAlignment="1" applyProtection="1">
      <alignment vertical="center" wrapText="1"/>
    </xf>
    <xf numFmtId="0" fontId="28" fillId="0" borderId="5" xfId="3" applyFont="1" applyBorder="1" applyAlignment="1" applyProtection="1">
      <alignment vertical="center" wrapText="1"/>
    </xf>
    <xf numFmtId="0" fontId="5" fillId="0" borderId="8" xfId="7" applyBorder="1" applyAlignment="1">
      <alignment vertical="center" wrapText="1"/>
    </xf>
    <xf numFmtId="0" fontId="8" fillId="0" borderId="12" xfId="7" applyFont="1" applyBorder="1" applyAlignment="1">
      <alignment horizontal="left" vertical="center"/>
    </xf>
    <xf numFmtId="0" fontId="5" fillId="0" borderId="12" xfId="7" applyBorder="1" applyAlignment="1">
      <alignment vertical="center"/>
    </xf>
    <xf numFmtId="0" fontId="31" fillId="2" borderId="2" xfId="7" applyFont="1" applyFill="1" applyBorder="1" applyAlignment="1">
      <alignment horizontal="left" vertical="center" wrapText="1"/>
    </xf>
    <xf numFmtId="0" fontId="29" fillId="0" borderId="2" xfId="7" applyFont="1" applyBorder="1" applyAlignment="1">
      <alignment horizontal="left" vertical="center" wrapText="1"/>
    </xf>
    <xf numFmtId="176" fontId="29" fillId="0" borderId="1" xfId="7" applyNumberFormat="1" applyFont="1" applyBorder="1" applyAlignment="1">
      <alignment vertical="center"/>
    </xf>
    <xf numFmtId="176" fontId="29" fillId="0" borderId="4" xfId="7" applyNumberFormat="1" applyFont="1" applyBorder="1" applyAlignment="1">
      <alignment vertical="center"/>
    </xf>
    <xf numFmtId="176" fontId="29" fillId="0" borderId="1" xfId="7" applyNumberFormat="1" applyFont="1" applyBorder="1" applyAlignment="1">
      <alignment horizontal="center" vertical="center" wrapText="1"/>
    </xf>
    <xf numFmtId="0" fontId="29" fillId="0" borderId="4" xfId="7" applyFont="1" applyBorder="1" applyAlignment="1">
      <alignment horizontal="center" vertical="center"/>
    </xf>
    <xf numFmtId="0" fontId="31" fillId="2" borderId="10" xfId="7" applyFont="1" applyFill="1" applyBorder="1" applyAlignment="1">
      <alignment horizontal="left" vertical="center" wrapText="1"/>
    </xf>
    <xf numFmtId="0" fontId="31" fillId="2" borderId="8" xfId="7" applyFont="1" applyFill="1" applyBorder="1" applyAlignment="1">
      <alignment horizontal="left" vertical="center" wrapText="1"/>
    </xf>
    <xf numFmtId="0" fontId="31" fillId="2" borderId="21" xfId="7" applyFont="1" applyFill="1" applyBorder="1" applyAlignment="1">
      <alignment horizontal="left" vertical="center" wrapText="1"/>
    </xf>
    <xf numFmtId="0" fontId="29" fillId="0" borderId="10" xfId="7" applyFont="1" applyBorder="1" applyAlignment="1">
      <alignment horizontal="left" vertical="center" wrapText="1"/>
    </xf>
    <xf numFmtId="0" fontId="29" fillId="0" borderId="8" xfId="7" applyFont="1" applyBorder="1" applyAlignment="1">
      <alignment horizontal="left" vertical="center" wrapText="1"/>
    </xf>
    <xf numFmtId="0" fontId="29" fillId="0" borderId="21" xfId="7" applyFont="1" applyBorder="1" applyAlignment="1">
      <alignment horizontal="left" vertical="center" wrapText="1"/>
    </xf>
    <xf numFmtId="0" fontId="31" fillId="2" borderId="3" xfId="7" applyFont="1" applyFill="1" applyBorder="1" applyAlignment="1">
      <alignment horizontal="left" vertical="center" wrapText="1"/>
    </xf>
    <xf numFmtId="0" fontId="31" fillId="2" borderId="0" xfId="7" applyFont="1" applyFill="1" applyAlignment="1">
      <alignment horizontal="left" vertical="center" wrapText="1"/>
    </xf>
    <xf numFmtId="0" fontId="31" fillId="2" borderId="23" xfId="7" applyFont="1" applyFill="1" applyBorder="1" applyAlignment="1">
      <alignment horizontal="left" vertical="center" wrapText="1"/>
    </xf>
    <xf numFmtId="0" fontId="31" fillId="2" borderId="6" xfId="7" applyFont="1" applyFill="1" applyBorder="1" applyAlignment="1">
      <alignment horizontal="left" vertical="center" wrapText="1"/>
    </xf>
    <xf numFmtId="0" fontId="31" fillId="2" borderId="12" xfId="7" applyFont="1" applyFill="1" applyBorder="1" applyAlignment="1">
      <alignment horizontal="left" vertical="center" wrapText="1"/>
    </xf>
    <xf numFmtId="0" fontId="31" fillId="2" borderId="27" xfId="7" applyFont="1" applyFill="1" applyBorder="1" applyAlignment="1">
      <alignment horizontal="left" vertical="center" wrapText="1"/>
    </xf>
    <xf numFmtId="0" fontId="29" fillId="6" borderId="1" xfId="7" applyFont="1" applyFill="1" applyBorder="1" applyAlignment="1">
      <alignment horizontal="center" vertical="center"/>
    </xf>
    <xf numFmtId="0" fontId="29" fillId="6" borderId="4" xfId="7" applyFont="1" applyFill="1" applyBorder="1" applyAlignment="1">
      <alignment horizontal="center" vertical="center"/>
    </xf>
    <xf numFmtId="0" fontId="29" fillId="6" borderId="5" xfId="7" applyFont="1" applyFill="1" applyBorder="1" applyAlignment="1">
      <alignment horizontal="center" vertical="center"/>
    </xf>
    <xf numFmtId="0" fontId="29" fillId="0" borderId="10" xfId="7" applyFont="1" applyFill="1" applyBorder="1" applyAlignment="1">
      <alignment horizontal="left" vertical="center" wrapText="1"/>
    </xf>
    <xf numFmtId="0" fontId="29" fillId="0" borderId="8" xfId="7" applyFont="1" applyFill="1" applyBorder="1" applyAlignment="1">
      <alignment vertical="center" wrapText="1"/>
    </xf>
    <xf numFmtId="0" fontId="29" fillId="0" borderId="21" xfId="7" applyFont="1" applyFill="1" applyBorder="1" applyAlignment="1">
      <alignment vertical="center" wrapText="1"/>
    </xf>
    <xf numFmtId="0" fontId="29" fillId="0" borderId="3" xfId="7" applyFont="1" applyFill="1" applyBorder="1" applyAlignment="1">
      <alignment horizontal="left" vertical="center" wrapText="1"/>
    </xf>
    <xf numFmtId="0" fontId="29" fillId="0" borderId="0" xfId="7" applyFont="1" applyFill="1" applyAlignment="1">
      <alignment vertical="center" wrapText="1"/>
    </xf>
    <xf numFmtId="0" fontId="29" fillId="0" borderId="23" xfId="7" applyFont="1" applyFill="1" applyBorder="1" applyAlignment="1">
      <alignment vertical="center" wrapText="1"/>
    </xf>
    <xf numFmtId="176" fontId="29" fillId="0" borderId="4" xfId="7" applyNumberFormat="1" applyFont="1" applyBorder="1" applyAlignment="1">
      <alignment horizontal="center" vertical="center"/>
    </xf>
    <xf numFmtId="0" fontId="29" fillId="0" borderId="5" xfId="7" applyFont="1" applyBorder="1" applyAlignment="1">
      <alignment horizontal="center" vertical="center"/>
    </xf>
    <xf numFmtId="177" fontId="29" fillId="0" borderId="1" xfId="7" applyNumberFormat="1" applyFont="1" applyBorder="1" applyAlignment="1">
      <alignment vertical="center"/>
    </xf>
    <xf numFmtId="177" fontId="29" fillId="0" borderId="4" xfId="7" applyNumberFormat="1" applyFont="1" applyBorder="1" applyAlignment="1">
      <alignment vertical="center"/>
    </xf>
    <xf numFmtId="0" fontId="31" fillId="0" borderId="6" xfId="7" applyFont="1" applyBorder="1" applyAlignment="1">
      <alignment horizontal="left" vertical="center" wrapText="1"/>
    </xf>
    <xf numFmtId="0" fontId="31" fillId="0" borderId="12" xfId="7" applyFont="1" applyBorder="1" applyAlignment="1">
      <alignment horizontal="left" vertical="center" wrapText="1"/>
    </xf>
    <xf numFmtId="0" fontId="31" fillId="0" borderId="27" xfId="7" applyFont="1" applyBorder="1" applyAlignment="1">
      <alignment horizontal="left" vertical="center" wrapText="1"/>
    </xf>
    <xf numFmtId="0" fontId="29" fillId="0" borderId="10" xfId="7" applyFont="1" applyBorder="1" applyAlignment="1">
      <alignment horizontal="center" vertical="center"/>
    </xf>
    <xf numFmtId="0" fontId="29" fillId="0" borderId="8" xfId="7" applyFont="1" applyBorder="1" applyAlignment="1">
      <alignment horizontal="center" vertical="center"/>
    </xf>
    <xf numFmtId="0" fontId="29" fillId="0" borderId="21" xfId="7" applyFont="1" applyBorder="1" applyAlignment="1">
      <alignment horizontal="center" vertical="center"/>
    </xf>
    <xf numFmtId="0" fontId="29" fillId="0" borderId="6" xfId="7" applyFont="1" applyBorder="1" applyAlignment="1">
      <alignment horizontal="center" vertical="center"/>
    </xf>
    <xf numFmtId="0" fontId="29" fillId="0" borderId="12" xfId="7" applyFont="1" applyBorder="1" applyAlignment="1">
      <alignment horizontal="center" vertical="center"/>
    </xf>
    <xf numFmtId="0" fontId="29" fillId="0" borderId="27" xfId="7" applyFont="1" applyBorder="1" applyAlignment="1">
      <alignment horizontal="center" vertical="center"/>
    </xf>
    <xf numFmtId="0" fontId="29" fillId="0" borderId="2" xfId="7" applyFont="1" applyBorder="1" applyAlignment="1">
      <alignment horizontal="center" vertical="center"/>
    </xf>
    <xf numFmtId="0" fontId="29" fillId="0" borderId="2" xfId="7" applyFont="1" applyBorder="1" applyAlignment="1">
      <alignment vertical="center"/>
    </xf>
    <xf numFmtId="0" fontId="30" fillId="0" borderId="10" xfId="7" applyFont="1" applyBorder="1" applyAlignment="1">
      <alignment vertical="center" wrapText="1"/>
    </xf>
    <xf numFmtId="0" fontId="30" fillId="0" borderId="8" xfId="7" applyFont="1" applyBorder="1" applyAlignment="1">
      <alignment vertical="center" wrapText="1"/>
    </xf>
    <xf numFmtId="0" fontId="30" fillId="0" borderId="21" xfId="7" applyFont="1" applyBorder="1" applyAlignment="1">
      <alignment vertical="center" wrapText="1"/>
    </xf>
    <xf numFmtId="0" fontId="30" fillId="0" borderId="3" xfId="7" applyFont="1" applyBorder="1" applyAlignment="1">
      <alignment vertical="center" wrapText="1"/>
    </xf>
    <xf numFmtId="0" fontId="30" fillId="0" borderId="0" xfId="7" applyFont="1" applyAlignment="1">
      <alignment vertical="center" wrapText="1"/>
    </xf>
    <xf numFmtId="0" fontId="30" fillId="0" borderId="23" xfId="7" applyFont="1" applyBorder="1" applyAlignment="1">
      <alignment vertical="center" wrapText="1"/>
    </xf>
    <xf numFmtId="0" fontId="30" fillId="0" borderId="6" xfId="7" applyFont="1" applyBorder="1" applyAlignment="1">
      <alignment vertical="center" wrapText="1"/>
    </xf>
    <xf numFmtId="0" fontId="30" fillId="0" borderId="12" xfId="7" applyFont="1" applyBorder="1" applyAlignment="1">
      <alignment vertical="center" wrapText="1"/>
    </xf>
    <xf numFmtId="0" fontId="30" fillId="0" borderId="27" xfId="7" applyFont="1" applyBorder="1" applyAlignment="1">
      <alignment vertical="center" wrapText="1"/>
    </xf>
    <xf numFmtId="40" fontId="29" fillId="0" borderId="1" xfId="7" applyNumberFormat="1" applyFont="1" applyBorder="1" applyAlignment="1">
      <alignment vertical="center"/>
    </xf>
    <xf numFmtId="40" fontId="29" fillId="0" borderId="4" xfId="7" applyNumberFormat="1" applyFont="1" applyBorder="1" applyAlignment="1">
      <alignment vertical="center"/>
    </xf>
    <xf numFmtId="0" fontId="29" fillId="0" borderId="5" xfId="7" applyFont="1" applyBorder="1" applyAlignment="1">
      <alignment horizontal="left" vertical="center" wrapText="1"/>
    </xf>
    <xf numFmtId="0" fontId="17" fillId="0" borderId="2" xfId="7" applyFont="1" applyBorder="1" applyAlignment="1">
      <alignment horizontal="left" vertical="center" wrapText="1"/>
    </xf>
    <xf numFmtId="49" fontId="29" fillId="0" borderId="2" xfId="7" applyNumberFormat="1" applyFont="1" applyBorder="1" applyAlignment="1">
      <alignment horizontal="left" vertical="center" wrapText="1"/>
    </xf>
    <xf numFmtId="0" fontId="29" fillId="0" borderId="2" xfId="7" applyFont="1" applyBorder="1" applyAlignment="1">
      <alignment vertical="center" wrapText="1"/>
    </xf>
    <xf numFmtId="0" fontId="6" fillId="0" borderId="0" xfId="7" applyFont="1" applyAlignment="1">
      <alignment horizontal="center" vertical="center" wrapText="1"/>
    </xf>
    <xf numFmtId="0" fontId="15" fillId="0" borderId="0" xfId="7" applyFont="1" applyAlignment="1">
      <alignment vertical="center" wrapText="1"/>
    </xf>
    <xf numFmtId="0" fontId="4" fillId="0" borderId="12" xfId="7" applyFont="1" applyBorder="1" applyAlignment="1">
      <alignment horizontal="right" vertical="center" wrapText="1"/>
    </xf>
    <xf numFmtId="0" fontId="31" fillId="3" borderId="2" xfId="7" applyFont="1" applyFill="1" applyBorder="1" applyAlignment="1">
      <alignment horizontal="left" vertical="center"/>
    </xf>
    <xf numFmtId="0" fontId="28" fillId="0" borderId="2" xfId="3" applyFont="1" applyFill="1" applyBorder="1" applyAlignment="1" applyProtection="1">
      <alignment horizontal="left" vertical="center" wrapText="1"/>
    </xf>
    <xf numFmtId="0" fontId="28" fillId="0" borderId="2" xfId="3" applyFont="1" applyFill="1" applyBorder="1" applyAlignment="1" applyProtection="1">
      <alignment vertical="center" wrapText="1"/>
    </xf>
    <xf numFmtId="0" fontId="28" fillId="0" borderId="1" xfId="3" applyFont="1" applyBorder="1" applyAlignment="1" applyProtection="1">
      <alignment horizontal="left" vertical="center" wrapText="1"/>
    </xf>
    <xf numFmtId="0" fontId="28" fillId="0" borderId="4" xfId="3" applyFont="1" applyBorder="1" applyAlignment="1" applyProtection="1">
      <alignment horizontal="left" vertical="center" wrapText="1"/>
    </xf>
    <xf numFmtId="0" fontId="28" fillId="0" borderId="5" xfId="3" applyFont="1" applyBorder="1" applyAlignment="1" applyProtection="1">
      <alignment horizontal="left" vertical="center" wrapText="1"/>
    </xf>
    <xf numFmtId="176" fontId="18" fillId="3" borderId="22" xfId="0" applyNumberFormat="1" applyFont="1" applyFill="1" applyBorder="1" applyAlignment="1">
      <alignment horizontal="left" vertical="center" shrinkToFit="1"/>
    </xf>
    <xf numFmtId="176" fontId="18" fillId="3" borderId="13" xfId="0" applyNumberFormat="1" applyFont="1" applyFill="1" applyBorder="1" applyAlignment="1">
      <alignment horizontal="left" vertical="center" shrinkToFit="1"/>
    </xf>
    <xf numFmtId="176" fontId="18" fillId="3" borderId="3" xfId="0" applyNumberFormat="1" applyFont="1" applyFill="1" applyBorder="1" applyAlignment="1">
      <alignment horizontal="left" vertical="center" shrinkToFit="1"/>
    </xf>
    <xf numFmtId="176" fontId="18" fillId="3" borderId="0" xfId="0" applyNumberFormat="1" applyFont="1" applyFill="1" applyAlignment="1">
      <alignment horizontal="left" vertical="center" shrinkToFit="1"/>
    </xf>
    <xf numFmtId="176" fontId="18" fillId="3" borderId="23" xfId="0" applyNumberFormat="1" applyFont="1" applyFill="1" applyBorder="1" applyAlignment="1">
      <alignment horizontal="left" vertical="center" shrinkToFit="1"/>
    </xf>
    <xf numFmtId="176" fontId="27" fillId="3" borderId="1" xfId="0" applyNumberFormat="1" applyFont="1" applyFill="1" applyBorder="1" applyAlignment="1">
      <alignment horizontal="left" vertical="center"/>
    </xf>
    <xf numFmtId="176" fontId="27" fillId="3" borderId="5" xfId="0" applyNumberFormat="1" applyFont="1" applyFill="1" applyBorder="1" applyAlignment="1">
      <alignment horizontal="left" vertical="center"/>
    </xf>
    <xf numFmtId="176" fontId="27" fillId="3" borderId="1" xfId="0" applyNumberFormat="1" applyFont="1" applyFill="1" applyBorder="1" applyAlignment="1">
      <alignment horizontal="left" vertical="center" shrinkToFit="1"/>
    </xf>
    <xf numFmtId="176" fontId="27" fillId="3" borderId="5" xfId="0" applyNumberFormat="1" applyFont="1" applyFill="1" applyBorder="1" applyAlignment="1">
      <alignment horizontal="left" vertical="center" shrinkToFit="1"/>
    </xf>
    <xf numFmtId="176" fontId="27" fillId="3" borderId="1" xfId="0" applyNumberFormat="1" applyFont="1" applyFill="1" applyBorder="1" applyAlignment="1">
      <alignment horizontal="left" vertical="center" wrapText="1"/>
    </xf>
    <xf numFmtId="176" fontId="27" fillId="3" borderId="5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 shrinkToFit="1"/>
    </xf>
    <xf numFmtId="0" fontId="21" fillId="3" borderId="4" xfId="0" applyFont="1" applyFill="1" applyBorder="1" applyAlignment="1">
      <alignment horizontal="center" vertical="center" wrapText="1" shrinkToFit="1"/>
    </xf>
    <xf numFmtId="0" fontId="21" fillId="3" borderId="5" xfId="0" applyFont="1" applyFill="1" applyBorder="1" applyAlignment="1">
      <alignment horizontal="center" vertical="center" wrapText="1" shrinkToFit="1"/>
    </xf>
    <xf numFmtId="176" fontId="18" fillId="2" borderId="9" xfId="6" applyNumberFormat="1" applyFont="1" applyFill="1" applyBorder="1" applyAlignment="1">
      <alignment horizontal="center" vertical="center" textRotation="255"/>
    </xf>
    <xf numFmtId="176" fontId="18" fillId="2" borderId="11" xfId="6" applyNumberFormat="1" applyFont="1" applyFill="1" applyBorder="1" applyAlignment="1">
      <alignment horizontal="center" vertical="center" textRotation="255"/>
    </xf>
    <xf numFmtId="176" fontId="18" fillId="2" borderId="6" xfId="6" applyNumberFormat="1" applyFont="1" applyFill="1" applyBorder="1" applyAlignment="1">
      <alignment horizontal="center" vertical="center" textRotation="255"/>
    </xf>
    <xf numFmtId="176" fontId="26" fillId="2" borderId="11" xfId="6" applyNumberFormat="1" applyFont="1" applyFill="1" applyBorder="1" applyAlignment="1">
      <alignment horizontal="center" vertical="center" textRotation="255" shrinkToFit="1"/>
    </xf>
    <xf numFmtId="176" fontId="26" fillId="2" borderId="7" xfId="6" applyNumberFormat="1" applyFont="1" applyFill="1" applyBorder="1" applyAlignment="1">
      <alignment horizontal="center" vertical="center" textRotation="255" shrinkToFit="1"/>
    </xf>
    <xf numFmtId="176" fontId="18" fillId="2" borderId="1" xfId="6" applyNumberFormat="1" applyFont="1" applyFill="1" applyBorder="1" applyAlignment="1">
      <alignment vertical="center"/>
    </xf>
    <xf numFmtId="176" fontId="18" fillId="2" borderId="5" xfId="6" applyNumberFormat="1" applyFont="1" applyFill="1" applyBorder="1" applyAlignment="1">
      <alignment vertical="center"/>
    </xf>
    <xf numFmtId="176" fontId="18" fillId="2" borderId="1" xfId="0" applyNumberFormat="1" applyFont="1" applyFill="1" applyBorder="1" applyAlignment="1">
      <alignment vertical="center" shrinkToFit="1"/>
    </xf>
    <xf numFmtId="176" fontId="18" fillId="2" borderId="5" xfId="0" applyNumberFormat="1" applyFont="1" applyFill="1" applyBorder="1" applyAlignment="1">
      <alignment vertical="center" shrinkToFit="1"/>
    </xf>
    <xf numFmtId="176" fontId="18" fillId="2" borderId="10" xfId="6" applyNumberFormat="1" applyFont="1" applyFill="1" applyBorder="1" applyAlignment="1">
      <alignment vertical="center"/>
    </xf>
    <xf numFmtId="176" fontId="18" fillId="2" borderId="21" xfId="6" applyNumberFormat="1" applyFont="1" applyFill="1" applyBorder="1" applyAlignment="1">
      <alignment vertical="center"/>
    </xf>
    <xf numFmtId="176" fontId="18" fillId="2" borderId="11" xfId="6" applyNumberFormat="1" applyFont="1" applyFill="1" applyBorder="1" applyAlignment="1">
      <alignment horizontal="center" vertical="center" textRotation="255" wrapText="1"/>
    </xf>
    <xf numFmtId="176" fontId="18" fillId="2" borderId="7" xfId="6" applyNumberFormat="1" applyFont="1" applyFill="1" applyBorder="1" applyAlignment="1">
      <alignment horizontal="center" vertical="center" textRotation="255" wrapText="1"/>
    </xf>
    <xf numFmtId="176" fontId="18" fillId="3" borderId="22" xfId="6" applyNumberFormat="1" applyFont="1" applyFill="1" applyBorder="1" applyAlignment="1">
      <alignment horizontal="left" vertical="center" wrapText="1"/>
    </xf>
    <xf numFmtId="176" fontId="18" fillId="3" borderId="13" xfId="6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176" fontId="18" fillId="2" borderId="1" xfId="0" applyNumberFormat="1" applyFont="1" applyFill="1" applyBorder="1" applyAlignment="1">
      <alignment vertical="center"/>
    </xf>
    <xf numFmtId="176" fontId="18" fillId="2" borderId="5" xfId="0" applyNumberFormat="1" applyFont="1" applyFill="1" applyBorder="1" applyAlignment="1">
      <alignment vertical="center"/>
    </xf>
    <xf numFmtId="176" fontId="18" fillId="2" borderId="10" xfId="0" applyNumberFormat="1" applyFont="1" applyFill="1" applyBorder="1" applyAlignment="1">
      <alignment vertical="center"/>
    </xf>
    <xf numFmtId="176" fontId="18" fillId="2" borderId="21" xfId="0" applyNumberFormat="1" applyFont="1" applyFill="1" applyBorder="1" applyAlignment="1">
      <alignment vertical="center"/>
    </xf>
    <xf numFmtId="176" fontId="18" fillId="2" borderId="22" xfId="0" applyNumberFormat="1" applyFont="1" applyFill="1" applyBorder="1" applyAlignment="1">
      <alignment horizontal="left" vertical="center"/>
    </xf>
    <xf numFmtId="176" fontId="18" fillId="2" borderId="13" xfId="0" applyNumberFormat="1" applyFont="1" applyFill="1" applyBorder="1" applyAlignment="1">
      <alignment horizontal="left" vertical="center"/>
    </xf>
    <xf numFmtId="176" fontId="18" fillId="3" borderId="10" xfId="0" applyNumberFormat="1" applyFont="1" applyFill="1" applyBorder="1" applyAlignment="1">
      <alignment horizontal="left" vertical="center" wrapText="1"/>
    </xf>
    <xf numFmtId="176" fontId="18" fillId="3" borderId="8" xfId="0" applyNumberFormat="1" applyFont="1" applyFill="1" applyBorder="1" applyAlignment="1">
      <alignment horizontal="left" vertical="center" wrapText="1"/>
    </xf>
    <xf numFmtId="176" fontId="18" fillId="3" borderId="21" xfId="0" applyNumberFormat="1" applyFont="1" applyFill="1" applyBorder="1" applyAlignment="1">
      <alignment horizontal="left" vertical="center" wrapText="1"/>
    </xf>
    <xf numFmtId="176" fontId="18" fillId="3" borderId="24" xfId="0" applyNumberFormat="1" applyFont="1" applyFill="1" applyBorder="1" applyAlignment="1">
      <alignment horizontal="left" vertical="center"/>
    </xf>
    <xf numFmtId="176" fontId="18" fillId="3" borderId="25" xfId="0" applyNumberFormat="1" applyFont="1" applyFill="1" applyBorder="1" applyAlignment="1">
      <alignment horizontal="left" vertical="center"/>
    </xf>
    <xf numFmtId="176" fontId="18" fillId="3" borderId="15" xfId="0" applyNumberFormat="1" applyFont="1" applyFill="1" applyBorder="1" applyAlignment="1">
      <alignment horizontal="left" vertical="center"/>
    </xf>
    <xf numFmtId="176" fontId="18" fillId="2" borderId="9" xfId="0" applyNumberFormat="1" applyFont="1" applyFill="1" applyBorder="1" applyAlignment="1">
      <alignment horizontal="center" vertical="center" textRotation="255"/>
    </xf>
    <xf numFmtId="176" fontId="18" fillId="2" borderId="11" xfId="0" applyNumberFormat="1" applyFont="1" applyFill="1" applyBorder="1" applyAlignment="1">
      <alignment horizontal="center" vertical="center" textRotation="255"/>
    </xf>
    <xf numFmtId="176" fontId="18" fillId="2" borderId="3" xfId="0" applyNumberFormat="1" applyFont="1" applyFill="1" applyBorder="1" applyAlignment="1">
      <alignment horizontal="center" vertical="center" textRotation="255"/>
    </xf>
    <xf numFmtId="176" fontId="27" fillId="3" borderId="1" xfId="0" applyNumberFormat="1" applyFont="1" applyFill="1" applyBorder="1" applyAlignment="1">
      <alignment vertical="center" wrapText="1"/>
    </xf>
    <xf numFmtId="176" fontId="27" fillId="3" borderId="5" xfId="0" applyNumberFormat="1" applyFont="1" applyFill="1" applyBorder="1" applyAlignment="1">
      <alignment vertical="center" wrapText="1"/>
    </xf>
    <xf numFmtId="176" fontId="27" fillId="3" borderId="3" xfId="0" applyNumberFormat="1" applyFont="1" applyFill="1" applyBorder="1" applyAlignment="1">
      <alignment vertical="center" wrapText="1"/>
    </xf>
    <xf numFmtId="176" fontId="27" fillId="3" borderId="23" xfId="0" applyNumberFormat="1" applyFont="1" applyFill="1" applyBorder="1" applyAlignment="1">
      <alignment vertical="center" wrapText="1"/>
    </xf>
    <xf numFmtId="176" fontId="18" fillId="3" borderId="10" xfId="0" applyNumberFormat="1" applyFont="1" applyFill="1" applyBorder="1" applyAlignment="1">
      <alignment horizontal="left" vertical="center"/>
    </xf>
    <xf numFmtId="176" fontId="18" fillId="3" borderId="8" xfId="0" applyNumberFormat="1" applyFont="1" applyFill="1" applyBorder="1" applyAlignment="1">
      <alignment horizontal="left" vertical="center"/>
    </xf>
    <xf numFmtId="176" fontId="18" fillId="3" borderId="21" xfId="0" applyNumberFormat="1" applyFont="1" applyFill="1" applyBorder="1" applyAlignment="1">
      <alignment horizontal="left" vertical="center"/>
    </xf>
    <xf numFmtId="176" fontId="27" fillId="3" borderId="1" xfId="0" applyNumberFormat="1" applyFont="1" applyFill="1" applyBorder="1" applyAlignment="1">
      <alignment horizontal="left" vertical="top"/>
    </xf>
    <xf numFmtId="176" fontId="27" fillId="3" borderId="5" xfId="0" applyNumberFormat="1" applyFont="1" applyFill="1" applyBorder="1" applyAlignment="1">
      <alignment horizontal="left" vertical="top"/>
    </xf>
    <xf numFmtId="176" fontId="27" fillId="3" borderId="1" xfId="0" applyNumberFormat="1" applyFont="1" applyFill="1" applyBorder="1" applyAlignment="1">
      <alignment vertical="center"/>
    </xf>
    <xf numFmtId="176" fontId="27" fillId="3" borderId="5" xfId="0" applyNumberFormat="1" applyFont="1" applyFill="1" applyBorder="1" applyAlignment="1">
      <alignment vertical="center"/>
    </xf>
    <xf numFmtId="176" fontId="27" fillId="3" borderId="1" xfId="0" applyNumberFormat="1" applyFont="1" applyFill="1" applyBorder="1" applyAlignment="1">
      <alignment vertical="center" shrinkToFit="1"/>
    </xf>
    <xf numFmtId="176" fontId="27" fillId="3" borderId="5" xfId="0" applyNumberFormat="1" applyFont="1" applyFill="1" applyBorder="1" applyAlignment="1">
      <alignment vertical="center" shrinkToFit="1"/>
    </xf>
    <xf numFmtId="176" fontId="18" fillId="3" borderId="3" xfId="0" applyNumberFormat="1" applyFont="1" applyFill="1" applyBorder="1" applyAlignment="1">
      <alignment horizontal="left" vertical="center" wrapText="1"/>
    </xf>
    <xf numFmtId="176" fontId="18" fillId="3" borderId="0" xfId="0" applyNumberFormat="1" applyFont="1" applyFill="1" applyAlignment="1">
      <alignment horizontal="left" vertical="center" wrapText="1"/>
    </xf>
    <xf numFmtId="176" fontId="18" fillId="3" borderId="23" xfId="0" applyNumberFormat="1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vertical="center" shrinkToFit="1"/>
    </xf>
    <xf numFmtId="0" fontId="27" fillId="3" borderId="5" xfId="0" applyFont="1" applyFill="1" applyBorder="1" applyAlignment="1">
      <alignment vertical="center" shrinkToFit="1"/>
    </xf>
    <xf numFmtId="0" fontId="18" fillId="3" borderId="22" xfId="0" applyFont="1" applyFill="1" applyBorder="1" applyAlignment="1">
      <alignment vertical="center" shrinkToFit="1"/>
    </xf>
    <xf numFmtId="0" fontId="18" fillId="3" borderId="13" xfId="0" applyFont="1" applyFill="1" applyBorder="1" applyAlignment="1">
      <alignment vertical="center" shrinkToFi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shrinkToFit="1"/>
    </xf>
    <xf numFmtId="0" fontId="18" fillId="3" borderId="4" xfId="0" applyFont="1" applyFill="1" applyBorder="1" applyAlignment="1">
      <alignment horizontal="left" vertical="center" shrinkToFit="1"/>
    </xf>
    <xf numFmtId="0" fontId="18" fillId="3" borderId="5" xfId="0" applyFont="1" applyFill="1" applyBorder="1" applyAlignment="1">
      <alignment horizontal="left" vertical="center" shrinkToFit="1"/>
    </xf>
    <xf numFmtId="176" fontId="18" fillId="2" borderId="9" xfId="0" applyNumberFormat="1" applyFont="1" applyFill="1" applyBorder="1" applyAlignment="1">
      <alignment horizontal="center" vertical="center" textRotation="255" wrapText="1"/>
    </xf>
    <xf numFmtId="176" fontId="18" fillId="2" borderId="11" xfId="0" applyNumberFormat="1" applyFont="1" applyFill="1" applyBorder="1" applyAlignment="1">
      <alignment horizontal="center" vertical="center" textRotation="255" wrapText="1"/>
    </xf>
    <xf numFmtId="176" fontId="18" fillId="2" borderId="6" xfId="0" applyNumberFormat="1" applyFont="1" applyFill="1" applyBorder="1" applyAlignment="1">
      <alignment horizontal="center" vertical="center" textRotation="255" wrapText="1"/>
    </xf>
    <xf numFmtId="0" fontId="18" fillId="3" borderId="10" xfId="0" applyFont="1" applyFill="1" applyBorder="1" applyAlignment="1">
      <alignment horizontal="left" vertical="center" shrinkToFit="1"/>
    </xf>
    <xf numFmtId="0" fontId="18" fillId="3" borderId="8" xfId="0" applyFont="1" applyFill="1" applyBorder="1" applyAlignment="1">
      <alignment horizontal="left" vertical="center" shrinkToFit="1"/>
    </xf>
    <xf numFmtId="0" fontId="18" fillId="3" borderId="21" xfId="0" applyFont="1" applyFill="1" applyBorder="1" applyAlignment="1">
      <alignment horizontal="left" vertical="center" shrinkToFit="1"/>
    </xf>
    <xf numFmtId="0" fontId="27" fillId="3" borderId="10" xfId="0" applyFont="1" applyFill="1" applyBorder="1" applyAlignment="1">
      <alignment vertical="center" shrinkToFit="1"/>
    </xf>
    <xf numFmtId="0" fontId="27" fillId="3" borderId="21" xfId="0" applyFont="1" applyFill="1" applyBorder="1" applyAlignment="1">
      <alignment vertical="center" shrinkToFit="1"/>
    </xf>
    <xf numFmtId="0" fontId="18" fillId="3" borderId="22" xfId="0" applyFont="1" applyFill="1" applyBorder="1" applyAlignment="1">
      <alignment horizontal="center" vertical="center" shrinkToFit="1"/>
    </xf>
    <xf numFmtId="0" fontId="18" fillId="3" borderId="13" xfId="0" applyFont="1" applyFill="1" applyBorder="1" applyAlignment="1">
      <alignment horizontal="center" vertical="center" shrinkToFit="1"/>
    </xf>
    <xf numFmtId="176" fontId="27" fillId="3" borderId="10" xfId="0" applyNumberFormat="1" applyFont="1" applyFill="1" applyBorder="1" applyAlignment="1">
      <alignment vertical="center"/>
    </xf>
    <xf numFmtId="176" fontId="27" fillId="3" borderId="2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8" fillId="3" borderId="1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18" fillId="3" borderId="5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left" vertical="top" wrapText="1"/>
    </xf>
    <xf numFmtId="0" fontId="29" fillId="0" borderId="4" xfId="0" applyFont="1" applyFill="1" applyBorder="1" applyAlignment="1">
      <alignment horizontal="left" vertical="top" wrapText="1"/>
    </xf>
    <xf numFmtId="0" fontId="29" fillId="0" borderId="5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wrapText="1"/>
    </xf>
    <xf numFmtId="0" fontId="18" fillId="3" borderId="4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left" wrapText="1"/>
    </xf>
    <xf numFmtId="176" fontId="18" fillId="2" borderId="2" xfId="0" applyNumberFormat="1" applyFont="1" applyFill="1" applyBorder="1" applyAlignment="1">
      <alignment horizontal="center" vertical="center" textRotation="255" wrapText="1"/>
    </xf>
    <xf numFmtId="0" fontId="7" fillId="8" borderId="1" xfId="3" applyFill="1" applyBorder="1" applyAlignment="1" applyProtection="1">
      <alignment horizontal="center" vertical="center"/>
    </xf>
    <xf numFmtId="0" fontId="7" fillId="8" borderId="4" xfId="3" applyFill="1" applyBorder="1" applyAlignment="1" applyProtection="1">
      <alignment horizontal="center" vertical="center"/>
    </xf>
    <xf numFmtId="0" fontId="7" fillId="8" borderId="5" xfId="3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12" xfId="0" applyFont="1" applyBorder="1" applyAlignment="1">
      <alignment horizontal="left"/>
    </xf>
    <xf numFmtId="176" fontId="18" fillId="2" borderId="7" xfId="0" applyNumberFormat="1" applyFont="1" applyFill="1" applyBorder="1" applyAlignment="1">
      <alignment horizontal="left" vertical="center" shrinkToFit="1"/>
    </xf>
    <xf numFmtId="176" fontId="18" fillId="2" borderId="2" xfId="0" applyNumberFormat="1" applyFont="1" applyFill="1" applyBorder="1" applyAlignment="1">
      <alignment horizontal="left" vertical="center" shrinkToFit="1"/>
    </xf>
    <xf numFmtId="176" fontId="18" fillId="2" borderId="10" xfId="0" applyNumberFormat="1" applyFont="1" applyFill="1" applyBorder="1" applyAlignment="1">
      <alignment horizontal="center" vertical="center" textRotation="255" shrinkToFit="1"/>
    </xf>
    <xf numFmtId="176" fontId="18" fillId="2" borderId="3" xfId="0" applyNumberFormat="1" applyFont="1" applyFill="1" applyBorder="1" applyAlignment="1">
      <alignment horizontal="center" vertical="center" textRotation="255" shrinkToFit="1"/>
    </xf>
    <xf numFmtId="176" fontId="18" fillId="2" borderId="6" xfId="0" applyNumberFormat="1" applyFont="1" applyFill="1" applyBorder="1" applyAlignment="1">
      <alignment horizontal="center" vertical="center" textRotation="255" shrinkToFit="1"/>
    </xf>
    <xf numFmtId="176" fontId="18" fillId="2" borderId="9" xfId="0" applyNumberFormat="1" applyFont="1" applyFill="1" applyBorder="1" applyAlignment="1">
      <alignment horizontal="center" vertical="center" textRotation="255" shrinkToFit="1"/>
    </xf>
    <xf numFmtId="176" fontId="18" fillId="2" borderId="11" xfId="0" applyNumberFormat="1" applyFont="1" applyFill="1" applyBorder="1" applyAlignment="1">
      <alignment horizontal="center" vertical="center" textRotation="255" shrinkToFit="1"/>
    </xf>
    <xf numFmtId="176" fontId="18" fillId="2" borderId="2" xfId="0" applyNumberFormat="1" applyFont="1" applyFill="1" applyBorder="1" applyAlignment="1">
      <alignment horizontal="left" vertical="center" wrapText="1" shrinkToFit="1"/>
    </xf>
    <xf numFmtId="176" fontId="18" fillId="2" borderId="4" xfId="0" applyNumberFormat="1" applyFont="1" applyFill="1" applyBorder="1" applyAlignment="1">
      <alignment vertical="center" shrinkToFit="1"/>
    </xf>
    <xf numFmtId="176" fontId="18" fillId="2" borderId="10" xfId="0" applyNumberFormat="1" applyFont="1" applyFill="1" applyBorder="1" applyAlignment="1">
      <alignment vertical="center" shrinkToFit="1"/>
    </xf>
    <xf numFmtId="176" fontId="18" fillId="2" borderId="8" xfId="0" applyNumberFormat="1" applyFont="1" applyFill="1" applyBorder="1" applyAlignment="1">
      <alignment vertical="center" shrinkToFit="1"/>
    </xf>
    <xf numFmtId="176" fontId="18" fillId="2" borderId="21" xfId="0" applyNumberFormat="1" applyFont="1" applyFill="1" applyBorder="1" applyAlignment="1">
      <alignment vertical="center" shrinkToFit="1"/>
    </xf>
    <xf numFmtId="176" fontId="18" fillId="3" borderId="22" xfId="0" applyNumberFormat="1" applyFont="1" applyFill="1" applyBorder="1" applyAlignment="1">
      <alignment vertical="center" shrinkToFit="1"/>
    </xf>
    <xf numFmtId="176" fontId="18" fillId="3" borderId="13" xfId="0" applyNumberFormat="1" applyFont="1" applyFill="1" applyBorder="1" applyAlignment="1">
      <alignment vertical="center" shrinkToFit="1"/>
    </xf>
    <xf numFmtId="176" fontId="18" fillId="3" borderId="26" xfId="0" applyNumberFormat="1" applyFont="1" applyFill="1" applyBorder="1" applyAlignment="1">
      <alignment horizontal="left" vertical="center" shrinkToFit="1"/>
    </xf>
    <xf numFmtId="176" fontId="18" fillId="3" borderId="14" xfId="0" applyNumberFormat="1" applyFont="1" applyFill="1" applyBorder="1" applyAlignment="1">
      <alignment horizontal="left" vertical="center" shrinkToFit="1"/>
    </xf>
    <xf numFmtId="176" fontId="18" fillId="2" borderId="22" xfId="0" applyNumberFormat="1" applyFont="1" applyFill="1" applyBorder="1" applyAlignment="1">
      <alignment horizontal="left" vertical="center" shrinkToFit="1"/>
    </xf>
    <xf numFmtId="176" fontId="18" fillId="2" borderId="13" xfId="0" applyNumberFormat="1" applyFont="1" applyFill="1" applyBorder="1" applyAlignment="1">
      <alignment horizontal="left" vertical="center" shrinkToFit="1"/>
    </xf>
    <xf numFmtId="176" fontId="18" fillId="2" borderId="1" xfId="0" applyNumberFormat="1" applyFont="1" applyFill="1" applyBorder="1" applyAlignment="1">
      <alignment horizontal="left" vertical="center"/>
    </xf>
    <xf numFmtId="176" fontId="18" fillId="2" borderId="4" xfId="0" applyNumberFormat="1" applyFont="1" applyFill="1" applyBorder="1" applyAlignment="1">
      <alignment horizontal="left" vertical="center"/>
    </xf>
    <xf numFmtId="176" fontId="18" fillId="2" borderId="5" xfId="0" applyNumberFormat="1" applyFont="1" applyFill="1" applyBorder="1" applyAlignment="1">
      <alignment horizontal="left" vertical="center"/>
    </xf>
    <xf numFmtId="176" fontId="18" fillId="2" borderId="9" xfId="0" applyNumberFormat="1" applyFont="1" applyFill="1" applyBorder="1" applyAlignment="1">
      <alignment horizontal="left" vertical="center" shrinkToFit="1"/>
    </xf>
    <xf numFmtId="0" fontId="18" fillId="3" borderId="3" xfId="0" applyFont="1" applyFill="1" applyBorder="1" applyAlignment="1">
      <alignment horizontal="left" vertical="center" shrinkToFit="1"/>
    </xf>
    <xf numFmtId="0" fontId="18" fillId="3" borderId="0" xfId="0" applyFont="1" applyFill="1" applyAlignment="1">
      <alignment horizontal="left" vertical="center" shrinkToFit="1"/>
    </xf>
    <xf numFmtId="0" fontId="18" fillId="3" borderId="23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8">
    <cellStyle name="パーセント" xfId="1" builtinId="5"/>
    <cellStyle name="パーセント 2" xfId="2" xr:uid="{00000000-0005-0000-0000-000001000000}"/>
    <cellStyle name="ハイパーリンク" xfId="3" builtinId="8"/>
    <cellStyle name="桁区切り" xfId="4" builtinId="6"/>
    <cellStyle name="桁区切り 2" xfId="5" xr:uid="{00000000-0005-0000-0000-000004000000}"/>
    <cellStyle name="桁区切り 5" xfId="6" xr:uid="{00000000-0005-0000-0000-000005000000}"/>
    <cellStyle name="標準" xfId="0" builtinId="0"/>
    <cellStyle name="標準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32809</xdr:colOff>
      <xdr:row>0</xdr:row>
      <xdr:rowOff>63500</xdr:rowOff>
    </xdr:from>
    <xdr:to>
      <xdr:col>12</xdr:col>
      <xdr:colOff>168660</xdr:colOff>
      <xdr:row>1</xdr:row>
      <xdr:rowOff>34983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C4D463C-7D98-8C85-2A6D-23F48D098AA6}"/>
            </a:ext>
          </a:extLst>
        </xdr:cNvPr>
        <xdr:cNvSpPr txBox="1"/>
      </xdr:nvSpPr>
      <xdr:spPr>
        <a:xfrm>
          <a:off x="42334" y="63500"/>
          <a:ext cx="3260075" cy="476308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指定管理者制度導入施設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ishikinohama-park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pref.osaka.lg.jp/houbun/reiki/reiki_honbun/k201RG00000817.html" TargetMode="External"/><Relationship Id="rId1" Type="http://schemas.openxmlformats.org/officeDocument/2006/relationships/hyperlink" Target="http://www.pref.osaka.lg.jp/houbun/reiki/reiki_honbun/k201RG00000818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ref.osaka.lg.jp/houbun/reiki/reiki_honbun/k201RG00002241.html" TargetMode="External"/><Relationship Id="rId4" Type="http://schemas.openxmlformats.org/officeDocument/2006/relationships/hyperlink" Target="http://www.pref.osaka.lg.jp/koen2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ref.osaka.lg.jp/documents/91800/r05_z11-4kouenn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9"/>
  <sheetViews>
    <sheetView tabSelected="1" view="pageBreakPreview" zoomScaleNormal="100" zoomScaleSheetLayoutView="100" workbookViewId="0">
      <selection activeCell="K29" sqref="K29:AR29"/>
    </sheetView>
  </sheetViews>
  <sheetFormatPr defaultColWidth="2.59765625" defaultRowHeight="13.2" x14ac:dyDescent="0.45"/>
  <cols>
    <col min="1" max="1" width="3.8984375" style="87" customWidth="1"/>
    <col min="2" max="5" width="2.59765625" style="87" customWidth="1"/>
    <col min="6" max="6" width="4.09765625" style="87" customWidth="1"/>
    <col min="7" max="9" width="2.59765625" style="87" customWidth="1"/>
    <col min="10" max="10" width="9.09765625" style="87" customWidth="1"/>
    <col min="11" max="44" width="2.59765625" style="87" customWidth="1"/>
    <col min="45" max="16384" width="2.59765625" style="87"/>
  </cols>
  <sheetData>
    <row r="1" spans="1:44" s="86" customFormat="1" ht="39.75" customHeight="1" x14ac:dyDescent="0.45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</row>
    <row r="2" spans="1:44" s="86" customFormat="1" ht="23.25" customHeight="1" x14ac:dyDescent="0.4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</row>
    <row r="3" spans="1:44" s="86" customFormat="1" ht="44.25" customHeight="1" x14ac:dyDescent="0.45">
      <c r="A3" s="226" t="s">
        <v>1</v>
      </c>
      <c r="B3" s="226"/>
      <c r="C3" s="226"/>
      <c r="D3" s="226"/>
      <c r="E3" s="226"/>
      <c r="F3" s="227" t="s">
        <v>2</v>
      </c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166" t="s">
        <v>186</v>
      </c>
      <c r="T3" s="166"/>
      <c r="U3" s="166"/>
      <c r="V3" s="166"/>
      <c r="W3" s="166"/>
      <c r="X3" s="227" t="s">
        <v>187</v>
      </c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8"/>
      <c r="AL3" s="228"/>
      <c r="AM3" s="228"/>
      <c r="AN3" s="228"/>
      <c r="AO3" s="228"/>
      <c r="AP3" s="228"/>
      <c r="AQ3" s="228"/>
      <c r="AR3" s="228"/>
    </row>
    <row r="4" spans="1:44" s="86" customFormat="1" ht="10.5" customHeight="1" x14ac:dyDescent="0.4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</row>
    <row r="5" spans="1:44" s="86" customFormat="1" ht="20.25" customHeight="1" x14ac:dyDescent="0.45">
      <c r="A5" s="164" t="s">
        <v>196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</row>
    <row r="6" spans="1:44" s="86" customFormat="1" ht="35.1" customHeight="1" x14ac:dyDescent="0.45">
      <c r="A6" s="155" t="s">
        <v>3</v>
      </c>
      <c r="B6" s="155"/>
      <c r="C6" s="155"/>
      <c r="D6" s="155"/>
      <c r="E6" s="155"/>
      <c r="F6" s="155"/>
      <c r="G6" s="155"/>
      <c r="H6" s="155"/>
      <c r="I6" s="155"/>
      <c r="J6" s="155"/>
      <c r="K6" s="229" t="s">
        <v>4</v>
      </c>
      <c r="L6" s="230"/>
      <c r="M6" s="230"/>
      <c r="N6" s="230"/>
      <c r="O6" s="230"/>
      <c r="P6" s="230"/>
      <c r="Q6" s="230"/>
      <c r="R6" s="230"/>
      <c r="S6" s="230"/>
      <c r="T6" s="230"/>
      <c r="U6" s="230" t="s">
        <v>5</v>
      </c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1"/>
    </row>
    <row r="7" spans="1:44" s="86" customFormat="1" ht="35.1" customHeight="1" x14ac:dyDescent="0.45">
      <c r="A7" s="155" t="s">
        <v>6</v>
      </c>
      <c r="B7" s="155"/>
      <c r="C7" s="155"/>
      <c r="D7" s="155"/>
      <c r="E7" s="155"/>
      <c r="F7" s="155"/>
      <c r="G7" s="155"/>
      <c r="H7" s="155"/>
      <c r="I7" s="155"/>
      <c r="J7" s="155"/>
      <c r="K7" s="222" t="s">
        <v>7</v>
      </c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</row>
    <row r="8" spans="1:44" s="86" customFormat="1" ht="35.1" customHeight="1" x14ac:dyDescent="0.45">
      <c r="A8" s="166" t="s">
        <v>8</v>
      </c>
      <c r="B8" s="166"/>
      <c r="C8" s="166"/>
      <c r="D8" s="166"/>
      <c r="E8" s="166"/>
      <c r="F8" s="166"/>
      <c r="G8" s="166"/>
      <c r="H8" s="166"/>
      <c r="I8" s="166"/>
      <c r="J8" s="166"/>
      <c r="K8" s="221" t="s">
        <v>197</v>
      </c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</row>
    <row r="9" spans="1:44" s="86" customFormat="1" ht="35.1" customHeight="1" x14ac:dyDescent="0.45">
      <c r="A9" s="166" t="s">
        <v>9</v>
      </c>
      <c r="B9" s="166"/>
      <c r="C9" s="166"/>
      <c r="D9" s="166"/>
      <c r="E9" s="166"/>
      <c r="F9" s="166"/>
      <c r="G9" s="166"/>
      <c r="H9" s="166"/>
      <c r="I9" s="166"/>
      <c r="J9" s="166"/>
      <c r="K9" s="167" t="s">
        <v>10</v>
      </c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</row>
    <row r="10" spans="1:44" s="86" customFormat="1" ht="35.1" customHeight="1" x14ac:dyDescent="0.45">
      <c r="A10" s="166" t="s">
        <v>11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56" t="s">
        <v>194</v>
      </c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219"/>
    </row>
    <row r="11" spans="1:44" s="86" customFormat="1" ht="42" customHeight="1" x14ac:dyDescent="0.45">
      <c r="A11" s="166" t="s">
        <v>12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56" t="s">
        <v>13</v>
      </c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219"/>
    </row>
    <row r="12" spans="1:44" s="86" customFormat="1" ht="35.1" customHeight="1" x14ac:dyDescent="0.45">
      <c r="A12" s="166" t="s">
        <v>14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7" t="s">
        <v>15</v>
      </c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</row>
    <row r="13" spans="1:44" s="86" customFormat="1" ht="90.75" customHeight="1" x14ac:dyDescent="0.45">
      <c r="A13" s="166" t="s">
        <v>16</v>
      </c>
      <c r="B13" s="166"/>
      <c r="C13" s="166"/>
      <c r="D13" s="166"/>
      <c r="E13" s="166"/>
      <c r="F13" s="166"/>
      <c r="G13" s="166"/>
      <c r="H13" s="166"/>
      <c r="I13" s="166"/>
      <c r="J13" s="166"/>
      <c r="K13" s="220" t="s">
        <v>17</v>
      </c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</row>
    <row r="14" spans="1:44" s="86" customFormat="1" ht="15" customHeight="1" x14ac:dyDescent="0.45">
      <c r="A14" s="172" t="s">
        <v>18</v>
      </c>
      <c r="B14" s="173"/>
      <c r="C14" s="173"/>
      <c r="D14" s="173"/>
      <c r="E14" s="173"/>
      <c r="F14" s="173"/>
      <c r="G14" s="173"/>
      <c r="H14" s="173"/>
      <c r="I14" s="173"/>
      <c r="J14" s="174"/>
      <c r="K14" s="200" t="s">
        <v>19</v>
      </c>
      <c r="L14" s="201"/>
      <c r="M14" s="201"/>
      <c r="N14" s="201"/>
      <c r="O14" s="201"/>
      <c r="P14" s="201"/>
      <c r="Q14" s="202"/>
      <c r="R14" s="206" t="s">
        <v>20</v>
      </c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8"/>
      <c r="AQ14" s="209"/>
      <c r="AR14" s="210"/>
    </row>
    <row r="15" spans="1:44" s="86" customFormat="1" ht="15" customHeight="1" x14ac:dyDescent="0.45">
      <c r="A15" s="178"/>
      <c r="B15" s="179"/>
      <c r="C15" s="179"/>
      <c r="D15" s="179"/>
      <c r="E15" s="179"/>
      <c r="F15" s="179"/>
      <c r="G15" s="179"/>
      <c r="H15" s="179"/>
      <c r="I15" s="179"/>
      <c r="J15" s="180"/>
      <c r="K15" s="203"/>
      <c r="L15" s="204"/>
      <c r="M15" s="204"/>
      <c r="N15" s="204"/>
      <c r="O15" s="204"/>
      <c r="P15" s="204"/>
      <c r="Q15" s="205"/>
      <c r="R15" s="206" t="s">
        <v>21</v>
      </c>
      <c r="S15" s="206"/>
      <c r="T15" s="206"/>
      <c r="U15" s="206"/>
      <c r="V15" s="206"/>
      <c r="W15" s="206"/>
      <c r="X15" s="206" t="s">
        <v>22</v>
      </c>
      <c r="Y15" s="206"/>
      <c r="Z15" s="206"/>
      <c r="AA15" s="206"/>
      <c r="AB15" s="206"/>
      <c r="AC15" s="206"/>
      <c r="AD15" s="206" t="s">
        <v>23</v>
      </c>
      <c r="AE15" s="206"/>
      <c r="AF15" s="206"/>
      <c r="AG15" s="206"/>
      <c r="AH15" s="206"/>
      <c r="AI15" s="206"/>
      <c r="AJ15" s="206" t="s">
        <v>24</v>
      </c>
      <c r="AK15" s="206"/>
      <c r="AL15" s="206"/>
      <c r="AM15" s="206"/>
      <c r="AN15" s="206"/>
      <c r="AO15" s="206"/>
      <c r="AP15" s="211"/>
      <c r="AQ15" s="212"/>
      <c r="AR15" s="213"/>
    </row>
    <row r="16" spans="1:44" s="86" customFormat="1" ht="15" customHeight="1" x14ac:dyDescent="0.45">
      <c r="A16" s="197"/>
      <c r="B16" s="198"/>
      <c r="C16" s="198"/>
      <c r="D16" s="198"/>
      <c r="E16" s="198"/>
      <c r="F16" s="198"/>
      <c r="G16" s="198"/>
      <c r="H16" s="198"/>
      <c r="I16" s="198"/>
      <c r="J16" s="199"/>
      <c r="K16" s="217">
        <v>0.7</v>
      </c>
      <c r="L16" s="218"/>
      <c r="M16" s="218"/>
      <c r="N16" s="218"/>
      <c r="O16" s="218"/>
      <c r="P16" s="193" t="s">
        <v>25</v>
      </c>
      <c r="Q16" s="194"/>
      <c r="R16" s="195">
        <v>0.3</v>
      </c>
      <c r="S16" s="196"/>
      <c r="T16" s="196"/>
      <c r="U16" s="196"/>
      <c r="V16" s="193" t="s">
        <v>25</v>
      </c>
      <c r="W16" s="194"/>
      <c r="X16" s="195">
        <v>0.3</v>
      </c>
      <c r="Y16" s="196"/>
      <c r="Z16" s="196"/>
      <c r="AA16" s="196"/>
      <c r="AB16" s="193" t="s">
        <v>25</v>
      </c>
      <c r="AC16" s="194"/>
      <c r="AD16" s="195">
        <v>0</v>
      </c>
      <c r="AE16" s="196"/>
      <c r="AF16" s="196"/>
      <c r="AG16" s="196"/>
      <c r="AH16" s="193" t="s">
        <v>25</v>
      </c>
      <c r="AI16" s="194"/>
      <c r="AJ16" s="195">
        <v>0.1</v>
      </c>
      <c r="AK16" s="196"/>
      <c r="AL16" s="196"/>
      <c r="AM16" s="196"/>
      <c r="AN16" s="193" t="s">
        <v>25</v>
      </c>
      <c r="AO16" s="194"/>
      <c r="AP16" s="214"/>
      <c r="AQ16" s="215"/>
      <c r="AR16" s="216"/>
    </row>
    <row r="17" spans="1:44" s="86" customFormat="1" ht="20.100000000000001" customHeight="1" x14ac:dyDescent="0.45">
      <c r="A17" s="172" t="s">
        <v>26</v>
      </c>
      <c r="B17" s="173"/>
      <c r="C17" s="173"/>
      <c r="D17" s="173"/>
      <c r="E17" s="173"/>
      <c r="F17" s="173"/>
      <c r="G17" s="173"/>
      <c r="H17" s="173"/>
      <c r="I17" s="173"/>
      <c r="J17" s="174"/>
      <c r="K17" s="187" t="s">
        <v>207</v>
      </c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9"/>
    </row>
    <row r="18" spans="1:44" s="86" customFormat="1" ht="19.5" customHeight="1" x14ac:dyDescent="0.45">
      <c r="A18" s="178"/>
      <c r="B18" s="179"/>
      <c r="C18" s="179"/>
      <c r="D18" s="179"/>
      <c r="E18" s="179"/>
      <c r="F18" s="179"/>
      <c r="G18" s="179"/>
      <c r="H18" s="179"/>
      <c r="I18" s="179"/>
      <c r="J18" s="180"/>
      <c r="K18" s="190" t="s">
        <v>206</v>
      </c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2"/>
    </row>
    <row r="19" spans="1:44" s="86" customFormat="1" ht="35.1" customHeight="1" x14ac:dyDescent="0.45">
      <c r="A19" s="172" t="s">
        <v>27</v>
      </c>
      <c r="B19" s="173"/>
      <c r="C19" s="173"/>
      <c r="D19" s="173"/>
      <c r="E19" s="173"/>
      <c r="F19" s="173"/>
      <c r="G19" s="173"/>
      <c r="H19" s="173"/>
      <c r="I19" s="173"/>
      <c r="J19" s="174"/>
      <c r="K19" s="175" t="s">
        <v>28</v>
      </c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7"/>
    </row>
    <row r="20" spans="1:44" s="86" customFormat="1" ht="35.1" customHeight="1" x14ac:dyDescent="0.45">
      <c r="A20" s="166" t="s">
        <v>29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7" t="s">
        <v>30</v>
      </c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</row>
    <row r="21" spans="1:44" s="86" customFormat="1" ht="24.9" customHeight="1" x14ac:dyDescent="0.45">
      <c r="A21" s="172" t="s">
        <v>31</v>
      </c>
      <c r="B21" s="173"/>
      <c r="C21" s="173"/>
      <c r="D21" s="173"/>
      <c r="E21" s="173"/>
      <c r="F21" s="173"/>
      <c r="G21" s="173"/>
      <c r="H21" s="173"/>
      <c r="I21" s="173"/>
      <c r="J21" s="174"/>
      <c r="K21" s="184" t="s">
        <v>32</v>
      </c>
      <c r="L21" s="185"/>
      <c r="M21" s="185"/>
      <c r="N21" s="185"/>
      <c r="O21" s="185"/>
      <c r="P21" s="185"/>
      <c r="Q21" s="185"/>
      <c r="R21" s="184" t="s">
        <v>198</v>
      </c>
      <c r="S21" s="185"/>
      <c r="T21" s="185"/>
      <c r="U21" s="185"/>
      <c r="V21" s="186"/>
      <c r="W21" s="184" t="s">
        <v>33</v>
      </c>
      <c r="X21" s="185"/>
      <c r="Y21" s="185"/>
      <c r="Z21" s="185"/>
      <c r="AA21" s="186"/>
      <c r="AB21" s="184" t="s">
        <v>34</v>
      </c>
      <c r="AC21" s="185"/>
      <c r="AD21" s="185"/>
      <c r="AE21" s="185"/>
      <c r="AF21" s="186"/>
      <c r="AG21" s="184" t="s">
        <v>188</v>
      </c>
      <c r="AH21" s="185"/>
      <c r="AI21" s="185"/>
      <c r="AJ21" s="185"/>
      <c r="AK21" s="186"/>
      <c r="AL21" s="184" t="s">
        <v>199</v>
      </c>
      <c r="AM21" s="185"/>
      <c r="AN21" s="185"/>
      <c r="AO21" s="185"/>
      <c r="AP21" s="186"/>
      <c r="AQ21" s="88"/>
      <c r="AR21" s="89"/>
    </row>
    <row r="22" spans="1:44" s="86" customFormat="1" ht="33" customHeight="1" x14ac:dyDescent="0.45">
      <c r="A22" s="178"/>
      <c r="B22" s="179"/>
      <c r="C22" s="179"/>
      <c r="D22" s="179"/>
      <c r="E22" s="179"/>
      <c r="F22" s="179"/>
      <c r="G22" s="179"/>
      <c r="H22" s="179"/>
      <c r="I22" s="179"/>
      <c r="J22" s="180"/>
      <c r="K22" s="170" t="s">
        <v>35</v>
      </c>
      <c r="L22" s="171"/>
      <c r="M22" s="171"/>
      <c r="N22" s="171"/>
      <c r="O22" s="171"/>
      <c r="P22" s="171"/>
      <c r="Q22" s="171"/>
      <c r="R22" s="168">
        <v>458418</v>
      </c>
      <c r="S22" s="169"/>
      <c r="T22" s="169"/>
      <c r="U22" s="169"/>
      <c r="V22" s="90" t="s">
        <v>36</v>
      </c>
      <c r="W22" s="168">
        <v>556316</v>
      </c>
      <c r="X22" s="169"/>
      <c r="Y22" s="169"/>
      <c r="Z22" s="169"/>
      <c r="AA22" s="90" t="s">
        <v>36</v>
      </c>
      <c r="AB22" s="168">
        <v>415709</v>
      </c>
      <c r="AC22" s="169"/>
      <c r="AD22" s="169"/>
      <c r="AE22" s="169"/>
      <c r="AF22" s="90" t="s">
        <v>37</v>
      </c>
      <c r="AG22" s="168">
        <v>515160</v>
      </c>
      <c r="AH22" s="169"/>
      <c r="AI22" s="169"/>
      <c r="AJ22" s="169"/>
      <c r="AK22" s="90" t="s">
        <v>37</v>
      </c>
      <c r="AL22" s="168">
        <v>535366</v>
      </c>
      <c r="AM22" s="169"/>
      <c r="AN22" s="169"/>
      <c r="AO22" s="169"/>
      <c r="AP22" s="90" t="s">
        <v>37</v>
      </c>
      <c r="AQ22" s="91"/>
      <c r="AR22" s="92"/>
    </row>
    <row r="23" spans="1:44" s="86" customFormat="1" ht="33" customHeight="1" x14ac:dyDescent="0.45">
      <c r="A23" s="181"/>
      <c r="B23" s="182"/>
      <c r="C23" s="182"/>
      <c r="D23" s="182"/>
      <c r="E23" s="182"/>
      <c r="F23" s="182"/>
      <c r="G23" s="182"/>
      <c r="H23" s="182"/>
      <c r="I23" s="182"/>
      <c r="J23" s="183"/>
      <c r="K23" s="170" t="s">
        <v>38</v>
      </c>
      <c r="L23" s="171"/>
      <c r="M23" s="171"/>
      <c r="N23" s="171"/>
      <c r="O23" s="171"/>
      <c r="P23" s="171"/>
      <c r="Q23" s="171"/>
      <c r="R23" s="168">
        <v>24254283</v>
      </c>
      <c r="S23" s="169"/>
      <c r="T23" s="169"/>
      <c r="U23" s="169"/>
      <c r="V23" s="90" t="s">
        <v>36</v>
      </c>
      <c r="W23" s="168">
        <v>21762537</v>
      </c>
      <c r="X23" s="169"/>
      <c r="Y23" s="169"/>
      <c r="Z23" s="169"/>
      <c r="AA23" s="90" t="s">
        <v>36</v>
      </c>
      <c r="AB23" s="168">
        <v>18221813</v>
      </c>
      <c r="AC23" s="169"/>
      <c r="AD23" s="169"/>
      <c r="AE23" s="169"/>
      <c r="AF23" s="90" t="s">
        <v>37</v>
      </c>
      <c r="AG23" s="168">
        <v>24200253</v>
      </c>
      <c r="AH23" s="169"/>
      <c r="AI23" s="169"/>
      <c r="AJ23" s="169"/>
      <c r="AK23" s="90" t="s">
        <v>37</v>
      </c>
      <c r="AL23" s="168">
        <v>25476349</v>
      </c>
      <c r="AM23" s="169"/>
      <c r="AN23" s="169"/>
      <c r="AO23" s="169"/>
      <c r="AP23" s="90" t="s">
        <v>37</v>
      </c>
      <c r="AQ23" s="93"/>
      <c r="AR23" s="94"/>
    </row>
    <row r="24" spans="1:44" s="86" customFormat="1" ht="7.5" customHeight="1" x14ac:dyDescent="0.4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</row>
    <row r="25" spans="1:44" s="86" customFormat="1" ht="21" customHeight="1" x14ac:dyDescent="0.45">
      <c r="A25" s="164" t="s">
        <v>200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</row>
    <row r="26" spans="1:44" s="86" customFormat="1" ht="35.1" customHeight="1" x14ac:dyDescent="0.45">
      <c r="A26" s="166" t="s">
        <v>39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7" t="s">
        <v>40</v>
      </c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</row>
    <row r="27" spans="1:44" s="86" customFormat="1" ht="35.1" customHeight="1" x14ac:dyDescent="0.45">
      <c r="A27" s="166" t="s">
        <v>41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56" t="s">
        <v>42</v>
      </c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8"/>
      <c r="AP27" s="158"/>
      <c r="AQ27" s="158"/>
      <c r="AR27" s="159"/>
    </row>
    <row r="28" spans="1:44" s="86" customFormat="1" ht="133.5" customHeight="1" x14ac:dyDescent="0.45">
      <c r="A28" s="155" t="s">
        <v>43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6" t="s">
        <v>193</v>
      </c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8"/>
      <c r="AP28" s="158"/>
      <c r="AQ28" s="158"/>
      <c r="AR28" s="159"/>
    </row>
    <row r="29" spans="1:44" s="86" customFormat="1" ht="45" customHeight="1" x14ac:dyDescent="0.45">
      <c r="A29" s="155" t="s">
        <v>44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60" t="s">
        <v>208</v>
      </c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2"/>
    </row>
  </sheetData>
  <mergeCells count="79">
    <mergeCell ref="A7:J7"/>
    <mergeCell ref="K7:AR7"/>
    <mergeCell ref="A1:AR1"/>
    <mergeCell ref="A2:AR2"/>
    <mergeCell ref="A3:E3"/>
    <mergeCell ref="F3:R3"/>
    <mergeCell ref="S3:W3"/>
    <mergeCell ref="X3:AR3"/>
    <mergeCell ref="A4:AR4"/>
    <mergeCell ref="A5:AR5"/>
    <mergeCell ref="A6:J6"/>
    <mergeCell ref="K6:T6"/>
    <mergeCell ref="U6:AR6"/>
    <mergeCell ref="A8:J8"/>
    <mergeCell ref="K8:AR8"/>
    <mergeCell ref="A9:J9"/>
    <mergeCell ref="K9:AR9"/>
    <mergeCell ref="A10:J10"/>
    <mergeCell ref="K10:AR10"/>
    <mergeCell ref="A11:J11"/>
    <mergeCell ref="K11:AR11"/>
    <mergeCell ref="A12:J12"/>
    <mergeCell ref="K12:AR12"/>
    <mergeCell ref="A13:J13"/>
    <mergeCell ref="K13:AR13"/>
    <mergeCell ref="AJ15:AO15"/>
    <mergeCell ref="K16:O16"/>
    <mergeCell ref="AB16:AC16"/>
    <mergeCell ref="AD16:AG16"/>
    <mergeCell ref="AN16:AO16"/>
    <mergeCell ref="A17:J18"/>
    <mergeCell ref="K17:AR17"/>
    <mergeCell ref="K18:AR18"/>
    <mergeCell ref="P16:Q16"/>
    <mergeCell ref="R16:U16"/>
    <mergeCell ref="V16:W16"/>
    <mergeCell ref="X16:AA16"/>
    <mergeCell ref="A14:J16"/>
    <mergeCell ref="K14:Q15"/>
    <mergeCell ref="R14:AO14"/>
    <mergeCell ref="AP14:AR16"/>
    <mergeCell ref="R15:W15"/>
    <mergeCell ref="X15:AC15"/>
    <mergeCell ref="AD15:AI15"/>
    <mergeCell ref="AH16:AI16"/>
    <mergeCell ref="AJ16:AM16"/>
    <mergeCell ref="A19:J19"/>
    <mergeCell ref="K19:AR19"/>
    <mergeCell ref="A20:J20"/>
    <mergeCell ref="K20:AR20"/>
    <mergeCell ref="A21:J23"/>
    <mergeCell ref="K21:Q21"/>
    <mergeCell ref="R21:V21"/>
    <mergeCell ref="W21:AA21"/>
    <mergeCell ref="AB21:AF21"/>
    <mergeCell ref="AG21:AK21"/>
    <mergeCell ref="AL23:AO23"/>
    <mergeCell ref="AL21:AP21"/>
    <mergeCell ref="K22:Q22"/>
    <mergeCell ref="R22:U22"/>
    <mergeCell ref="W22:Z22"/>
    <mergeCell ref="AB22:AE22"/>
    <mergeCell ref="AG22:AJ22"/>
    <mergeCell ref="AL22:AO22"/>
    <mergeCell ref="K23:Q23"/>
    <mergeCell ref="R23:U23"/>
    <mergeCell ref="W23:Z23"/>
    <mergeCell ref="AB23:AE23"/>
    <mergeCell ref="AG23:AJ23"/>
    <mergeCell ref="A28:J28"/>
    <mergeCell ref="K28:AR28"/>
    <mergeCell ref="A29:J29"/>
    <mergeCell ref="K29:AR29"/>
    <mergeCell ref="A24:AR24"/>
    <mergeCell ref="A25:AR25"/>
    <mergeCell ref="A26:J26"/>
    <mergeCell ref="K26:AR26"/>
    <mergeCell ref="A27:J27"/>
    <mergeCell ref="K27:AR27"/>
  </mergeCells>
  <phoneticPr fontId="14"/>
  <hyperlinks>
    <hyperlink ref="U6:AR6" r:id="rId1" display="大阪府都市公園条例施行規則" xr:uid="{00000000-0004-0000-0000-000000000000}"/>
    <hyperlink ref="K6:T6" r:id="rId2" display="大阪府都市公園条例" xr:uid="{00000000-0004-0000-0000-000001000000}"/>
    <hyperlink ref="F3:R3" r:id="rId3" display="【府営公園】　りんくう公園" xr:uid="{00000000-0004-0000-0000-000002000000}"/>
    <hyperlink ref="X3:AR3" r:id="rId4" display="http://www.pref.osaka.lg.jp/koen2/" xr:uid="{00000000-0004-0000-0000-000003000000}"/>
    <hyperlink ref="K29:AR29" r:id="rId5" display="導入済み：平成21年4月1日より　　（利用料金の詳細はこちら）" xr:uid="{A471C527-E685-45B9-90C2-351B8354E6E4}"/>
  </hyperlinks>
  <printOptions horizontalCentered="1"/>
  <pageMargins left="0.59055118110236227" right="0.59055118110236227" top="0.59055118110236227" bottom="0.19685039370078741" header="0.51181102362204722" footer="0.19685039370078741"/>
  <pageSetup paperSize="9" scale="64" orientation="portrait" horizontalDpi="300" verticalDpi="300" r:id="rId6"/>
  <headerFooter alignWithMargins="0">
    <oddHeader>&amp;R府営公園　りんくう公園</oddHead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7"/>
  <sheetViews>
    <sheetView view="pageBreakPreview" zoomScaleNormal="100" zoomScaleSheetLayoutView="100" workbookViewId="0">
      <selection activeCell="I118" sqref="I118"/>
    </sheetView>
  </sheetViews>
  <sheetFormatPr defaultRowHeight="18" x14ac:dyDescent="0.45"/>
  <cols>
    <col min="1" max="1" width="4.19921875" customWidth="1"/>
    <col min="2" max="2" width="6.3984375" customWidth="1"/>
    <col min="3" max="3" width="6.09765625" customWidth="1"/>
    <col min="4" max="4" width="16.19921875" customWidth="1"/>
    <col min="5" max="5" width="17.09765625" style="13" customWidth="1"/>
    <col min="6" max="9" width="17.09765625" style="14" customWidth="1"/>
  </cols>
  <sheetData>
    <row r="1" spans="1:9" ht="19.2" x14ac:dyDescent="0.45">
      <c r="A1" s="10" t="s">
        <v>45</v>
      </c>
    </row>
    <row r="2" spans="1:9" ht="11.4" customHeight="1" x14ac:dyDescent="0.45">
      <c r="A2" s="85" t="s">
        <v>46</v>
      </c>
      <c r="B2" s="10"/>
      <c r="C2" s="10"/>
      <c r="D2" s="10"/>
      <c r="E2" s="10"/>
      <c r="F2" s="10"/>
    </row>
    <row r="3" spans="1:9" ht="18" customHeight="1" x14ac:dyDescent="0.45">
      <c r="A3" s="98" t="s">
        <v>183</v>
      </c>
      <c r="B3" s="98"/>
      <c r="C3" s="98"/>
      <c r="D3" s="98"/>
      <c r="G3" s="95"/>
      <c r="H3" s="95"/>
      <c r="I3" s="95" t="s">
        <v>47</v>
      </c>
    </row>
    <row r="4" spans="1:9" ht="16.95" customHeight="1" x14ac:dyDescent="0.45">
      <c r="A4" s="303" t="s">
        <v>48</v>
      </c>
      <c r="B4" s="304"/>
      <c r="C4" s="304"/>
      <c r="D4" s="305"/>
      <c r="E4" s="21" t="s">
        <v>49</v>
      </c>
      <c r="F4" s="22" t="s">
        <v>50</v>
      </c>
      <c r="G4" s="22" t="s">
        <v>51</v>
      </c>
      <c r="H4" s="22" t="s">
        <v>190</v>
      </c>
      <c r="I4" s="22" t="s">
        <v>202</v>
      </c>
    </row>
    <row r="5" spans="1:9" ht="16.95" customHeight="1" x14ac:dyDescent="0.45">
      <c r="A5" s="341" t="s">
        <v>52</v>
      </c>
      <c r="B5" s="253" t="s">
        <v>53</v>
      </c>
      <c r="C5" s="347"/>
      <c r="D5" s="254"/>
      <c r="E5" s="36">
        <v>418087</v>
      </c>
      <c r="F5" s="36">
        <v>381517</v>
      </c>
      <c r="G5" s="36">
        <v>376047</v>
      </c>
      <c r="H5" s="139">
        <v>361835</v>
      </c>
      <c r="I5" s="36">
        <v>343659</v>
      </c>
    </row>
    <row r="6" spans="1:9" ht="16.95" customHeight="1" x14ac:dyDescent="0.45">
      <c r="A6" s="342"/>
      <c r="B6" s="253" t="s">
        <v>54</v>
      </c>
      <c r="C6" s="347"/>
      <c r="D6" s="254"/>
      <c r="E6" s="36">
        <v>0</v>
      </c>
      <c r="F6" s="36">
        <v>0</v>
      </c>
      <c r="G6" s="36">
        <v>0</v>
      </c>
      <c r="H6" s="139">
        <v>0</v>
      </c>
      <c r="I6" s="36">
        <v>0</v>
      </c>
    </row>
    <row r="7" spans="1:9" ht="16.95" customHeight="1" x14ac:dyDescent="0.45">
      <c r="A7" s="342"/>
      <c r="B7" s="253" t="s">
        <v>55</v>
      </c>
      <c r="C7" s="347"/>
      <c r="D7" s="254"/>
      <c r="E7" s="36">
        <v>18623</v>
      </c>
      <c r="F7" s="36">
        <v>21303</v>
      </c>
      <c r="G7" s="36">
        <v>19672</v>
      </c>
      <c r="H7" s="139">
        <v>13816</v>
      </c>
      <c r="I7" s="36">
        <v>7954</v>
      </c>
    </row>
    <row r="8" spans="1:9" ht="16.95" customHeight="1" thickBot="1" x14ac:dyDescent="0.5">
      <c r="A8" s="342"/>
      <c r="B8" s="348" t="s">
        <v>56</v>
      </c>
      <c r="C8" s="349"/>
      <c r="D8" s="350"/>
      <c r="E8" s="37">
        <v>10441</v>
      </c>
      <c r="F8" s="37">
        <v>9978</v>
      </c>
      <c r="G8" s="37">
        <v>13116</v>
      </c>
      <c r="H8" s="140">
        <v>9961</v>
      </c>
      <c r="I8" s="37">
        <v>10513</v>
      </c>
    </row>
    <row r="9" spans="1:9" ht="16.95" customHeight="1" thickBot="1" x14ac:dyDescent="0.5">
      <c r="A9" s="343"/>
      <c r="B9" s="351" t="s">
        <v>57</v>
      </c>
      <c r="C9" s="352"/>
      <c r="D9" s="352"/>
      <c r="E9" s="72">
        <f>SUM(E5:E8)</f>
        <v>447151</v>
      </c>
      <c r="F9" s="72">
        <f>SUM(F5:F8)</f>
        <v>412798</v>
      </c>
      <c r="G9" s="119">
        <f>SUM(G5:G8)</f>
        <v>408835</v>
      </c>
      <c r="H9" s="119">
        <f>SUM(H5:H8)</f>
        <v>385612</v>
      </c>
      <c r="I9" s="81">
        <f>SUM(I5:I8)</f>
        <v>362126</v>
      </c>
    </row>
    <row r="10" spans="1:9" ht="16.95" customHeight="1" x14ac:dyDescent="0.45">
      <c r="A10" s="344" t="s">
        <v>58</v>
      </c>
      <c r="B10" s="339" t="s">
        <v>59</v>
      </c>
      <c r="C10" s="339"/>
      <c r="D10" s="65" t="s">
        <v>60</v>
      </c>
      <c r="E10" s="41">
        <v>2333254</v>
      </c>
      <c r="F10" s="41">
        <v>2329184</v>
      </c>
      <c r="G10" s="41">
        <v>2304336</v>
      </c>
      <c r="H10" s="141">
        <v>2277975</v>
      </c>
      <c r="I10" s="41">
        <v>2259109</v>
      </c>
    </row>
    <row r="11" spans="1:9" ht="16.95" customHeight="1" x14ac:dyDescent="0.45">
      <c r="A11" s="345"/>
      <c r="B11" s="340"/>
      <c r="C11" s="340"/>
      <c r="D11" s="58" t="s">
        <v>61</v>
      </c>
      <c r="E11" s="36">
        <v>0</v>
      </c>
      <c r="F11" s="36">
        <v>0</v>
      </c>
      <c r="G11" s="36">
        <v>0</v>
      </c>
      <c r="H11" s="139">
        <v>0</v>
      </c>
      <c r="I11" s="36">
        <v>0</v>
      </c>
    </row>
    <row r="12" spans="1:9" ht="16.95" customHeight="1" x14ac:dyDescent="0.45">
      <c r="A12" s="345"/>
      <c r="B12" s="340"/>
      <c r="C12" s="340"/>
      <c r="D12" s="58" t="s">
        <v>62</v>
      </c>
      <c r="E12" s="54">
        <f>SUM(E10:E11)</f>
        <v>2333254</v>
      </c>
      <c r="F12" s="54">
        <f>SUM(F10:F11)</f>
        <v>2329184</v>
      </c>
      <c r="G12" s="54">
        <f>SUM(G10:G11)</f>
        <v>2304336</v>
      </c>
      <c r="H12" s="142">
        <f>SUM(H10:H11)</f>
        <v>2277975</v>
      </c>
      <c r="I12" s="54">
        <f>SUM(I10:I11)</f>
        <v>2259109</v>
      </c>
    </row>
    <row r="13" spans="1:9" ht="16.95" customHeight="1" x14ac:dyDescent="0.45">
      <c r="A13" s="345"/>
      <c r="B13" s="346" t="s">
        <v>63</v>
      </c>
      <c r="C13" s="346"/>
      <c r="D13" s="58" t="s">
        <v>61</v>
      </c>
      <c r="E13" s="36">
        <v>0</v>
      </c>
      <c r="F13" s="36">
        <v>0</v>
      </c>
      <c r="G13" s="36">
        <v>0</v>
      </c>
      <c r="H13" s="139">
        <v>0</v>
      </c>
      <c r="I13" s="36">
        <v>0</v>
      </c>
    </row>
    <row r="14" spans="1:9" ht="16.95" customHeight="1" thickBot="1" x14ac:dyDescent="0.5">
      <c r="A14" s="345"/>
      <c r="B14" s="360" t="s">
        <v>64</v>
      </c>
      <c r="C14" s="360"/>
      <c r="D14" s="59" t="s">
        <v>23</v>
      </c>
      <c r="E14" s="37">
        <v>135670</v>
      </c>
      <c r="F14" s="37">
        <v>141315</v>
      </c>
      <c r="G14" s="37">
        <v>133640</v>
      </c>
      <c r="H14" s="140">
        <v>122677</v>
      </c>
      <c r="I14" s="37">
        <v>115432</v>
      </c>
    </row>
    <row r="15" spans="1:9" ht="16.95" customHeight="1" thickBot="1" x14ac:dyDescent="0.5">
      <c r="A15" s="342"/>
      <c r="B15" s="353" t="s">
        <v>57</v>
      </c>
      <c r="C15" s="354"/>
      <c r="D15" s="354"/>
      <c r="E15" s="73">
        <f>E12+E13+E14</f>
        <v>2468924</v>
      </c>
      <c r="F15" s="73">
        <f>F12+F13+F14</f>
        <v>2470499</v>
      </c>
      <c r="G15" s="120">
        <f>G12+G13+G14</f>
        <v>2437976</v>
      </c>
      <c r="H15" s="120">
        <f>H12+H13+H14</f>
        <v>2400652</v>
      </c>
      <c r="I15" s="82">
        <f>I12+I13+I14</f>
        <v>2374541</v>
      </c>
    </row>
    <row r="16" spans="1:9" ht="16.95" customHeight="1" thickBot="1" x14ac:dyDescent="0.5">
      <c r="A16" s="355" t="s">
        <v>65</v>
      </c>
      <c r="B16" s="356"/>
      <c r="C16" s="356"/>
      <c r="D16" s="356"/>
      <c r="E16" s="72">
        <f>E15-E9</f>
        <v>2021773</v>
      </c>
      <c r="F16" s="72">
        <f>F15-F9</f>
        <v>2057701</v>
      </c>
      <c r="G16" s="119">
        <f>G15-G9</f>
        <v>2029141</v>
      </c>
      <c r="H16" s="119">
        <f>H15-H9</f>
        <v>2015040</v>
      </c>
      <c r="I16" s="81">
        <f>I15-I9</f>
        <v>2012415</v>
      </c>
    </row>
    <row r="17" spans="1:9" ht="8.25" customHeight="1" x14ac:dyDescent="0.45">
      <c r="E17" s="38"/>
      <c r="F17" s="38"/>
      <c r="G17" s="83"/>
      <c r="H17" s="83"/>
      <c r="I17" s="83"/>
    </row>
    <row r="18" spans="1:9" ht="16.95" customHeight="1" x14ac:dyDescent="0.45">
      <c r="A18" s="357" t="s">
        <v>66</v>
      </c>
      <c r="B18" s="358"/>
      <c r="C18" s="358"/>
      <c r="D18" s="359"/>
      <c r="E18" s="36">
        <v>1319406</v>
      </c>
      <c r="F18" s="36">
        <v>1323955</v>
      </c>
      <c r="G18" s="36">
        <v>1479265</v>
      </c>
      <c r="H18" s="36">
        <v>1366897</v>
      </c>
      <c r="I18" s="36">
        <v>1369988</v>
      </c>
    </row>
    <row r="19" spans="1:9" ht="8.25" customHeight="1" x14ac:dyDescent="0.45">
      <c r="G19" s="84"/>
      <c r="H19" s="84"/>
      <c r="I19" s="84"/>
    </row>
    <row r="20" spans="1:9" ht="18" customHeight="1" x14ac:dyDescent="0.45">
      <c r="A20" s="321" t="s">
        <v>67</v>
      </c>
      <c r="B20" s="322"/>
      <c r="C20" s="322"/>
      <c r="D20" s="322"/>
      <c r="E20" s="322"/>
      <c r="F20" s="322"/>
      <c r="G20" s="322"/>
      <c r="H20" s="322"/>
      <c r="I20" s="323"/>
    </row>
    <row r="21" spans="1:9" ht="51" customHeight="1" x14ac:dyDescent="0.45">
      <c r="A21" s="318" t="s">
        <v>68</v>
      </c>
      <c r="B21" s="319"/>
      <c r="C21" s="319"/>
      <c r="D21" s="319"/>
      <c r="E21" s="319"/>
      <c r="F21" s="319"/>
      <c r="G21" s="319"/>
      <c r="H21" s="319"/>
      <c r="I21" s="320"/>
    </row>
    <row r="22" spans="1:9" ht="6" customHeight="1" x14ac:dyDescent="0.45"/>
    <row r="23" spans="1:9" x14ac:dyDescent="0.45">
      <c r="A23" s="1" t="s">
        <v>185</v>
      </c>
    </row>
    <row r="24" spans="1:9" ht="18" customHeight="1" x14ac:dyDescent="0.45">
      <c r="A24" s="337" t="s">
        <v>69</v>
      </c>
      <c r="B24" s="337"/>
      <c r="C24" s="337"/>
      <c r="F24" s="63"/>
      <c r="G24" s="64"/>
      <c r="H24" s="64"/>
      <c r="I24" s="64"/>
    </row>
    <row r="25" spans="1:9" ht="18" customHeight="1" x14ac:dyDescent="0.45">
      <c r="A25" s="331" t="s">
        <v>195</v>
      </c>
      <c r="B25" s="332"/>
      <c r="C25" s="332"/>
      <c r="D25" s="333"/>
      <c r="F25" s="62"/>
      <c r="G25" s="95"/>
      <c r="H25" s="95"/>
      <c r="I25" s="95" t="s">
        <v>47</v>
      </c>
    </row>
    <row r="26" spans="1:9" ht="16.95" customHeight="1" x14ac:dyDescent="0.45">
      <c r="A26" s="334" t="s">
        <v>48</v>
      </c>
      <c r="B26" s="335"/>
      <c r="C26" s="335"/>
      <c r="D26" s="336"/>
      <c r="E26" s="21" t="s">
        <v>70</v>
      </c>
      <c r="F26" s="22" t="s">
        <v>71</v>
      </c>
      <c r="G26" s="22" t="s">
        <v>72</v>
      </c>
      <c r="H26" s="143" t="s">
        <v>191</v>
      </c>
      <c r="I26" s="22" t="s">
        <v>203</v>
      </c>
    </row>
    <row r="27" spans="1:9" ht="16.95" customHeight="1" x14ac:dyDescent="0.45">
      <c r="A27" s="299" t="s">
        <v>73</v>
      </c>
      <c r="B27" s="309" t="s">
        <v>74</v>
      </c>
      <c r="C27" s="310"/>
      <c r="D27" s="311"/>
      <c r="E27" s="55">
        <f>SUM(E28:E32)</f>
        <v>3481297</v>
      </c>
      <c r="F27" s="55">
        <f>SUM(F28:F32)</f>
        <v>1069812165</v>
      </c>
      <c r="G27" s="110">
        <f>SUM(G28:G32)</f>
        <v>1071101425</v>
      </c>
      <c r="H27" s="124">
        <f>SUM(H28:H32)</f>
        <v>1071084750</v>
      </c>
      <c r="I27" s="110">
        <f>SUM(I28:I32)</f>
        <v>1071080486</v>
      </c>
    </row>
    <row r="28" spans="1:9" ht="16.95" customHeight="1" x14ac:dyDescent="0.45">
      <c r="A28" s="300"/>
      <c r="B28" s="24"/>
      <c r="C28" s="295" t="s">
        <v>75</v>
      </c>
      <c r="D28" s="296"/>
      <c r="E28" s="39">
        <v>0</v>
      </c>
      <c r="F28" s="39">
        <v>1069743000</v>
      </c>
      <c r="G28" s="111">
        <v>1069743000</v>
      </c>
      <c r="H28" s="123">
        <v>1069743000</v>
      </c>
      <c r="I28" s="111">
        <v>1069743000</v>
      </c>
    </row>
    <row r="29" spans="1:9" ht="16.95" customHeight="1" x14ac:dyDescent="0.45">
      <c r="A29" s="300"/>
      <c r="B29" s="24"/>
      <c r="C29" s="295" t="s">
        <v>76</v>
      </c>
      <c r="D29" s="296"/>
      <c r="E29" s="39">
        <v>3518331</v>
      </c>
      <c r="F29" s="39">
        <v>83620</v>
      </c>
      <c r="G29" s="111">
        <v>77931</v>
      </c>
      <c r="H29" s="123">
        <v>51031</v>
      </c>
      <c r="I29" s="111">
        <v>47531</v>
      </c>
    </row>
    <row r="30" spans="1:9" ht="16.95" customHeight="1" x14ac:dyDescent="0.45">
      <c r="A30" s="300"/>
      <c r="B30" s="24"/>
      <c r="C30" s="295" t="s">
        <v>77</v>
      </c>
      <c r="D30" s="296"/>
      <c r="E30" s="39">
        <v>-37034</v>
      </c>
      <c r="F30" s="39">
        <v>-14455</v>
      </c>
      <c r="G30" s="111">
        <v>-17506</v>
      </c>
      <c r="H30" s="123">
        <v>-7281</v>
      </c>
      <c r="I30" s="111">
        <v>-8045</v>
      </c>
    </row>
    <row r="31" spans="1:9" ht="16.95" customHeight="1" x14ac:dyDescent="0.45">
      <c r="A31" s="300"/>
      <c r="B31" s="24"/>
      <c r="C31" s="295" t="s">
        <v>78</v>
      </c>
      <c r="D31" s="296"/>
      <c r="E31" s="39">
        <v>0</v>
      </c>
      <c r="F31" s="39">
        <v>0</v>
      </c>
      <c r="G31" s="111">
        <v>0</v>
      </c>
      <c r="H31" s="123">
        <v>0</v>
      </c>
      <c r="I31" s="111">
        <v>0</v>
      </c>
    </row>
    <row r="32" spans="1:9" ht="16.95" customHeight="1" x14ac:dyDescent="0.45">
      <c r="A32" s="300"/>
      <c r="B32" s="25"/>
      <c r="C32" s="295" t="s">
        <v>79</v>
      </c>
      <c r="D32" s="296"/>
      <c r="E32" s="39">
        <v>0</v>
      </c>
      <c r="F32" s="39">
        <v>0</v>
      </c>
      <c r="G32" s="111">
        <v>1298000</v>
      </c>
      <c r="H32" s="123">
        <v>1298000</v>
      </c>
      <c r="I32" s="111">
        <v>1298000</v>
      </c>
    </row>
    <row r="33" spans="1:9" ht="16.95" customHeight="1" x14ac:dyDescent="0.45">
      <c r="A33" s="300"/>
      <c r="B33" s="309" t="s">
        <v>80</v>
      </c>
      <c r="C33" s="310"/>
      <c r="D33" s="311"/>
      <c r="E33" s="55">
        <f>SUM(E34:E43)</f>
        <v>437771121713</v>
      </c>
      <c r="F33" s="55">
        <f>SUM(F34:F43)</f>
        <v>439242352224</v>
      </c>
      <c r="G33" s="110">
        <f>SUM(G34:G43)</f>
        <v>440532630546</v>
      </c>
      <c r="H33" s="124">
        <f>SUM(H34:H43)</f>
        <v>433950156531</v>
      </c>
      <c r="I33" s="110">
        <f>SUM(I34:I43)</f>
        <v>433982167269</v>
      </c>
    </row>
    <row r="34" spans="1:9" ht="16.95" customHeight="1" x14ac:dyDescent="0.45">
      <c r="A34" s="300"/>
      <c r="B34" s="26"/>
      <c r="C34" s="295" t="s">
        <v>81</v>
      </c>
      <c r="D34" s="296"/>
      <c r="E34" s="39">
        <v>403567225887</v>
      </c>
      <c r="F34" s="39">
        <v>404733811162</v>
      </c>
      <c r="G34" s="111">
        <v>405214753221</v>
      </c>
      <c r="H34" s="123">
        <v>398284077274</v>
      </c>
      <c r="I34" s="111">
        <v>398446213946</v>
      </c>
    </row>
    <row r="35" spans="1:9" ht="16.95" customHeight="1" x14ac:dyDescent="0.45">
      <c r="A35" s="300"/>
      <c r="B35" s="26"/>
      <c r="C35" s="295" t="s">
        <v>82</v>
      </c>
      <c r="D35" s="296"/>
      <c r="E35" s="39">
        <v>8223454478</v>
      </c>
      <c r="F35" s="39">
        <v>8241289536</v>
      </c>
      <c r="G35" s="111">
        <v>8186222876</v>
      </c>
      <c r="H35" s="123">
        <v>8379684227</v>
      </c>
      <c r="I35" s="111">
        <v>8248680111</v>
      </c>
    </row>
    <row r="36" spans="1:9" ht="16.95" customHeight="1" x14ac:dyDescent="0.45">
      <c r="A36" s="300"/>
      <c r="B36" s="26"/>
      <c r="C36" s="295" t="s">
        <v>83</v>
      </c>
      <c r="D36" s="296"/>
      <c r="E36" s="39">
        <v>22860391830</v>
      </c>
      <c r="F36" s="39">
        <v>23251526158</v>
      </c>
      <c r="G36" s="111">
        <f>23895876431+1816500+345113</f>
        <v>23898038044</v>
      </c>
      <c r="H36" s="123">
        <v>23351336941</v>
      </c>
      <c r="I36" s="111">
        <v>23212811051</v>
      </c>
    </row>
    <row r="37" spans="1:9" ht="16.95" customHeight="1" x14ac:dyDescent="0.45">
      <c r="A37" s="300"/>
      <c r="B37" s="26"/>
      <c r="C37" s="295" t="s">
        <v>84</v>
      </c>
      <c r="D37" s="296"/>
      <c r="E37" s="39">
        <v>0</v>
      </c>
      <c r="F37" s="39">
        <v>0</v>
      </c>
      <c r="G37" s="111">
        <v>0</v>
      </c>
      <c r="H37" s="123">
        <v>0</v>
      </c>
      <c r="I37" s="111">
        <v>0</v>
      </c>
    </row>
    <row r="38" spans="1:9" ht="16.95" customHeight="1" x14ac:dyDescent="0.45">
      <c r="A38" s="300"/>
      <c r="B38" s="26"/>
      <c r="C38" s="295" t="s">
        <v>85</v>
      </c>
      <c r="D38" s="296"/>
      <c r="E38" s="39">
        <v>19027605</v>
      </c>
      <c r="F38" s="39">
        <v>15034336</v>
      </c>
      <c r="G38" s="111">
        <v>11798465</v>
      </c>
      <c r="H38" s="123">
        <v>11845645</v>
      </c>
      <c r="I38" s="111">
        <v>8454073</v>
      </c>
    </row>
    <row r="39" spans="1:9" ht="16.95" customHeight="1" x14ac:dyDescent="0.45">
      <c r="A39" s="300"/>
      <c r="B39" s="26"/>
      <c r="C39" s="295" t="s">
        <v>86</v>
      </c>
      <c r="D39" s="296"/>
      <c r="E39" s="39">
        <v>56420976</v>
      </c>
      <c r="F39" s="39">
        <v>35932040</v>
      </c>
      <c r="G39" s="111">
        <v>33730008</v>
      </c>
      <c r="H39" s="123">
        <v>0</v>
      </c>
      <c r="I39" s="111">
        <v>0</v>
      </c>
    </row>
    <row r="40" spans="1:9" ht="16.95" customHeight="1" x14ac:dyDescent="0.45">
      <c r="A40" s="300"/>
      <c r="B40" s="26"/>
      <c r="C40" s="295" t="s">
        <v>87</v>
      </c>
      <c r="D40" s="296"/>
      <c r="E40" s="39">
        <v>1329100937</v>
      </c>
      <c r="F40" s="39">
        <v>1249258992</v>
      </c>
      <c r="G40" s="111">
        <v>1472587932</v>
      </c>
      <c r="H40" s="123">
        <v>2207712444</v>
      </c>
      <c r="I40" s="111">
        <v>2350508088</v>
      </c>
    </row>
    <row r="41" spans="1:9" ht="16.95" customHeight="1" x14ac:dyDescent="0.45">
      <c r="A41" s="300"/>
      <c r="B41" s="26"/>
      <c r="C41" s="295" t="s">
        <v>88</v>
      </c>
      <c r="D41" s="296"/>
      <c r="E41" s="39">
        <v>1715500000</v>
      </c>
      <c r="F41" s="39">
        <v>1715500000</v>
      </c>
      <c r="G41" s="111">
        <v>1715500000</v>
      </c>
      <c r="H41" s="123">
        <v>1715500000</v>
      </c>
      <c r="I41" s="111">
        <v>1715500000</v>
      </c>
    </row>
    <row r="42" spans="1:9" ht="16.95" customHeight="1" x14ac:dyDescent="0.45">
      <c r="A42" s="300"/>
      <c r="B42" s="26"/>
      <c r="C42" s="295" t="s">
        <v>89</v>
      </c>
      <c r="D42" s="296"/>
      <c r="E42" s="39">
        <v>0</v>
      </c>
      <c r="F42" s="39">
        <v>0</v>
      </c>
      <c r="G42" s="111">
        <v>0</v>
      </c>
      <c r="H42" s="123">
        <v>0</v>
      </c>
      <c r="I42" s="111">
        <v>0</v>
      </c>
    </row>
    <row r="43" spans="1:9" ht="16.95" customHeight="1" thickBot="1" x14ac:dyDescent="0.5">
      <c r="A43" s="300"/>
      <c r="B43" s="26"/>
      <c r="C43" s="312" t="s">
        <v>90</v>
      </c>
      <c r="D43" s="313"/>
      <c r="E43" s="40">
        <v>0</v>
      </c>
      <c r="F43" s="40">
        <v>0</v>
      </c>
      <c r="G43" s="112">
        <v>0</v>
      </c>
      <c r="H43" s="125">
        <v>0</v>
      </c>
      <c r="I43" s="112">
        <v>0</v>
      </c>
    </row>
    <row r="44" spans="1:9" ht="16.95" customHeight="1" thickBot="1" x14ac:dyDescent="0.5">
      <c r="A44" s="302"/>
      <c r="B44" s="314" t="s">
        <v>91</v>
      </c>
      <c r="C44" s="315"/>
      <c r="D44" s="315"/>
      <c r="E44" s="74">
        <f>E27+E33</f>
        <v>437774603010</v>
      </c>
      <c r="F44" s="74">
        <f>F27+F33</f>
        <v>440312164389</v>
      </c>
      <c r="G44" s="121">
        <f>G27+G33</f>
        <v>441603731971</v>
      </c>
      <c r="H44" s="121">
        <f>H27+H33</f>
        <v>435021241281</v>
      </c>
      <c r="I44" s="149">
        <f>I27+I33</f>
        <v>435053247755</v>
      </c>
    </row>
    <row r="45" spans="1:9" ht="16.95" customHeight="1" x14ac:dyDescent="0.45">
      <c r="A45" s="299" t="s">
        <v>92</v>
      </c>
      <c r="B45" s="361" t="s">
        <v>93</v>
      </c>
      <c r="C45" s="362"/>
      <c r="D45" s="363"/>
      <c r="E45" s="56">
        <f>SUM(E46:E49)</f>
        <v>10989031730</v>
      </c>
      <c r="F45" s="56">
        <f>SUM(F46:F49)</f>
        <v>6431635584</v>
      </c>
      <c r="G45" s="122">
        <f>SUM(G46:G49)</f>
        <v>12479367260</v>
      </c>
      <c r="H45" s="122">
        <f>SUM(H46:H49)</f>
        <v>5780695696</v>
      </c>
      <c r="I45" s="113">
        <f>SUM(I46:I49)</f>
        <v>10910117881</v>
      </c>
    </row>
    <row r="46" spans="1:9" ht="16.95" customHeight="1" x14ac:dyDescent="0.45">
      <c r="A46" s="300"/>
      <c r="B46" s="26"/>
      <c r="C46" s="295" t="s">
        <v>94</v>
      </c>
      <c r="D46" s="296"/>
      <c r="E46" s="39">
        <v>10890202941</v>
      </c>
      <c r="F46" s="39">
        <v>6337872466</v>
      </c>
      <c r="G46" s="123">
        <v>12391307475</v>
      </c>
      <c r="H46" s="123">
        <v>5706659308</v>
      </c>
      <c r="I46" s="111">
        <v>10837986723</v>
      </c>
    </row>
    <row r="47" spans="1:9" ht="16.95" customHeight="1" x14ac:dyDescent="0.45">
      <c r="A47" s="300"/>
      <c r="B47" s="26"/>
      <c r="C47" s="295" t="s">
        <v>95</v>
      </c>
      <c r="D47" s="296"/>
      <c r="E47" s="39">
        <v>78339821</v>
      </c>
      <c r="F47" s="39">
        <v>78095726</v>
      </c>
      <c r="G47" s="123">
        <v>75970193</v>
      </c>
      <c r="H47" s="123">
        <v>74036388</v>
      </c>
      <c r="I47" s="111">
        <v>72131158</v>
      </c>
    </row>
    <row r="48" spans="1:9" ht="16.95" customHeight="1" x14ac:dyDescent="0.45">
      <c r="A48" s="300"/>
      <c r="B48" s="26"/>
      <c r="C48" s="295" t="s">
        <v>96</v>
      </c>
      <c r="D48" s="296"/>
      <c r="E48" s="39">
        <v>20488968</v>
      </c>
      <c r="F48" s="39">
        <v>15667392</v>
      </c>
      <c r="G48" s="123">
        <v>12089592</v>
      </c>
      <c r="H48" s="123">
        <v>0</v>
      </c>
      <c r="I48" s="111">
        <v>0</v>
      </c>
    </row>
    <row r="49" spans="1:9" ht="16.95" customHeight="1" x14ac:dyDescent="0.45">
      <c r="A49" s="300"/>
      <c r="B49" s="26"/>
      <c r="C49" s="295" t="s">
        <v>97</v>
      </c>
      <c r="D49" s="296"/>
      <c r="E49" s="39">
        <v>0</v>
      </c>
      <c r="F49" s="39">
        <v>0</v>
      </c>
      <c r="G49" s="123">
        <v>0</v>
      </c>
      <c r="H49" s="123">
        <v>0</v>
      </c>
      <c r="I49" s="111">
        <v>0</v>
      </c>
    </row>
    <row r="50" spans="1:9" ht="16.95" customHeight="1" x14ac:dyDescent="0.45">
      <c r="A50" s="300"/>
      <c r="B50" s="309" t="s">
        <v>98</v>
      </c>
      <c r="C50" s="310"/>
      <c r="D50" s="311"/>
      <c r="E50" s="55">
        <f>SUM(E51:E53)</f>
        <v>64233035001</v>
      </c>
      <c r="F50" s="55">
        <f>SUM(F51:F53)</f>
        <v>64985733995</v>
      </c>
      <c r="G50" s="124">
        <f>SUM(G51:G53)</f>
        <v>55859675581</v>
      </c>
      <c r="H50" s="124">
        <f>SUM(H51:H53)</f>
        <v>56598628581</v>
      </c>
      <c r="I50" s="110">
        <f>SUM(I51:I53)</f>
        <v>48608348057</v>
      </c>
    </row>
    <row r="51" spans="1:9" ht="16.95" customHeight="1" x14ac:dyDescent="0.45">
      <c r="A51" s="300"/>
      <c r="B51" s="26"/>
      <c r="C51" s="295" t="s">
        <v>94</v>
      </c>
      <c r="D51" s="296"/>
      <c r="E51" s="39">
        <v>63318054552</v>
      </c>
      <c r="F51" s="39">
        <v>64109229086</v>
      </c>
      <c r="G51" s="123">
        <v>55022616610</v>
      </c>
      <c r="H51" s="123">
        <v>55859694801</v>
      </c>
      <c r="I51" s="111">
        <v>47898616327</v>
      </c>
    </row>
    <row r="52" spans="1:9" ht="16.95" customHeight="1" x14ac:dyDescent="0.45">
      <c r="A52" s="300"/>
      <c r="B52" s="26"/>
      <c r="C52" s="295" t="s">
        <v>99</v>
      </c>
      <c r="D52" s="296"/>
      <c r="E52" s="39">
        <v>878813005</v>
      </c>
      <c r="F52" s="39">
        <v>856004857</v>
      </c>
      <c r="G52" s="123">
        <v>815192211</v>
      </c>
      <c r="H52" s="123">
        <v>738933780</v>
      </c>
      <c r="I52" s="111">
        <v>709731730</v>
      </c>
    </row>
    <row r="53" spans="1:9" ht="16.95" customHeight="1" thickBot="1" x14ac:dyDescent="0.5">
      <c r="A53" s="300"/>
      <c r="B53" s="26"/>
      <c r="C53" s="312" t="s">
        <v>96</v>
      </c>
      <c r="D53" s="313"/>
      <c r="E53" s="40">
        <v>36167444</v>
      </c>
      <c r="F53" s="40">
        <v>20500052</v>
      </c>
      <c r="G53" s="125">
        <v>21866760</v>
      </c>
      <c r="H53" s="125">
        <v>0</v>
      </c>
      <c r="I53" s="112">
        <v>0</v>
      </c>
    </row>
    <row r="54" spans="1:9" ht="16.95" customHeight="1" thickBot="1" x14ac:dyDescent="0.5">
      <c r="A54" s="301"/>
      <c r="B54" s="314" t="s">
        <v>100</v>
      </c>
      <c r="C54" s="315"/>
      <c r="D54" s="315"/>
      <c r="E54" s="74">
        <f>E45+E50</f>
        <v>75222066731</v>
      </c>
      <c r="F54" s="74">
        <f>F45+F50</f>
        <v>71417369579</v>
      </c>
      <c r="G54" s="121">
        <f>G45+G50</f>
        <v>68339042841</v>
      </c>
      <c r="H54" s="121">
        <f>H45+H50</f>
        <v>62379324277</v>
      </c>
      <c r="I54" s="149">
        <f>I45+I50</f>
        <v>59518465938</v>
      </c>
    </row>
    <row r="55" spans="1:9" ht="16.95" customHeight="1" thickBot="1" x14ac:dyDescent="0.5">
      <c r="A55" s="301"/>
      <c r="B55" s="297" t="s">
        <v>101</v>
      </c>
      <c r="C55" s="298"/>
      <c r="D55" s="298"/>
      <c r="E55" s="74">
        <f>E44-E54</f>
        <v>362552536279</v>
      </c>
      <c r="F55" s="74">
        <f>F44-F54</f>
        <v>368894794810</v>
      </c>
      <c r="G55" s="121">
        <f>G44-G54</f>
        <v>373264689130</v>
      </c>
      <c r="H55" s="121">
        <f>H44-H54</f>
        <v>372641917004</v>
      </c>
      <c r="I55" s="149">
        <f>I44-I54</f>
        <v>375534781817</v>
      </c>
    </row>
    <row r="56" spans="1:9" ht="16.95" customHeight="1" thickBot="1" x14ac:dyDescent="0.5">
      <c r="A56" s="302"/>
      <c r="B56" s="297" t="s">
        <v>102</v>
      </c>
      <c r="C56" s="298"/>
      <c r="D56" s="298"/>
      <c r="E56" s="74">
        <f>SUM(E54:E55)</f>
        <v>437774603010</v>
      </c>
      <c r="F56" s="74">
        <f>SUM(F54:F55)</f>
        <v>440312164389</v>
      </c>
      <c r="G56" s="121">
        <f>SUM(G54:G55)</f>
        <v>441603731971</v>
      </c>
      <c r="H56" s="121">
        <f>SUM(H54:H55)</f>
        <v>435021241281</v>
      </c>
      <c r="I56" s="149">
        <f>SUM(I54:I55)</f>
        <v>435053247755</v>
      </c>
    </row>
    <row r="57" spans="1:9" ht="8.25" customHeight="1" x14ac:dyDescent="0.45">
      <c r="A57" s="8"/>
      <c r="E57" s="38"/>
      <c r="F57" s="18"/>
      <c r="G57" s="114"/>
      <c r="H57" s="114"/>
      <c r="I57" s="114"/>
    </row>
    <row r="58" spans="1:9" ht="16.95" customHeight="1" x14ac:dyDescent="0.45">
      <c r="A58" s="303" t="s">
        <v>103</v>
      </c>
      <c r="B58" s="304"/>
      <c r="C58" s="304"/>
      <c r="D58" s="305"/>
      <c r="E58" s="97">
        <f>E54/D61</f>
        <v>8509.7947321270094</v>
      </c>
      <c r="F58" s="97">
        <f>F54/D63</f>
        <v>8081.0041972530134</v>
      </c>
      <c r="G58" s="129">
        <f>G54/D63</f>
        <v>7732.6859738721168</v>
      </c>
      <c r="H58" s="129">
        <f>H54/D63</f>
        <v>7058.3330676528976</v>
      </c>
      <c r="I58" s="129">
        <f>I54/D63</f>
        <v>6734.6217859088665</v>
      </c>
    </row>
    <row r="59" spans="1:9" s="3" customFormat="1" ht="12" customHeight="1" x14ac:dyDescent="0.45">
      <c r="A59" s="71" t="s">
        <v>104</v>
      </c>
      <c r="E59" s="19"/>
      <c r="F59" s="20"/>
      <c r="G59" s="18"/>
      <c r="H59" s="130"/>
      <c r="I59" s="130"/>
    </row>
    <row r="60" spans="1:9" s="3" customFormat="1" ht="14.1" customHeight="1" x14ac:dyDescent="0.45">
      <c r="A60" s="66" t="s">
        <v>189</v>
      </c>
      <c r="B60" s="66"/>
      <c r="C60" s="66"/>
      <c r="D60" s="66"/>
      <c r="E60" s="67"/>
      <c r="F60" s="68"/>
      <c r="G60" s="69"/>
      <c r="H60" s="131"/>
      <c r="I60" s="131"/>
    </row>
    <row r="61" spans="1:9" s="3" customFormat="1" ht="14.1" customHeight="1" x14ac:dyDescent="0.45">
      <c r="A61" s="70" t="s">
        <v>105</v>
      </c>
      <c r="B61" s="66"/>
      <c r="C61" s="66"/>
      <c r="D61" s="96">
        <v>8839469</v>
      </c>
      <c r="E61" s="67"/>
      <c r="F61" s="68"/>
      <c r="G61" s="69"/>
      <c r="H61" s="131"/>
      <c r="I61" s="131"/>
    </row>
    <row r="62" spans="1:9" s="3" customFormat="1" ht="14.1" customHeight="1" x14ac:dyDescent="0.45">
      <c r="A62" s="66" t="s">
        <v>201</v>
      </c>
      <c r="B62" s="66"/>
      <c r="C62" s="66"/>
      <c r="D62" s="66"/>
      <c r="E62" s="67"/>
      <c r="F62" s="68"/>
      <c r="G62" s="69"/>
      <c r="H62" s="131"/>
      <c r="I62" s="131"/>
    </row>
    <row r="63" spans="1:9" s="3" customFormat="1" ht="14.1" customHeight="1" x14ac:dyDescent="0.45">
      <c r="A63" s="70" t="s">
        <v>106</v>
      </c>
      <c r="B63" s="66"/>
      <c r="C63" s="66"/>
      <c r="D63" s="96">
        <v>8837685</v>
      </c>
      <c r="E63" s="67"/>
      <c r="F63" s="68"/>
      <c r="G63" s="69"/>
      <c r="H63" s="131"/>
      <c r="I63" s="131"/>
    </row>
    <row r="64" spans="1:9" x14ac:dyDescent="0.45">
      <c r="A64" s="42" t="s">
        <v>184</v>
      </c>
      <c r="H64" s="132"/>
      <c r="I64" s="132"/>
    </row>
    <row r="65" spans="1:9" ht="18" customHeight="1" x14ac:dyDescent="0.45">
      <c r="A65" s="338" t="s">
        <v>107</v>
      </c>
      <c r="B65" s="338"/>
      <c r="C65" s="338"/>
      <c r="D65" s="338"/>
      <c r="G65" s="95"/>
      <c r="H65" s="133"/>
      <c r="I65" s="133" t="s">
        <v>47</v>
      </c>
    </row>
    <row r="66" spans="1:9" ht="16.95" customHeight="1" x14ac:dyDescent="0.45">
      <c r="A66" s="261" t="s">
        <v>48</v>
      </c>
      <c r="B66" s="262"/>
      <c r="C66" s="262"/>
      <c r="D66" s="263"/>
      <c r="E66" s="21" t="s">
        <v>70</v>
      </c>
      <c r="F66" s="22" t="s">
        <v>71</v>
      </c>
      <c r="G66" s="22" t="s">
        <v>72</v>
      </c>
      <c r="H66" s="143" t="s">
        <v>191</v>
      </c>
      <c r="I66" s="22" t="s">
        <v>203</v>
      </c>
    </row>
    <row r="67" spans="1:9" ht="16.95" customHeight="1" x14ac:dyDescent="0.45">
      <c r="A67" s="306" t="s">
        <v>108</v>
      </c>
      <c r="B67" s="283" t="s">
        <v>109</v>
      </c>
      <c r="C67" s="284"/>
      <c r="D67" s="285"/>
      <c r="E67" s="55">
        <f>SUM(E68:E73)</f>
        <v>537559722</v>
      </c>
      <c r="F67" s="55">
        <f>SUM(F68:F73)</f>
        <v>1435874002</v>
      </c>
      <c r="G67" s="110">
        <f>SUM(G68:G73)</f>
        <v>821341490</v>
      </c>
      <c r="H67" s="124">
        <f>SUM(H68:H73)</f>
        <v>762488169</v>
      </c>
      <c r="I67" s="110">
        <f>SUM(I68:I73)</f>
        <v>754094963</v>
      </c>
    </row>
    <row r="68" spans="1:9" ht="16.95" customHeight="1" x14ac:dyDescent="0.45">
      <c r="A68" s="307"/>
      <c r="B68" s="28"/>
      <c r="C68" s="288" t="s">
        <v>110</v>
      </c>
      <c r="D68" s="289"/>
      <c r="E68" s="39">
        <v>4230281</v>
      </c>
      <c r="F68" s="39">
        <v>2449678</v>
      </c>
      <c r="G68" s="111">
        <v>23574809</v>
      </c>
      <c r="H68" s="123">
        <v>1183333</v>
      </c>
      <c r="I68" s="111">
        <v>8445833</v>
      </c>
    </row>
    <row r="69" spans="1:9" ht="16.95" customHeight="1" x14ac:dyDescent="0.45">
      <c r="A69" s="307"/>
      <c r="B69" s="28"/>
      <c r="C69" s="288" t="s">
        <v>111</v>
      </c>
      <c r="D69" s="289"/>
      <c r="E69" s="39">
        <v>146981960</v>
      </c>
      <c r="F69" s="39">
        <v>141243734</v>
      </c>
      <c r="G69" s="111">
        <v>140726906</v>
      </c>
      <c r="H69" s="123">
        <v>165184705</v>
      </c>
      <c r="I69" s="111">
        <v>172091748</v>
      </c>
    </row>
    <row r="70" spans="1:9" ht="16.95" customHeight="1" x14ac:dyDescent="0.45">
      <c r="A70" s="307"/>
      <c r="B70" s="28"/>
      <c r="C70" s="288" t="s">
        <v>112</v>
      </c>
      <c r="D70" s="289"/>
      <c r="E70" s="39">
        <v>0</v>
      </c>
      <c r="F70" s="39">
        <v>0</v>
      </c>
      <c r="G70" s="111">
        <v>8788000</v>
      </c>
      <c r="H70" s="123">
        <v>10577000</v>
      </c>
      <c r="I70" s="111">
        <v>25838836</v>
      </c>
    </row>
    <row r="71" spans="1:9" ht="16.95" customHeight="1" x14ac:dyDescent="0.45">
      <c r="A71" s="307"/>
      <c r="B71" s="28"/>
      <c r="C71" s="288" t="s">
        <v>113</v>
      </c>
      <c r="D71" s="289"/>
      <c r="E71" s="39">
        <v>44590130</v>
      </c>
      <c r="F71" s="39">
        <v>45452030</v>
      </c>
      <c r="G71" s="111">
        <v>4824630</v>
      </c>
      <c r="H71" s="123">
        <v>4767430</v>
      </c>
      <c r="I71" s="111">
        <v>4710830</v>
      </c>
    </row>
    <row r="72" spans="1:9" ht="16.95" customHeight="1" x14ac:dyDescent="0.45">
      <c r="A72" s="307"/>
      <c r="B72" s="28"/>
      <c r="C72" s="288" t="s">
        <v>114</v>
      </c>
      <c r="D72" s="289"/>
      <c r="E72" s="39">
        <v>153204422</v>
      </c>
      <c r="F72" s="39">
        <v>1073998918</v>
      </c>
      <c r="G72" s="111">
        <f>2975826+478487759</f>
        <v>481463585</v>
      </c>
      <c r="H72" s="123">
        <v>388472200</v>
      </c>
      <c r="I72" s="111">
        <v>360350503</v>
      </c>
    </row>
    <row r="73" spans="1:9" ht="16.95" customHeight="1" x14ac:dyDescent="0.45">
      <c r="A73" s="307"/>
      <c r="B73" s="28"/>
      <c r="C73" s="288" t="s">
        <v>115</v>
      </c>
      <c r="D73" s="289"/>
      <c r="E73" s="39">
        <v>188552929</v>
      </c>
      <c r="F73" s="39">
        <v>172729642</v>
      </c>
      <c r="G73" s="111">
        <v>161963560</v>
      </c>
      <c r="H73" s="123">
        <v>192303501</v>
      </c>
      <c r="I73" s="111">
        <v>182657213</v>
      </c>
    </row>
    <row r="74" spans="1:9" ht="16.95" customHeight="1" x14ac:dyDescent="0.45">
      <c r="A74" s="307"/>
      <c r="B74" s="28"/>
      <c r="C74" s="290" t="s">
        <v>116</v>
      </c>
      <c r="D74" s="291"/>
      <c r="E74" s="39">
        <v>0</v>
      </c>
      <c r="F74" s="39">
        <v>0</v>
      </c>
      <c r="G74" s="111">
        <v>0</v>
      </c>
      <c r="H74" s="123">
        <v>0</v>
      </c>
      <c r="I74" s="111">
        <v>0</v>
      </c>
    </row>
    <row r="75" spans="1:9" ht="16.95" customHeight="1" x14ac:dyDescent="0.45">
      <c r="A75" s="307"/>
      <c r="B75" s="283" t="s">
        <v>117</v>
      </c>
      <c r="C75" s="284"/>
      <c r="D75" s="285"/>
      <c r="E75" s="55">
        <f>E76</f>
        <v>0</v>
      </c>
      <c r="F75" s="55">
        <f>F76</f>
        <v>0</v>
      </c>
      <c r="G75" s="110">
        <f>G76</f>
        <v>0</v>
      </c>
      <c r="H75" s="124">
        <f>H76</f>
        <v>0</v>
      </c>
      <c r="I75" s="110">
        <f>I76</f>
        <v>0</v>
      </c>
    </row>
    <row r="76" spans="1:9" ht="16.95" customHeight="1" x14ac:dyDescent="0.45">
      <c r="A76" s="307"/>
      <c r="B76" s="29"/>
      <c r="C76" s="286" t="s">
        <v>118</v>
      </c>
      <c r="D76" s="287"/>
      <c r="E76" s="39">
        <v>0</v>
      </c>
      <c r="F76" s="39">
        <v>0</v>
      </c>
      <c r="G76" s="111">
        <v>0</v>
      </c>
      <c r="H76" s="123">
        <v>0</v>
      </c>
      <c r="I76" s="111">
        <v>0</v>
      </c>
    </row>
    <row r="77" spans="1:9" ht="16.95" customHeight="1" x14ac:dyDescent="0.45">
      <c r="A77" s="307"/>
      <c r="B77" s="283" t="s">
        <v>119</v>
      </c>
      <c r="C77" s="284"/>
      <c r="D77" s="285"/>
      <c r="E77" s="55">
        <f>SUM(E78:E81)</f>
        <v>863235117</v>
      </c>
      <c r="F77" s="55">
        <f>SUM(F78:F81)</f>
        <v>1592824340</v>
      </c>
      <c r="G77" s="110">
        <f>SUM(G78:G81)</f>
        <v>1271191000</v>
      </c>
      <c r="H77" s="124">
        <f>SUM(H78:H81)</f>
        <v>1096410000</v>
      </c>
      <c r="I77" s="110">
        <f>SUM(I78:I81)</f>
        <v>910989950</v>
      </c>
    </row>
    <row r="78" spans="1:9" ht="16.95" customHeight="1" x14ac:dyDescent="0.45">
      <c r="A78" s="307"/>
      <c r="B78" s="28"/>
      <c r="C78" s="288" t="s">
        <v>110</v>
      </c>
      <c r="D78" s="289"/>
      <c r="E78" s="39">
        <v>0</v>
      </c>
      <c r="F78" s="39">
        <v>0</v>
      </c>
      <c r="G78" s="111">
        <v>0</v>
      </c>
      <c r="H78" s="123">
        <v>0</v>
      </c>
      <c r="I78" s="111">
        <v>0</v>
      </c>
    </row>
    <row r="79" spans="1:9" ht="16.95" customHeight="1" x14ac:dyDescent="0.45">
      <c r="A79" s="307"/>
      <c r="B79" s="28"/>
      <c r="C79" s="288" t="s">
        <v>112</v>
      </c>
      <c r="D79" s="289"/>
      <c r="E79" s="39">
        <v>837250000</v>
      </c>
      <c r="F79" s="39">
        <v>1266741000</v>
      </c>
      <c r="G79" s="111">
        <v>1271191000</v>
      </c>
      <c r="H79" s="123">
        <v>1096410000</v>
      </c>
      <c r="I79" s="111">
        <v>887191450</v>
      </c>
    </row>
    <row r="80" spans="1:9" ht="16.95" customHeight="1" x14ac:dyDescent="0.45">
      <c r="A80" s="307"/>
      <c r="B80" s="28"/>
      <c r="C80" s="288" t="s">
        <v>120</v>
      </c>
      <c r="D80" s="289"/>
      <c r="E80" s="39">
        <v>0</v>
      </c>
      <c r="F80" s="39">
        <v>212514196</v>
      </c>
      <c r="G80" s="111">
        <v>0</v>
      </c>
      <c r="H80" s="123">
        <v>0</v>
      </c>
      <c r="I80" s="111">
        <v>0</v>
      </c>
    </row>
    <row r="81" spans="1:9" ht="16.95" customHeight="1" thickBot="1" x14ac:dyDescent="0.5">
      <c r="A81" s="307"/>
      <c r="B81" s="28"/>
      <c r="C81" s="316" t="s">
        <v>121</v>
      </c>
      <c r="D81" s="317"/>
      <c r="E81" s="40">
        <v>25985117</v>
      </c>
      <c r="F81" s="40">
        <v>113569144</v>
      </c>
      <c r="G81" s="112">
        <v>0</v>
      </c>
      <c r="H81" s="125">
        <v>0</v>
      </c>
      <c r="I81" s="112">
        <v>23798500</v>
      </c>
    </row>
    <row r="82" spans="1:9" ht="16.95" customHeight="1" thickBot="1" x14ac:dyDescent="0.5">
      <c r="A82" s="308"/>
      <c r="B82" s="273" t="s">
        <v>122</v>
      </c>
      <c r="C82" s="274"/>
      <c r="D82" s="275"/>
      <c r="E82" s="75">
        <f>SUM(E67,E75,E77)</f>
        <v>1400794839</v>
      </c>
      <c r="F82" s="75">
        <f>SUM(F67,F75,F77)</f>
        <v>3028698342</v>
      </c>
      <c r="G82" s="121">
        <f>SUM(G67,G75,G77)</f>
        <v>2092532490</v>
      </c>
      <c r="H82" s="121">
        <f>SUM(H67,H75,H77)</f>
        <v>1858898169</v>
      </c>
      <c r="I82" s="149">
        <f>SUM(I67,I75,I77)</f>
        <v>1665084913</v>
      </c>
    </row>
    <row r="83" spans="1:9" ht="16.95" customHeight="1" x14ac:dyDescent="0.45">
      <c r="A83" s="276" t="s">
        <v>58</v>
      </c>
      <c r="B83" s="292" t="s">
        <v>123</v>
      </c>
      <c r="C83" s="293"/>
      <c r="D83" s="294"/>
      <c r="E83" s="56">
        <f>SUM(E84:E94)-E86</f>
        <v>5946274877</v>
      </c>
      <c r="F83" s="56">
        <f>SUM(F84:F94)-F86</f>
        <v>5780892245</v>
      </c>
      <c r="G83" s="113">
        <f>SUM(G84:G94)-G86</f>
        <v>5899149479</v>
      </c>
      <c r="H83" s="122">
        <f>SUM(H84:H94)-H86</f>
        <v>5696859894</v>
      </c>
      <c r="I83" s="113">
        <f>SUM(I84:I94)-I86</f>
        <v>5910682831</v>
      </c>
    </row>
    <row r="84" spans="1:9" ht="16.95" customHeight="1" x14ac:dyDescent="0.45">
      <c r="A84" s="277"/>
      <c r="B84" s="28"/>
      <c r="C84" s="241" t="s">
        <v>124</v>
      </c>
      <c r="D84" s="242"/>
      <c r="E84" s="39">
        <v>896640652</v>
      </c>
      <c r="F84" s="39">
        <v>908766551</v>
      </c>
      <c r="G84" s="111">
        <v>887731370</v>
      </c>
      <c r="H84" s="123">
        <v>858720226</v>
      </c>
      <c r="I84" s="111">
        <v>831951599</v>
      </c>
    </row>
    <row r="85" spans="1:9" ht="16.95" customHeight="1" x14ac:dyDescent="0.45">
      <c r="A85" s="277"/>
      <c r="B85" s="28"/>
      <c r="C85" s="241" t="s">
        <v>125</v>
      </c>
      <c r="D85" s="242"/>
      <c r="E85" s="39">
        <v>2439925778</v>
      </c>
      <c r="F85" s="39">
        <v>2550076009</v>
      </c>
      <c r="G85" s="111">
        <v>2604251424</v>
      </c>
      <c r="H85" s="123">
        <v>2564675313</v>
      </c>
      <c r="I85" s="111">
        <v>2516088081</v>
      </c>
    </row>
    <row r="86" spans="1:9" ht="16.95" customHeight="1" x14ac:dyDescent="0.45">
      <c r="A86" s="277"/>
      <c r="B86" s="28"/>
      <c r="C86" s="239" t="s">
        <v>209</v>
      </c>
      <c r="D86" s="240"/>
      <c r="E86" s="109">
        <v>2305168000</v>
      </c>
      <c r="F86" s="109">
        <v>2333254000</v>
      </c>
      <c r="G86" s="111">
        <v>2255659359</v>
      </c>
      <c r="H86" s="123">
        <v>2275845635</v>
      </c>
      <c r="I86" s="150">
        <v>2382764172</v>
      </c>
    </row>
    <row r="87" spans="1:9" ht="16.95" customHeight="1" x14ac:dyDescent="0.45">
      <c r="A87" s="277"/>
      <c r="B87" s="28"/>
      <c r="C87" s="241" t="s">
        <v>126</v>
      </c>
      <c r="D87" s="242"/>
      <c r="E87" s="39">
        <v>501459464</v>
      </c>
      <c r="F87" s="39">
        <v>285285388</v>
      </c>
      <c r="G87" s="111">
        <v>267029649</v>
      </c>
      <c r="H87" s="123">
        <v>183071111</v>
      </c>
      <c r="I87" s="111">
        <v>305115619</v>
      </c>
    </row>
    <row r="88" spans="1:9" ht="16.95" customHeight="1" x14ac:dyDescent="0.45">
      <c r="A88" s="277"/>
      <c r="B88" s="28"/>
      <c r="C88" s="237" t="s">
        <v>127</v>
      </c>
      <c r="D88" s="238"/>
      <c r="E88" s="39">
        <v>0</v>
      </c>
      <c r="F88" s="39">
        <v>0</v>
      </c>
      <c r="G88" s="111">
        <v>0</v>
      </c>
      <c r="H88" s="123">
        <v>0</v>
      </c>
      <c r="I88" s="111">
        <v>0</v>
      </c>
    </row>
    <row r="89" spans="1:9" ht="16.95" customHeight="1" x14ac:dyDescent="0.45">
      <c r="A89" s="277"/>
      <c r="B89" s="28"/>
      <c r="C89" s="241" t="s">
        <v>128</v>
      </c>
      <c r="D89" s="242"/>
      <c r="E89" s="39">
        <v>2588016</v>
      </c>
      <c r="F89" s="39">
        <v>1914368</v>
      </c>
      <c r="G89" s="111">
        <v>3387400</v>
      </c>
      <c r="H89" s="123">
        <v>1752522</v>
      </c>
      <c r="I89" s="111">
        <v>75151321</v>
      </c>
    </row>
    <row r="90" spans="1:9" ht="16.95" customHeight="1" x14ac:dyDescent="0.45">
      <c r="A90" s="277"/>
      <c r="B90" s="28"/>
      <c r="C90" s="237" t="s">
        <v>129</v>
      </c>
      <c r="D90" s="238"/>
      <c r="E90" s="39">
        <v>99302520</v>
      </c>
      <c r="F90" s="39">
        <v>66927417</v>
      </c>
      <c r="G90" s="111">
        <v>155379270</v>
      </c>
      <c r="H90" s="123">
        <v>85796166</v>
      </c>
      <c r="I90" s="111">
        <v>174587000</v>
      </c>
    </row>
    <row r="91" spans="1:9" ht="16.95" customHeight="1" x14ac:dyDescent="0.45">
      <c r="A91" s="277"/>
      <c r="B91" s="28"/>
      <c r="C91" s="237" t="s">
        <v>130</v>
      </c>
      <c r="D91" s="238"/>
      <c r="E91" s="39">
        <v>70087152</v>
      </c>
      <c r="F91" s="39">
        <v>0</v>
      </c>
      <c r="G91" s="111">
        <v>0</v>
      </c>
      <c r="H91" s="123">
        <v>0</v>
      </c>
      <c r="I91" s="111">
        <v>0</v>
      </c>
    </row>
    <row r="92" spans="1:9" ht="16.95" customHeight="1" x14ac:dyDescent="0.45">
      <c r="A92" s="277"/>
      <c r="B92" s="28"/>
      <c r="C92" s="237" t="s">
        <v>131</v>
      </c>
      <c r="D92" s="238"/>
      <c r="E92" s="39">
        <v>1812345364</v>
      </c>
      <c r="F92" s="39">
        <v>1834572446</v>
      </c>
      <c r="G92" s="111">
        <v>1864700388</v>
      </c>
      <c r="H92" s="123">
        <v>1919665718</v>
      </c>
      <c r="I92" s="111">
        <v>1924138862</v>
      </c>
    </row>
    <row r="93" spans="1:9" ht="16.95" customHeight="1" x14ac:dyDescent="0.45">
      <c r="A93" s="277"/>
      <c r="B93" s="28"/>
      <c r="C93" s="239" t="s">
        <v>132</v>
      </c>
      <c r="D93" s="240"/>
      <c r="E93" s="39">
        <v>123925931</v>
      </c>
      <c r="F93" s="39">
        <v>133350066</v>
      </c>
      <c r="G93" s="111">
        <f>7251+75970193+40692534</f>
        <v>116669978</v>
      </c>
      <c r="H93" s="123">
        <v>83169644</v>
      </c>
      <c r="I93" s="111">
        <v>83650349</v>
      </c>
    </row>
    <row r="94" spans="1:9" ht="16.95" customHeight="1" x14ac:dyDescent="0.45">
      <c r="A94" s="277"/>
      <c r="B94" s="28"/>
      <c r="C94" s="241" t="s">
        <v>133</v>
      </c>
      <c r="D94" s="242"/>
      <c r="E94" s="39">
        <v>0</v>
      </c>
      <c r="F94" s="39">
        <v>0</v>
      </c>
      <c r="G94" s="111">
        <v>0</v>
      </c>
      <c r="H94" s="123">
        <v>9194</v>
      </c>
      <c r="I94" s="111">
        <v>0</v>
      </c>
    </row>
    <row r="95" spans="1:9" ht="16.95" customHeight="1" x14ac:dyDescent="0.45">
      <c r="A95" s="277"/>
      <c r="B95" s="270" t="s">
        <v>134</v>
      </c>
      <c r="C95" s="271"/>
      <c r="D95" s="272"/>
      <c r="E95" s="55">
        <f>E96</f>
        <v>245866118</v>
      </c>
      <c r="F95" s="55">
        <f>F96</f>
        <v>194673579</v>
      </c>
      <c r="G95" s="110">
        <f>G96</f>
        <v>165403873</v>
      </c>
      <c r="H95" s="124">
        <f>H96</f>
        <v>138914489</v>
      </c>
      <c r="I95" s="110">
        <f>I96</f>
        <v>138068023</v>
      </c>
    </row>
    <row r="96" spans="1:9" ht="16.95" customHeight="1" x14ac:dyDescent="0.45">
      <c r="A96" s="277"/>
      <c r="B96" s="29"/>
      <c r="C96" s="241" t="s">
        <v>135</v>
      </c>
      <c r="D96" s="242"/>
      <c r="E96" s="39">
        <v>245866118</v>
      </c>
      <c r="F96" s="39">
        <v>194673579</v>
      </c>
      <c r="G96" s="111">
        <v>165403873</v>
      </c>
      <c r="H96" s="123">
        <v>138914489</v>
      </c>
      <c r="I96" s="111">
        <v>138068023</v>
      </c>
    </row>
    <row r="97" spans="1:9" ht="16.95" customHeight="1" x14ac:dyDescent="0.45">
      <c r="A97" s="277"/>
      <c r="B97" s="270" t="s">
        <v>136</v>
      </c>
      <c r="C97" s="271"/>
      <c r="D97" s="272"/>
      <c r="E97" s="55">
        <f>SUM(E98:E99)</f>
        <v>153029431</v>
      </c>
      <c r="F97" s="55">
        <f>SUM(F98:F99)</f>
        <v>133992210</v>
      </c>
      <c r="G97" s="110">
        <f>SUM(G98:G99)</f>
        <v>8845152</v>
      </c>
      <c r="H97" s="124">
        <f>SUM(H98:H99)</f>
        <v>4936402</v>
      </c>
      <c r="I97" s="110">
        <f>SUM(I98:I99)</f>
        <v>20415477</v>
      </c>
    </row>
    <row r="98" spans="1:9" ht="16.95" customHeight="1" x14ac:dyDescent="0.45">
      <c r="A98" s="277"/>
      <c r="B98" s="28"/>
      <c r="C98" s="279" t="s">
        <v>137</v>
      </c>
      <c r="D98" s="280"/>
      <c r="E98" s="39">
        <v>30353518</v>
      </c>
      <c r="F98" s="39">
        <v>41150450</v>
      </c>
      <c r="G98" s="111">
        <v>8654832</v>
      </c>
      <c r="H98" s="123">
        <v>1291540</v>
      </c>
      <c r="I98" s="111">
        <v>3</v>
      </c>
    </row>
    <row r="99" spans="1:9" ht="16.95" customHeight="1" thickBot="1" x14ac:dyDescent="0.5">
      <c r="A99" s="277"/>
      <c r="B99" s="28"/>
      <c r="C99" s="281" t="s">
        <v>138</v>
      </c>
      <c r="D99" s="282"/>
      <c r="E99" s="40">
        <v>122675913</v>
      </c>
      <c r="F99" s="40">
        <v>92841760</v>
      </c>
      <c r="G99" s="112">
        <v>190320</v>
      </c>
      <c r="H99" s="125">
        <v>3644862</v>
      </c>
      <c r="I99" s="112">
        <v>20415474</v>
      </c>
    </row>
    <row r="100" spans="1:9" ht="16.95" customHeight="1" thickBot="1" x14ac:dyDescent="0.5">
      <c r="A100" s="278"/>
      <c r="B100" s="76" t="s">
        <v>139</v>
      </c>
      <c r="C100" s="77"/>
      <c r="D100" s="78"/>
      <c r="E100" s="79">
        <f>SUM(E83,E95,E97)</f>
        <v>6345170426</v>
      </c>
      <c r="F100" s="79">
        <f>SUM(F83,F95,F97)</f>
        <v>6109558034</v>
      </c>
      <c r="G100" s="126">
        <f>SUM(G83,G95,G97)</f>
        <v>6073398504</v>
      </c>
      <c r="H100" s="126">
        <f>SUM(H83,H95,H97)</f>
        <v>5840710785</v>
      </c>
      <c r="I100" s="151">
        <f>SUM(I83,I95,I97)</f>
        <v>6069166331</v>
      </c>
    </row>
    <row r="101" spans="1:9" ht="16.95" customHeight="1" thickBot="1" x14ac:dyDescent="0.5">
      <c r="A101" s="232" t="s">
        <v>140</v>
      </c>
      <c r="B101" s="233"/>
      <c r="C101" s="233"/>
      <c r="D101" s="233"/>
      <c r="E101" s="74">
        <f>E82-E100</f>
        <v>-4944375587</v>
      </c>
      <c r="F101" s="74">
        <f>F82-F100</f>
        <v>-3080859692</v>
      </c>
      <c r="G101" s="121">
        <f>G82-G100</f>
        <v>-3980866014</v>
      </c>
      <c r="H101" s="121">
        <f>H82-H100</f>
        <v>-3981812616</v>
      </c>
      <c r="I101" s="149">
        <f>I82-I100</f>
        <v>-4404081418</v>
      </c>
    </row>
    <row r="102" spans="1:9" ht="16.95" customHeight="1" thickBot="1" x14ac:dyDescent="0.5">
      <c r="A102" s="234" t="s">
        <v>141</v>
      </c>
      <c r="B102" s="235"/>
      <c r="C102" s="235"/>
      <c r="D102" s="236"/>
      <c r="E102" s="80">
        <v>10316334302</v>
      </c>
      <c r="F102" s="80">
        <v>4591638368</v>
      </c>
      <c r="G102" s="127">
        <v>5314907867</v>
      </c>
      <c r="H102" s="127">
        <v>4941001198</v>
      </c>
      <c r="I102" s="152">
        <v>4644998877</v>
      </c>
    </row>
    <row r="103" spans="1:9" ht="16.95" customHeight="1" thickBot="1" x14ac:dyDescent="0.5">
      <c r="A103" s="232" t="s">
        <v>142</v>
      </c>
      <c r="B103" s="233"/>
      <c r="C103" s="233"/>
      <c r="D103" s="233"/>
      <c r="E103" s="74">
        <f>SUM(E101:E102)</f>
        <v>5371958715</v>
      </c>
      <c r="F103" s="74">
        <f>SUM(F101:F102)</f>
        <v>1510778676</v>
      </c>
      <c r="G103" s="121">
        <f>SUM(G101:G102)</f>
        <v>1334041853</v>
      </c>
      <c r="H103" s="121">
        <f>SUM(H101:H102)</f>
        <v>959188582</v>
      </c>
      <c r="I103" s="149">
        <f>SUM(I101:I102)</f>
        <v>240917459</v>
      </c>
    </row>
    <row r="104" spans="1:9" ht="18" customHeight="1" x14ac:dyDescent="0.45">
      <c r="G104" s="115"/>
      <c r="H104" s="115"/>
      <c r="I104" s="115"/>
    </row>
    <row r="105" spans="1:9" ht="16.95" customHeight="1" x14ac:dyDescent="0.45">
      <c r="A105" s="15"/>
      <c r="B105" s="16"/>
      <c r="C105" s="16"/>
      <c r="D105" s="17"/>
      <c r="E105" s="21" t="s">
        <v>70</v>
      </c>
      <c r="F105" s="22" t="s">
        <v>71</v>
      </c>
      <c r="G105" s="116" t="s">
        <v>72</v>
      </c>
      <c r="H105" s="116" t="s">
        <v>191</v>
      </c>
      <c r="I105" s="116" t="s">
        <v>203</v>
      </c>
    </row>
    <row r="106" spans="1:9" ht="40.5" customHeight="1" x14ac:dyDescent="0.45">
      <c r="A106" s="243" t="s">
        <v>143</v>
      </c>
      <c r="B106" s="244"/>
      <c r="C106" s="244"/>
      <c r="D106" s="245"/>
      <c r="E106" s="99">
        <f>(E83+E95)/基本情報!$R$23</f>
        <v>255.30092953067299</v>
      </c>
      <c r="F106" s="99">
        <f>(F83+F95)/基本情報!$W$23</f>
        <v>274.58038665253042</v>
      </c>
      <c r="G106" s="99">
        <f>(G83+G95)/基本情報!$AB$23</f>
        <v>332.81832888966647</v>
      </c>
      <c r="H106" s="99">
        <f>(H83+H95)/基本情報!$AG$23</f>
        <v>241.14518071360658</v>
      </c>
      <c r="I106" s="153">
        <f>(I83+I95)/基本情報!$AL$23</f>
        <v>237.42612624752471</v>
      </c>
    </row>
    <row r="107" spans="1:9" s="61" customFormat="1" ht="18" customHeight="1" x14ac:dyDescent="0.45">
      <c r="A107" s="60"/>
      <c r="B107" s="60"/>
      <c r="C107" s="60"/>
      <c r="D107" s="60"/>
      <c r="G107" s="117"/>
      <c r="H107" s="117"/>
      <c r="I107" s="117"/>
    </row>
    <row r="108" spans="1:9" ht="16.95" customHeight="1" x14ac:dyDescent="0.45">
      <c r="A108" s="31"/>
      <c r="B108" s="30"/>
      <c r="C108" s="30"/>
      <c r="D108" s="32"/>
      <c r="E108" s="21" t="s">
        <v>189</v>
      </c>
      <c r="F108" s="22" t="s">
        <v>71</v>
      </c>
      <c r="G108" s="116" t="s">
        <v>72</v>
      </c>
      <c r="H108" s="116" t="s">
        <v>191</v>
      </c>
      <c r="I108" s="116" t="s">
        <v>203</v>
      </c>
    </row>
    <row r="109" spans="1:9" ht="40.5" customHeight="1" x14ac:dyDescent="0.45">
      <c r="A109" s="243" t="s">
        <v>144</v>
      </c>
      <c r="B109" s="244"/>
      <c r="C109" s="244"/>
      <c r="D109" s="245"/>
      <c r="E109" s="99">
        <f>E102/基本情報!$R$23</f>
        <v>425.34072444029783</v>
      </c>
      <c r="F109" s="99">
        <f>F102/基本情報!$W$23</f>
        <v>210.9881935180627</v>
      </c>
      <c r="G109" s="99">
        <f>G102/基本情報!$AB$23</f>
        <v>291.67832350161865</v>
      </c>
      <c r="H109" s="99">
        <f>H102/基本情報!$AG$23</f>
        <v>204.17146870324041</v>
      </c>
      <c r="I109" s="153">
        <f>I102/基本情報!$AL$23</f>
        <v>182.32592421308092</v>
      </c>
    </row>
    <row r="111" spans="1:9" x14ac:dyDescent="0.45">
      <c r="A111" s="321" t="s">
        <v>67</v>
      </c>
      <c r="B111" s="322"/>
      <c r="C111" s="322"/>
      <c r="D111" s="322"/>
      <c r="E111" s="322"/>
      <c r="F111" s="322"/>
      <c r="G111" s="322"/>
      <c r="H111" s="322"/>
      <c r="I111" s="323"/>
    </row>
    <row r="112" spans="1:9" ht="68.25" customHeight="1" x14ac:dyDescent="0.45">
      <c r="A112" s="324" t="s">
        <v>210</v>
      </c>
      <c r="B112" s="325"/>
      <c r="C112" s="325"/>
      <c r="D112" s="325"/>
      <c r="E112" s="325"/>
      <c r="F112" s="325"/>
      <c r="G112" s="325"/>
      <c r="H112" s="325"/>
      <c r="I112" s="326"/>
    </row>
    <row r="114" spans="1:9" x14ac:dyDescent="0.45">
      <c r="A114" s="1" t="s">
        <v>145</v>
      </c>
      <c r="G114" s="95"/>
      <c r="H114" s="95"/>
      <c r="I114" s="95" t="s">
        <v>47</v>
      </c>
    </row>
    <row r="115" spans="1:9" ht="19.5" customHeight="1" x14ac:dyDescent="0.45">
      <c r="A115" s="261" t="s">
        <v>48</v>
      </c>
      <c r="B115" s="262"/>
      <c r="C115" s="262"/>
      <c r="D115" s="263"/>
      <c r="E115" s="21" t="s">
        <v>70</v>
      </c>
      <c r="F115" s="22" t="s">
        <v>71</v>
      </c>
      <c r="G115" s="22" t="s">
        <v>72</v>
      </c>
      <c r="H115" s="22" t="s">
        <v>191</v>
      </c>
      <c r="I115" s="22" t="s">
        <v>203</v>
      </c>
    </row>
    <row r="116" spans="1:9" ht="19.5" customHeight="1" x14ac:dyDescent="0.45">
      <c r="A116" s="246" t="s">
        <v>146</v>
      </c>
      <c r="B116" s="330" t="s">
        <v>59</v>
      </c>
      <c r="C116" s="264" t="s">
        <v>147</v>
      </c>
      <c r="D116" s="265"/>
      <c r="E116" s="36">
        <v>24549</v>
      </c>
      <c r="F116" s="36">
        <v>29311</v>
      </c>
      <c r="G116" s="100">
        <v>21262675</v>
      </c>
      <c r="H116" s="144">
        <v>25712810</v>
      </c>
      <c r="I116" s="134">
        <v>24471810</v>
      </c>
    </row>
    <row r="117" spans="1:9" ht="19.5" customHeight="1" x14ac:dyDescent="0.45">
      <c r="A117" s="247"/>
      <c r="B117" s="330"/>
      <c r="C117" s="264" t="s">
        <v>148</v>
      </c>
      <c r="D117" s="265"/>
      <c r="E117" s="36">
        <v>126</v>
      </c>
      <c r="F117" s="36">
        <v>100</v>
      </c>
      <c r="G117" s="100">
        <v>100000</v>
      </c>
      <c r="H117" s="144">
        <v>584200</v>
      </c>
      <c r="I117" s="134">
        <v>372088</v>
      </c>
    </row>
    <row r="118" spans="1:9" ht="19.5" customHeight="1" x14ac:dyDescent="0.45">
      <c r="A118" s="247"/>
      <c r="B118" s="330"/>
      <c r="C118" s="264" t="s">
        <v>149</v>
      </c>
      <c r="D118" s="265"/>
      <c r="E118" s="36">
        <v>71137</v>
      </c>
      <c r="F118" s="36">
        <v>71736</v>
      </c>
      <c r="G118" s="100">
        <v>70636074</v>
      </c>
      <c r="H118" s="144">
        <v>70636074</v>
      </c>
      <c r="I118" s="154">
        <v>72127400</v>
      </c>
    </row>
    <row r="119" spans="1:9" ht="19.5" customHeight="1" x14ac:dyDescent="0.45">
      <c r="A119" s="247"/>
      <c r="B119" s="330"/>
      <c r="C119" s="264" t="s">
        <v>150</v>
      </c>
      <c r="D119" s="265"/>
      <c r="E119" s="36">
        <v>0</v>
      </c>
      <c r="F119" s="36">
        <v>0</v>
      </c>
      <c r="G119" s="100">
        <v>0</v>
      </c>
      <c r="H119" s="144">
        <v>0</v>
      </c>
      <c r="I119" s="134">
        <v>808855</v>
      </c>
    </row>
    <row r="120" spans="1:9" ht="19.5" customHeight="1" x14ac:dyDescent="0.45">
      <c r="A120" s="247"/>
      <c r="B120" s="330"/>
      <c r="C120" s="264" t="s">
        <v>151</v>
      </c>
      <c r="D120" s="265"/>
      <c r="E120" s="36">
        <v>164</v>
      </c>
      <c r="F120" s="36">
        <v>175</v>
      </c>
      <c r="G120" s="100">
        <v>281960</v>
      </c>
      <c r="H120" s="144">
        <v>664050</v>
      </c>
      <c r="I120" s="134">
        <v>0</v>
      </c>
    </row>
    <row r="121" spans="1:9" ht="19.5" customHeight="1" x14ac:dyDescent="0.45">
      <c r="A121" s="247"/>
      <c r="B121" s="330"/>
      <c r="C121" s="264" t="s">
        <v>62</v>
      </c>
      <c r="D121" s="265"/>
      <c r="E121" s="54">
        <f>SUM(E116:E120)</f>
        <v>95976</v>
      </c>
      <c r="F121" s="54">
        <f>SUM(F116:F120)</f>
        <v>101322</v>
      </c>
      <c r="G121" s="101">
        <f>SUM(G116:G120)</f>
        <v>92280709</v>
      </c>
      <c r="H121" s="145">
        <f>SUM(H116:H120)</f>
        <v>97597134</v>
      </c>
      <c r="I121" s="135">
        <f>SUM(I116:I120)</f>
        <v>97780153</v>
      </c>
    </row>
    <row r="122" spans="1:9" ht="19.5" customHeight="1" x14ac:dyDescent="0.45">
      <c r="A122" s="247"/>
      <c r="B122" s="330" t="s">
        <v>152</v>
      </c>
      <c r="C122" s="264" t="s">
        <v>150</v>
      </c>
      <c r="D122" s="265"/>
      <c r="E122" s="36">
        <v>0</v>
      </c>
      <c r="F122" s="36">
        <v>0</v>
      </c>
      <c r="G122" s="100">
        <v>0</v>
      </c>
      <c r="H122" s="144">
        <v>0</v>
      </c>
      <c r="I122" s="134">
        <v>0</v>
      </c>
    </row>
    <row r="123" spans="1:9" ht="19.5" customHeight="1" x14ac:dyDescent="0.45">
      <c r="A123" s="247"/>
      <c r="B123" s="330"/>
      <c r="C123" s="264" t="s">
        <v>151</v>
      </c>
      <c r="D123" s="265"/>
      <c r="E123" s="36">
        <v>0</v>
      </c>
      <c r="F123" s="36">
        <v>0</v>
      </c>
      <c r="G123" s="100">
        <v>0</v>
      </c>
      <c r="H123" s="144">
        <v>0</v>
      </c>
      <c r="I123" s="134">
        <v>0</v>
      </c>
    </row>
    <row r="124" spans="1:9" ht="29.25" customHeight="1" thickBot="1" x14ac:dyDescent="0.5">
      <c r="A124" s="247"/>
      <c r="B124" s="306"/>
      <c r="C124" s="266" t="s">
        <v>62</v>
      </c>
      <c r="D124" s="267"/>
      <c r="E124" s="57">
        <f>SUM(E122:E123)</f>
        <v>0</v>
      </c>
      <c r="F124" s="57">
        <f>SUM(F122:F123)</f>
        <v>0</v>
      </c>
      <c r="G124" s="102">
        <f>SUM(G122:G123)</f>
        <v>0</v>
      </c>
      <c r="H124" s="146">
        <f>SUM(H122:H123)</f>
        <v>0</v>
      </c>
      <c r="I124" s="136">
        <f>SUM(I122:I123)</f>
        <v>0</v>
      </c>
    </row>
    <row r="125" spans="1:9" ht="19.5" customHeight="1" thickBot="1" x14ac:dyDescent="0.5">
      <c r="A125" s="248"/>
      <c r="B125" s="268" t="s">
        <v>57</v>
      </c>
      <c r="C125" s="269"/>
      <c r="D125" s="269"/>
      <c r="E125" s="72">
        <f>SUM(E121,E124)</f>
        <v>95976</v>
      </c>
      <c r="F125" s="72">
        <f>SUM(F121,F124)</f>
        <v>101322</v>
      </c>
      <c r="G125" s="103">
        <f>SUM(G121,G124)</f>
        <v>92280709</v>
      </c>
      <c r="H125" s="128">
        <f>SUM(H121,H124)</f>
        <v>97597134</v>
      </c>
      <c r="I125" s="137">
        <f>SUM(I121,I124)</f>
        <v>97780153</v>
      </c>
    </row>
    <row r="126" spans="1:9" ht="19.5" customHeight="1" x14ac:dyDescent="0.45">
      <c r="A126" s="246" t="s">
        <v>153</v>
      </c>
      <c r="B126" s="257" t="s">
        <v>59</v>
      </c>
      <c r="C126" s="249" t="s">
        <v>154</v>
      </c>
      <c r="D126" s="33" t="s">
        <v>155</v>
      </c>
      <c r="E126" s="41">
        <v>44663</v>
      </c>
      <c r="F126" s="41">
        <v>50956</v>
      </c>
      <c r="G126" s="104">
        <v>43618942</v>
      </c>
      <c r="H126" s="147">
        <f>93947640-H127-7052743</f>
        <v>49096940</v>
      </c>
      <c r="I126" s="138">
        <v>48211958</v>
      </c>
    </row>
    <row r="127" spans="1:9" ht="19.5" customHeight="1" x14ac:dyDescent="0.45">
      <c r="A127" s="247"/>
      <c r="B127" s="257"/>
      <c r="C127" s="249"/>
      <c r="D127" s="34" t="s">
        <v>156</v>
      </c>
      <c r="E127" s="36">
        <v>36955</v>
      </c>
      <c r="F127" s="36">
        <v>37176</v>
      </c>
      <c r="G127" s="100">
        <f>23723187+7676013+5981858</f>
        <v>37381058</v>
      </c>
      <c r="H127" s="144">
        <v>37797957</v>
      </c>
      <c r="I127" s="134">
        <v>40077051</v>
      </c>
    </row>
    <row r="128" spans="1:9" ht="19.5" customHeight="1" x14ac:dyDescent="0.45">
      <c r="A128" s="247"/>
      <c r="B128" s="257"/>
      <c r="C128" s="249"/>
      <c r="D128" s="34" t="s">
        <v>23</v>
      </c>
      <c r="E128" s="36">
        <v>0</v>
      </c>
      <c r="F128" s="36">
        <v>0</v>
      </c>
      <c r="G128" s="100">
        <v>0</v>
      </c>
      <c r="H128" s="144">
        <v>0</v>
      </c>
      <c r="I128" s="134">
        <v>0</v>
      </c>
    </row>
    <row r="129" spans="1:9" ht="19.5" customHeight="1" x14ac:dyDescent="0.45">
      <c r="A129" s="247"/>
      <c r="B129" s="257"/>
      <c r="C129" s="250"/>
      <c r="D129" s="34" t="s">
        <v>157</v>
      </c>
      <c r="E129" s="54">
        <f>SUM(E126:E128)</f>
        <v>81618</v>
      </c>
      <c r="F129" s="54">
        <f>SUM(F126:F128)</f>
        <v>88132</v>
      </c>
      <c r="G129" s="101">
        <f>SUM(G126:G128)</f>
        <v>81000000</v>
      </c>
      <c r="H129" s="145">
        <f>SUM(H126:H128)</f>
        <v>86894897</v>
      </c>
      <c r="I129" s="135">
        <f>SUM(I126:I128)</f>
        <v>88289009</v>
      </c>
    </row>
    <row r="130" spans="1:9" ht="19.5" customHeight="1" x14ac:dyDescent="0.45">
      <c r="A130" s="247"/>
      <c r="B130" s="257"/>
      <c r="C130" s="251" t="s">
        <v>158</v>
      </c>
      <c r="D130" s="252"/>
      <c r="E130" s="36">
        <v>0</v>
      </c>
      <c r="F130" s="36">
        <v>0</v>
      </c>
      <c r="G130" s="100">
        <v>0</v>
      </c>
      <c r="H130" s="144">
        <v>0</v>
      </c>
      <c r="I130" s="134">
        <v>0</v>
      </c>
    </row>
    <row r="131" spans="1:9" ht="19.5" customHeight="1" x14ac:dyDescent="0.45">
      <c r="A131" s="247"/>
      <c r="B131" s="257"/>
      <c r="C131" s="251" t="s">
        <v>159</v>
      </c>
      <c r="D131" s="252"/>
      <c r="E131" s="36">
        <v>14897</v>
      </c>
      <c r="F131" s="36">
        <v>10265</v>
      </c>
      <c r="G131" s="100">
        <v>8164825</v>
      </c>
      <c r="H131" s="144">
        <f>7052743+446465</f>
        <v>7499208</v>
      </c>
      <c r="I131" s="134">
        <v>8571824</v>
      </c>
    </row>
    <row r="132" spans="1:9" ht="19.5" customHeight="1" x14ac:dyDescent="0.45">
      <c r="A132" s="247"/>
      <c r="B132" s="258"/>
      <c r="C132" s="253" t="s">
        <v>160</v>
      </c>
      <c r="D132" s="254"/>
      <c r="E132" s="54">
        <f>SUM(E129:E131)</f>
        <v>96515</v>
      </c>
      <c r="F132" s="54">
        <f>SUM(F129:F131)</f>
        <v>98397</v>
      </c>
      <c r="G132" s="101">
        <f>SUM(G129:G131)</f>
        <v>89164825</v>
      </c>
      <c r="H132" s="145">
        <f>SUM(H129:H131)</f>
        <v>94394105</v>
      </c>
      <c r="I132" s="101">
        <f>SUM(I129:I131)</f>
        <v>96860833</v>
      </c>
    </row>
    <row r="133" spans="1:9" ht="57.75" customHeight="1" thickBot="1" x14ac:dyDescent="0.5">
      <c r="A133" s="247"/>
      <c r="B133" s="35" t="s">
        <v>161</v>
      </c>
      <c r="C133" s="255" t="s">
        <v>162</v>
      </c>
      <c r="D133" s="256"/>
      <c r="E133" s="37">
        <v>0</v>
      </c>
      <c r="F133" s="37">
        <v>0</v>
      </c>
      <c r="G133" s="105">
        <v>0</v>
      </c>
      <c r="H133" s="148">
        <v>0</v>
      </c>
      <c r="I133" s="105">
        <v>0</v>
      </c>
    </row>
    <row r="134" spans="1:9" ht="19.5" customHeight="1" thickBot="1" x14ac:dyDescent="0.5">
      <c r="A134" s="248"/>
      <c r="B134" s="259" t="s">
        <v>57</v>
      </c>
      <c r="C134" s="260"/>
      <c r="D134" s="260"/>
      <c r="E134" s="72">
        <f>SUM(E132:E133)</f>
        <v>96515</v>
      </c>
      <c r="F134" s="72">
        <f>SUM(F132:F133)</f>
        <v>98397</v>
      </c>
      <c r="G134" s="128">
        <f>SUM(G132:G133)</f>
        <v>89164825</v>
      </c>
      <c r="H134" s="128">
        <f>SUM(H132:H133)</f>
        <v>94394105</v>
      </c>
      <c r="I134" s="106">
        <f>SUM(I132:I133)</f>
        <v>96860833</v>
      </c>
    </row>
    <row r="136" spans="1:9" ht="18.75" customHeight="1" x14ac:dyDescent="0.45">
      <c r="A136" s="327" t="s">
        <v>67</v>
      </c>
      <c r="B136" s="328"/>
      <c r="C136" s="328"/>
      <c r="D136" s="328"/>
      <c r="E136" s="328"/>
      <c r="F136" s="328"/>
      <c r="G136" s="328"/>
      <c r="H136" s="328"/>
      <c r="I136" s="329"/>
    </row>
    <row r="137" spans="1:9" ht="105.75" customHeight="1" x14ac:dyDescent="0.45">
      <c r="A137" s="318" t="s">
        <v>68</v>
      </c>
      <c r="B137" s="319"/>
      <c r="C137" s="319"/>
      <c r="D137" s="319"/>
      <c r="E137" s="319"/>
      <c r="F137" s="319"/>
      <c r="G137" s="319"/>
      <c r="H137" s="319"/>
      <c r="I137" s="320"/>
    </row>
  </sheetData>
  <mergeCells count="120">
    <mergeCell ref="A24:C24"/>
    <mergeCell ref="A65:D65"/>
    <mergeCell ref="C116:D116"/>
    <mergeCell ref="B10:C12"/>
    <mergeCell ref="A5:A9"/>
    <mergeCell ref="A10:A15"/>
    <mergeCell ref="B13:C13"/>
    <mergeCell ref="A4:D4"/>
    <mergeCell ref="B5:D5"/>
    <mergeCell ref="B6:D6"/>
    <mergeCell ref="B7:D7"/>
    <mergeCell ref="B8:D8"/>
    <mergeCell ref="B9:D9"/>
    <mergeCell ref="B15:D15"/>
    <mergeCell ref="A16:D16"/>
    <mergeCell ref="A18:D18"/>
    <mergeCell ref="B14:C14"/>
    <mergeCell ref="B45:D45"/>
    <mergeCell ref="C46:D46"/>
    <mergeCell ref="C47:D47"/>
    <mergeCell ref="C48:D48"/>
    <mergeCell ref="C37:D37"/>
    <mergeCell ref="C38:D38"/>
    <mergeCell ref="C39:D39"/>
    <mergeCell ref="A137:I137"/>
    <mergeCell ref="A20:I20"/>
    <mergeCell ref="A21:I21"/>
    <mergeCell ref="A111:I111"/>
    <mergeCell ref="A112:I112"/>
    <mergeCell ref="A136:I136"/>
    <mergeCell ref="A116:A125"/>
    <mergeCell ref="B116:B121"/>
    <mergeCell ref="B122:B124"/>
    <mergeCell ref="A25:D25"/>
    <mergeCell ref="C30:D30"/>
    <mergeCell ref="C31:D31"/>
    <mergeCell ref="C32:D32"/>
    <mergeCell ref="C34:D34"/>
    <mergeCell ref="C35:D35"/>
    <mergeCell ref="C36:D36"/>
    <mergeCell ref="B27:D27"/>
    <mergeCell ref="A26:D26"/>
    <mergeCell ref="B33:D33"/>
    <mergeCell ref="A27:A44"/>
    <mergeCell ref="C28:D28"/>
    <mergeCell ref="C29:D29"/>
    <mergeCell ref="C43:D43"/>
    <mergeCell ref="B44:D44"/>
    <mergeCell ref="C40:D40"/>
    <mergeCell ref="C41:D41"/>
    <mergeCell ref="C42:D42"/>
    <mergeCell ref="B55:D55"/>
    <mergeCell ref="B56:D56"/>
    <mergeCell ref="A45:A56"/>
    <mergeCell ref="C122:D122"/>
    <mergeCell ref="A58:D58"/>
    <mergeCell ref="A66:D66"/>
    <mergeCell ref="A67:A82"/>
    <mergeCell ref="B67:D67"/>
    <mergeCell ref="C68:D68"/>
    <mergeCell ref="C69:D69"/>
    <mergeCell ref="C49:D49"/>
    <mergeCell ref="B50:D50"/>
    <mergeCell ref="C51:D51"/>
    <mergeCell ref="C52:D52"/>
    <mergeCell ref="C53:D53"/>
    <mergeCell ref="B54:D54"/>
    <mergeCell ref="C121:D121"/>
    <mergeCell ref="C78:D78"/>
    <mergeCell ref="C79:D79"/>
    <mergeCell ref="C80:D80"/>
    <mergeCell ref="C81:D81"/>
    <mergeCell ref="B77:D77"/>
    <mergeCell ref="C76:D76"/>
    <mergeCell ref="C70:D70"/>
    <mergeCell ref="C71:D71"/>
    <mergeCell ref="C72:D72"/>
    <mergeCell ref="C73:D73"/>
    <mergeCell ref="C74:D74"/>
    <mergeCell ref="B75:D75"/>
    <mergeCell ref="B83:D83"/>
    <mergeCell ref="B95:D95"/>
    <mergeCell ref="C96:D96"/>
    <mergeCell ref="B82:D82"/>
    <mergeCell ref="A83:A100"/>
    <mergeCell ref="C84:D84"/>
    <mergeCell ref="C85:D85"/>
    <mergeCell ref="C86:D86"/>
    <mergeCell ref="C87:D87"/>
    <mergeCell ref="C88:D88"/>
    <mergeCell ref="C89:D89"/>
    <mergeCell ref="C90:D90"/>
    <mergeCell ref="C91:D91"/>
    <mergeCell ref="B97:D97"/>
    <mergeCell ref="C98:D98"/>
    <mergeCell ref="C99:D99"/>
    <mergeCell ref="A101:D101"/>
    <mergeCell ref="A102:D102"/>
    <mergeCell ref="A103:D103"/>
    <mergeCell ref="C92:D92"/>
    <mergeCell ref="C93:D93"/>
    <mergeCell ref="C94:D94"/>
    <mergeCell ref="A106:D106"/>
    <mergeCell ref="A126:A134"/>
    <mergeCell ref="C126:C129"/>
    <mergeCell ref="C130:D130"/>
    <mergeCell ref="C131:D131"/>
    <mergeCell ref="C132:D132"/>
    <mergeCell ref="C133:D133"/>
    <mergeCell ref="B126:B132"/>
    <mergeCell ref="B134:D134"/>
    <mergeCell ref="A109:D109"/>
    <mergeCell ref="A115:D115"/>
    <mergeCell ref="C123:D123"/>
    <mergeCell ref="C124:D124"/>
    <mergeCell ref="B125:D125"/>
    <mergeCell ref="C117:D117"/>
    <mergeCell ref="C118:D118"/>
    <mergeCell ref="C119:D119"/>
    <mergeCell ref="C120:D120"/>
  </mergeCells>
  <phoneticPr fontId="1"/>
  <hyperlinks>
    <hyperlink ref="A25:D25" r:id="rId1" display="府の決算（財務諸表等）はこちら" xr:uid="{65FD00C4-2531-4569-90A3-6C2CA7298E28}"/>
  </hyperlinks>
  <printOptions horizontalCentered="1"/>
  <pageMargins left="0.59055118110236227" right="0.59055118110236227" top="0.59055118110236227" bottom="0.19685039370078741" header="0.51181102362204722" footer="0.19685039370078741"/>
  <pageSetup paperSize="9" scale="66" fitToHeight="0" orientation="portrait" r:id="rId2"/>
  <headerFooter alignWithMargins="0">
    <oddHeader>&amp;R府営公園　りんくう公園</oddHeader>
  </headerFooter>
  <rowBreaks count="2" manualBreakCount="2">
    <brk id="63" max="8" man="1"/>
    <brk id="11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view="pageBreakPreview" zoomScaleNormal="100" zoomScaleSheetLayoutView="100" workbookViewId="0">
      <selection activeCell="J47" sqref="J47"/>
    </sheetView>
  </sheetViews>
  <sheetFormatPr defaultRowHeight="18" x14ac:dyDescent="0.45"/>
  <cols>
    <col min="1" max="1" width="20.19921875" customWidth="1"/>
    <col min="2" max="2" width="14.09765625" customWidth="1"/>
    <col min="3" max="3" width="10.59765625" customWidth="1"/>
    <col min="4" max="8" width="13.59765625" customWidth="1"/>
  </cols>
  <sheetData>
    <row r="1" spans="1:8" x14ac:dyDescent="0.45">
      <c r="A1" s="4" t="s">
        <v>163</v>
      </c>
      <c r="B1" s="3"/>
      <c r="C1" s="3"/>
      <c r="D1" s="3"/>
      <c r="E1" s="3"/>
      <c r="F1" s="3"/>
      <c r="G1" s="3"/>
      <c r="H1" s="3"/>
    </row>
    <row r="2" spans="1:8" x14ac:dyDescent="0.45">
      <c r="A2" s="43" t="s">
        <v>164</v>
      </c>
      <c r="B2" s="44"/>
      <c r="C2" s="44"/>
      <c r="D2" s="23" t="s">
        <v>165</v>
      </c>
      <c r="E2" s="23" t="s">
        <v>166</v>
      </c>
      <c r="F2" s="27" t="s">
        <v>167</v>
      </c>
      <c r="G2" s="27" t="s">
        <v>192</v>
      </c>
      <c r="H2" s="27" t="s">
        <v>204</v>
      </c>
    </row>
    <row r="3" spans="1:8" ht="19.8" x14ac:dyDescent="0.45">
      <c r="A3" s="45" t="s">
        <v>168</v>
      </c>
      <c r="B3" s="46"/>
      <c r="C3" s="46"/>
      <c r="D3" s="51">
        <f>SUM(D4:D5)</f>
        <v>5</v>
      </c>
      <c r="E3" s="51">
        <f>SUM(E4:E5)</f>
        <v>5</v>
      </c>
      <c r="F3" s="51">
        <f>SUM(F4:F5)</f>
        <v>5</v>
      </c>
      <c r="G3" s="52">
        <f>SUM(G4:G5)</f>
        <v>6</v>
      </c>
      <c r="H3" s="52">
        <f>SUM(H4:H5)</f>
        <v>6</v>
      </c>
    </row>
    <row r="4" spans="1:8" x14ac:dyDescent="0.45">
      <c r="A4" s="47" t="s">
        <v>169</v>
      </c>
      <c r="B4" s="48" t="s">
        <v>170</v>
      </c>
      <c r="C4" s="49"/>
      <c r="D4" s="11">
        <v>5</v>
      </c>
      <c r="E4" s="11">
        <v>5</v>
      </c>
      <c r="F4" s="12">
        <v>5</v>
      </c>
      <c r="G4" s="118">
        <v>6</v>
      </c>
      <c r="H4" s="118">
        <v>6</v>
      </c>
    </row>
    <row r="5" spans="1:8" x14ac:dyDescent="0.45">
      <c r="A5" s="50"/>
      <c r="B5" s="48" t="s">
        <v>171</v>
      </c>
      <c r="C5" s="49"/>
      <c r="D5" s="107">
        <v>0</v>
      </c>
      <c r="E5" s="107">
        <v>0</v>
      </c>
      <c r="F5" s="108">
        <v>0</v>
      </c>
      <c r="G5" s="118">
        <v>0</v>
      </c>
      <c r="H5" s="118">
        <v>0</v>
      </c>
    </row>
    <row r="6" spans="1:8" x14ac:dyDescent="0.45">
      <c r="A6" s="2"/>
      <c r="B6" s="2"/>
      <c r="C6" s="2"/>
      <c r="D6" s="2"/>
      <c r="E6" s="2"/>
      <c r="F6" s="2"/>
      <c r="G6" s="2"/>
      <c r="H6" s="2"/>
    </row>
    <row r="7" spans="1:8" x14ac:dyDescent="0.45">
      <c r="A7" s="2"/>
      <c r="B7" s="5"/>
      <c r="C7" s="5"/>
      <c r="D7" s="6"/>
      <c r="E7" s="6"/>
      <c r="F7" s="6"/>
      <c r="G7" s="6"/>
      <c r="H7" s="6"/>
    </row>
    <row r="8" spans="1:8" x14ac:dyDescent="0.45">
      <c r="A8" s="4" t="s">
        <v>172</v>
      </c>
      <c r="B8" s="3"/>
      <c r="C8" s="3"/>
      <c r="D8" s="3"/>
      <c r="E8" s="3"/>
      <c r="F8" s="3"/>
      <c r="G8" s="3"/>
      <c r="H8" s="3"/>
    </row>
    <row r="9" spans="1:8" ht="150" customHeight="1" x14ac:dyDescent="0.45">
      <c r="A9" s="370" t="s">
        <v>68</v>
      </c>
      <c r="B9" s="371"/>
      <c r="C9" s="371"/>
      <c r="D9" s="371"/>
      <c r="E9" s="371"/>
      <c r="F9" s="371"/>
      <c r="G9" s="371"/>
      <c r="H9" s="372"/>
    </row>
    <row r="10" spans="1:8" x14ac:dyDescent="0.45">
      <c r="A10" s="3"/>
      <c r="B10" s="3"/>
      <c r="C10" s="3"/>
      <c r="D10" s="3"/>
      <c r="E10" s="3"/>
      <c r="F10" s="3"/>
      <c r="G10" s="3"/>
      <c r="H10" s="3"/>
    </row>
    <row r="11" spans="1:8" x14ac:dyDescent="0.45">
      <c r="A11" s="3"/>
      <c r="B11" s="3"/>
      <c r="C11" s="3"/>
      <c r="D11" s="3"/>
      <c r="E11" s="3"/>
      <c r="F11" s="3"/>
      <c r="G11" s="3"/>
      <c r="H11" s="3"/>
    </row>
    <row r="12" spans="1:8" x14ac:dyDescent="0.45">
      <c r="A12" s="4" t="s">
        <v>173</v>
      </c>
      <c r="B12" s="3"/>
      <c r="C12" s="3"/>
      <c r="D12" s="3"/>
      <c r="E12" s="3"/>
      <c r="F12" s="3"/>
      <c r="G12" s="3"/>
      <c r="H12" s="3"/>
    </row>
    <row r="13" spans="1:8" ht="19.5" customHeight="1" x14ac:dyDescent="0.45">
      <c r="A13" s="53" t="s">
        <v>174</v>
      </c>
      <c r="B13" s="7" t="s">
        <v>175</v>
      </c>
      <c r="C13" s="53" t="s">
        <v>176</v>
      </c>
      <c r="D13" s="364" t="s">
        <v>177</v>
      </c>
      <c r="E13" s="365"/>
      <c r="F13" s="366"/>
      <c r="G13" s="43" t="s">
        <v>178</v>
      </c>
      <c r="H13" s="9" t="s">
        <v>179</v>
      </c>
    </row>
    <row r="14" spans="1:8" ht="19.5" customHeight="1" x14ac:dyDescent="0.45">
      <c r="A14" s="53" t="s">
        <v>180</v>
      </c>
      <c r="B14" s="367" t="s">
        <v>181</v>
      </c>
      <c r="C14" s="368"/>
      <c r="D14" s="368"/>
      <c r="E14" s="368"/>
      <c r="F14" s="368"/>
      <c r="G14" s="368"/>
      <c r="H14" s="369"/>
    </row>
    <row r="15" spans="1:8" ht="90" customHeight="1" x14ac:dyDescent="0.45">
      <c r="A15" s="53" t="s">
        <v>182</v>
      </c>
      <c r="B15" s="324" t="s">
        <v>205</v>
      </c>
      <c r="C15" s="325"/>
      <c r="D15" s="325"/>
      <c r="E15" s="325"/>
      <c r="F15" s="325"/>
      <c r="G15" s="325"/>
      <c r="H15" s="326"/>
    </row>
  </sheetData>
  <mergeCells count="4">
    <mergeCell ref="D13:F13"/>
    <mergeCell ref="B14:H14"/>
    <mergeCell ref="B15:H15"/>
    <mergeCell ref="A9:H9"/>
  </mergeCells>
  <phoneticPr fontId="9"/>
  <printOptions horizontalCentered="1"/>
  <pageMargins left="0.59055118110236227" right="0.59055118110236227" top="0.59055118110236227" bottom="0.19685039370078741" header="0.51181102362204722" footer="0.19685039370078741"/>
  <pageSetup paperSize="9" scale="66" orientation="portrait" r:id="rId1"/>
  <headerFooter alignWithMargins="0">
    <oddHeader>&amp;R府営公園　りんくう公園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</vt:lpstr>
      <vt:lpstr>収支情報</vt:lpstr>
      <vt:lpstr>その他</vt:lpstr>
      <vt:lpstr>その他!Print_Area</vt:lpstr>
      <vt:lpstr>基本情報!Print_Area</vt:lpstr>
      <vt:lpstr>収支情報!Print_Area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2024-11-06T03:01:15Z</dcterms:created>
  <dcterms:modified xsi:type="dcterms:W3CDTF">2024-11-06T03:01:21Z</dcterms:modified>
  <cp:category/>
  <cp:contentStatus/>
</cp:coreProperties>
</file>