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DE077DD8-98A9-4416-BA1A-31818CAEEEB8}" xr6:coauthVersionLast="47" xr6:coauthVersionMax="47" xr10:uidLastSave="{00000000-0000-0000-0000-000000000000}"/>
  <bookViews>
    <workbookView xWindow="2712" yWindow="21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様式３・中2!$A$1:$I$16</definedName>
    <definedName name="_xlnm.Print_Area" localSheetId="5">様式３・中3!$A$1:$I$13</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<sst xmlns="http://schemas.openxmlformats.org/spreadsheetml/2006/main" count="17338" uniqueCount="7884">
  <si>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</si>
  <si>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</si>
  <si>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</si>
  <si>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</si>
  <si>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</si>
  <si>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</si>
  <si>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</si>
  <si>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</si>
  <si>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</si>
  <si>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</si>
  <si>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</si>
  <si>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</si>
  <si>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</si>
  <si>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</si>
  <si>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</si>
  <si>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</si>
  <si>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</si>
  <si>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</si>
  <si>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</si>
  <si>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</si>
  <si>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</si>
  <si>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</si>
  <si>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</si>
  <si>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</si>
  <si>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</si>
  <si>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</si>
  <si>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</si>
  <si>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</si>
  <si>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</si>
  <si>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</si>
  <si>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</si>
  <si>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</si>
  <si>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</si>
  <si>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</si>
  <si>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</si>
  <si>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</si>
  <si>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</si>
  <si>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</si>
  <si>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</si>
  <si>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</si>
  <si>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</si>
  <si>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</si>
  <si>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</si>
  <si>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</si>
  <si>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</si>
  <si>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</si>
  <si>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</si>
  <si>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</si>
  <si>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</si>
  <si>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</si>
  <si>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</si>
  <si>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</si>
  <si>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</si>
  <si>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</si>
  <si>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</si>
  <si>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</si>
  <si>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</si>
  <si>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</si>
  <si>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</si>
  <si>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</si>
  <si>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</si>
  <si>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</si>
  <si>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</si>
  <si>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</si>
  <si>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</si>
  <si>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</si>
  <si>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</si>
  <si>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</si>
  <si>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</si>
  <si>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</si>
  <si>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</si>
  <si>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</si>
  <si>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</si>
  <si>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</si>
  <si>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</si>
  <si>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</si>
  <si>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</si>
  <si>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</si>
  <si>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</si>
  <si>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</si>
  <si>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</si>
  <si>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</si>
  <si>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</si>
  <si>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</si>
  <si>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</si>
  <si>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</si>
  <si>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</si>
  <si>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</si>
  <si>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</si>
  <si>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</si>
  <si>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</si>
  <si>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</si>
  <si>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</si>
  <si>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</si>
  <si>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</si>
  <si>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</si>
  <si>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</si>
  <si>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</si>
  <si>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</si>
  <si>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</si>
  <si>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</si>
  <si>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</si>
  <si>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</si>
  <si>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</si>
  <si>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</si>
  <si>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</si>
  <si>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</si>
  <si>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</si>
  <si>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</si>
  <si>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</si>
  <si>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</si>
  <si>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</si>
  <si>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</si>
  <si>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</si>
  <si>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</si>
  <si>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</si>
  <si>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</si>
  <si>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</si>
  <si>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</si>
  <si>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</si>
  <si>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</si>
  <si>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</si>
  <si>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</si>
  <si>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</si>
  <si>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</si>
  <si>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</si>
  <si>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</si>
  <si>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</si>
  <si>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</si>
  <si>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</si>
  <si>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</si>
  <si>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</si>
  <si>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</si>
  <si>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</si>
  <si>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</si>
  <si>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</si>
  <si>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</si>
  <si>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</si>
  <si>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</si>
  <si>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</si>
  <si>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</si>
  <si>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</si>
  <si>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</si>
  <si>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</si>
  <si>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</si>
  <si>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</si>
  <si>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</si>
  <si>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</si>
  <si>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</si>
  <si>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</si>
  <si>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</si>
  <si>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</si>
  <si>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</si>
  <si>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</si>
  <si>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</si>
  <si>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</si>
  <si>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</si>
  <si>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</si>
  <si>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</si>
  <si>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</si>
  <si>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</si>
  <si>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</si>
  <si>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</si>
  <si>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</si>
  <si>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</si>
  <si>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</si>
  <si>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</si>
  <si>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</si>
  <si>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</si>
  <si>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</si>
  <si>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</si>
  <si>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</si>
  <si>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</si>
  <si>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</si>
  <si>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</si>
  <si>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</si>
  <si>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</si>
  <si>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</si>
  <si>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</si>
  <si>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</si>
  <si>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</si>
  <si>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</si>
  <si>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</si>
  <si>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</si>
  <si>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</si>
  <si>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</si>
  <si>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</si>
  <si>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</si>
  <si>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</si>
  <si>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</si>
  <si>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</si>
  <si>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</si>
  <si>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</si>
  <si>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</si>
  <si>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</si>
  <si>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</si>
  <si>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</si>
  <si>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</si>
  <si>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</si>
  <si>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</si>
  <si>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</si>
  <si>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</si>
  <si>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</si>
  <si>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</si>
  <si>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</si>
  <si>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</si>
  <si>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</si>
  <si>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</si>
  <si>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</si>
  <si>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</si>
  <si>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</si>
  <si>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</si>
  <si>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</si>
  <si>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</si>
  <si>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</si>
  <si>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</si>
  <si>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</si>
  <si>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</si>
  <si>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</si>
  <si>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</si>
  <si>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</si>
  <si>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</si>
  <si>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</si>
  <si>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</si>
  <si>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</si>
  <si>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</si>
  <si>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</si>
  <si>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</si>
  <si>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</si>
  <si>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</si>
  <si>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</si>
  <si>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</si>
  <si>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</si>
  <si>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</si>
  <si>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</si>
  <si>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</si>
  <si>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</si>
  <si>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</si>
  <si>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</si>
  <si>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</si>
  <si>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</si>
  <si>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</si>
  <si>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</si>
  <si>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</si>
  <si>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</si>
  <si>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</si>
  <si>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</si>
  <si>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</si>
  <si>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</si>
  <si>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</si>
  <si>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</si>
  <si>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</si>
  <si>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</si>
  <si>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</si>
  <si>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</si>
  <si>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</si>
  <si>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</si>
  <si>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</si>
  <si>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</si>
  <si>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</si>
  <si>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</si>
  <si>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</si>
  <si>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</si>
  <si>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</si>
  <si>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</si>
  <si>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</si>
  <si>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</si>
  <si>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</si>
  <si>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</si>
  <si>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</si>
  <si>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</si>
  <si>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</si>
  <si>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</si>
  <si>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</si>
  <si>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</si>
  <si>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</si>
  <si>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</si>
  <si>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</si>
  <si>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</si>
  <si>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</si>
  <si>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</si>
  <si>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</si>
  <si>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</si>
  <si>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</si>
  <si>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</si>
  <si>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</si>
  <si>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</si>
  <si>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</si>
  <si>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</si>
  <si>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</si>
  <si>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</si>
  <si>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</si>
  <si>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</si>
  <si>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</si>
  <si>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</si>
  <si>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</si>
  <si>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</si>
  <si>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</si>
  <si>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</si>
  <si>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</si>
  <si>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</si>
  <si>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</si>
  <si>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</si>
  <si>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</si>
  <si>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</si>
  <si>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</si>
  <si>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</si>
  <si>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</si>
  <si>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</si>
  <si>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</si>
  <si>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</si>
  <si>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</si>
  <si>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</si>
  <si>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</si>
  <si>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</si>
  <si>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</si>
  <si>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</si>
  <si>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</si>
  <si>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</si>
  <si>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</si>
  <si>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</si>
  <si>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</si>
  <si>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</si>
  <si>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</si>
  <si>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</si>
  <si>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</si>
  <si>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</si>
  <si>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</si>
  <si>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</si>
  <si>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</si>
  <si>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</si>
  <si>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</si>
  <si>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</si>
  <si>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</si>
  <si>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</si>
  <si>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</si>
  <si>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</si>
  <si>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</si>
  <si>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</si>
  <si>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</si>
  <si>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</si>
  <si>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</si>
  <si>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</si>
  <si>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</si>
  <si>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</si>
  <si>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</si>
  <si>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</si>
  <si>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</si>
  <si>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</si>
  <si>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</si>
  <si>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</si>
  <si>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</si>
  <si>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</si>
  <si>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</si>
  <si>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</si>
  <si>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</si>
  <si>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</si>
  <si>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</si>
  <si>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</si>
  <si>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</si>
  <si>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</si>
  <si>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</si>
  <si>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</si>
  <si>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</si>
  <si>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</si>
  <si>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</si>
  <si>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</si>
  <si>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</si>
  <si>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</si>
  <si>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</si>
  <si>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</si>
  <si>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</si>
  <si>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</si>
  <si>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</si>
  <si>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</si>
  <si>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</si>
  <si>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</si>
  <si>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</si>
  <si>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</si>
  <si>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</si>
  <si>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</si>
  <si>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</si>
  <si>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</si>
  <si>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</si>
  <si>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</si>
  <si>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</si>
  <si>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</si>
  <si>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</si>
  <si>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</si>
  <si>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</si>
  <si>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</si>
  <si>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</si>
  <si>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</si>
  <si>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</si>
  <si>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</si>
  <si>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</si>
  <si>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</si>
  <si>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</si>
  <si>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</si>
  <si>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</si>
  <si>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</si>
  <si>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</si>
  <si>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</si>
  <si>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</si>
  <si>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</si>
  <si>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</si>
  <si>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</si>
  <si>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</si>
  <si>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</si>
  <si>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</si>
  <si>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</si>
  <si>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</si>
  <si>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</si>
  <si>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</si>
  <si>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</si>
  <si>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</si>
  <si>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</si>
  <si>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</si>
  <si>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</si>
  <si>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</si>
  <si>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</si>
  <si>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</si>
  <si>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</si>
  <si>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</si>
  <si>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</si>
  <si>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</si>
  <si>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</si>
  <si>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</si>
  <si>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</si>
  <si>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</si>
  <si>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</si>
  <si>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</si>
  <si>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</si>
  <si>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</si>
  <si>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</si>
  <si>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</si>
  <si>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</si>
  <si>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</si>
  <si>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</si>
  <si>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</si>
  <si>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</si>
  <si>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</si>
  <si>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</si>
  <si>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</si>
  <si>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</si>
  <si>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</si>
  <si>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</si>
  <si>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</si>
  <si>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</si>
  <si>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</si>
  <si>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</si>
  <si>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</si>
  <si>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</si>
  <si>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</si>
  <si>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</si>
  <si>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</si>
  <si>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</si>
  <si>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</si>
  <si>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</si>
  <si>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</si>
  <si>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</si>
  <si>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</si>
  <si>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</si>
  <si>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</si>
  <si>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</si>
  <si>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</si>
  <si>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</si>
  <si>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</si>
  <si>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</si>
  <si>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</si>
  <si>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</si>
  <si>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</si>
  <si>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</si>
  <si>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</si>
  <si>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</si>
  <si>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</si>
  <si>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</si>
  <si>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</si>
  <si>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</si>
  <si>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</si>
  <si>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</si>
  <si>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</si>
  <si>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</si>
  <si>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</si>
  <si>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</si>
  <si>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</si>
  <si>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</si>
  <si>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</si>
  <si>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</si>
  <si>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</si>
  <si>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</si>
  <si>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</si>
  <si>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</si>
  <si>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</si>
  <si>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</si>
  <si>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</si>
  <si>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</si>
  <si>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</si>
  <si>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</si>
  <si>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</si>
  <si>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</si>
  <si>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</si>
  <si>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</si>
  <si>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</si>
  <si>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</si>
  <si>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</si>
  <si>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</si>
  <si>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</si>
  <si>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</si>
  <si>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</si>
  <si>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</si>
  <si>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</si>
  <si>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</si>
  <si>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</si>
  <si>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</si>
  <si>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</si>
  <si>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</si>
  <si>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</si>
  <si>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</si>
  <si>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</si>
  <si>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</si>
  <si>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</si>
  <si>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</si>
  <si>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</si>
  <si>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</si>
  <si>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</si>
  <si>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</si>
  <si>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</si>
  <si>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</si>
  <si>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</si>
  <si>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</si>
  <si>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</si>
  <si>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</si>
  <si>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</si>
  <si>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</si>
  <si>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</si>
  <si>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</si>
  <si>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</si>
  <si>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</si>
  <si>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</si>
  <si>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</si>
  <si>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</si>
  <si>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</si>
  <si>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</si>
  <si>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</si>
  <si>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</si>
  <si>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</si>
  <si>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</si>
  <si>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</si>
  <si>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</si>
  <si>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</si>
  <si>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</si>
  <si>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</si>
  <si>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</si>
  <si>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</si>
  <si>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</si>
  <si>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</si>
  <si>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</si>
  <si>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</si>
  <si>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</si>
  <si>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</si>
  <si>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</si>
  <si>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</si>
  <si>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</si>
  <si>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</si>
  <si>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</si>
  <si>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</si>
  <si>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</si>
  <si>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</si>
  <si>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</si>
  <si>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</si>
  <si>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</si>
  <si>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</si>
  <si>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</si>
  <si>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</si>
  <si>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</si>
  <si>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</si>
  <si>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</si>
  <si>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</si>
  <si>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</si>
  <si>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</si>
  <si>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</si>
  <si>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</si>
  <si>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</si>
  <si>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</si>
  <si>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</si>
  <si>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</si>
  <si>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</si>
  <si>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</si>
  <si>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</si>
  <si>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</si>
  <si>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</si>
  <si>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</si>
  <si>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</si>
  <si>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</si>
  <si>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</si>
  <si>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</si>
  <si>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</si>
  <si>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</si>
  <si>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</si>
  <si>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</si>
  <si>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</si>
  <si>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</si>
  <si>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</si>
  <si>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</si>
  <si>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</si>
  <si>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</si>
  <si>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</si>
  <si>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</si>
  <si>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</si>
  <si>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</si>
  <si>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</si>
  <si>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</si>
  <si>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</si>
  <si>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</si>
  <si>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</si>
  <si>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</si>
  <si>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</si>
  <si>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</si>
  <si>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</si>
  <si>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</si>
  <si>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</si>
  <si>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</si>
  <si>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</si>
  <si>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</si>
  <si>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</si>
  <si>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</si>
  <si>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</si>
  <si>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</si>
  <si>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</si>
  <si>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</si>
  <si>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</si>
  <si>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</si>
  <si>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</si>
  <si>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</si>
  <si>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</si>
  <si>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</si>
  <si>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</si>
  <si>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</si>
  <si>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</si>
  <si>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</si>
  <si>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</si>
  <si>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</si>
  <si>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</si>
  <si>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</si>
  <si>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</si>
  <si>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</si>
  <si>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</si>
  <si>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</si>
  <si>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</si>
  <si>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</si>
  <si>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</si>
  <si>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</si>
  <si>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</si>
  <si>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</si>
  <si>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</si>
  <si>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</si>
  <si>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</si>
  <si>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</si>
  <si>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</si>
  <si>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</si>
  <si>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</si>
  <si>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</si>
  <si>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</si>
  <si>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</si>
  <si>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</si>
  <si>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</si>
  <si>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</si>
  <si>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</si>
  <si>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</si>
  <si>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</si>
  <si>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</si>
  <si>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</si>
  <si>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</si>
  <si>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</si>
  <si>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</si>
  <si>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</si>
  <si>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</si>
  <si>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</si>
  <si>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</si>
  <si>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</si>
  <si>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</si>
  <si>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</si>
  <si>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</si>
  <si>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</si>
  <si>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</si>
  <si>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</si>
  <si>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</si>
  <si>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</si>
  <si>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</si>
  <si>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</si>
  <si>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</si>
  <si>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</si>
  <si>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</si>
  <si>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</si>
  <si>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</si>
  <si>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</si>
  <si>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</si>
  <si>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</si>
  <si>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</si>
  <si>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</si>
  <si>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</si>
  <si>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</si>
  <si>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</si>
  <si>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</si>
  <si>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</si>
  <si>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</si>
  <si>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</si>
  <si>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</si>
  <si>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</si>
  <si>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</si>
  <si>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</si>
  <si>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</si>
  <si>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</si>
  <si>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</si>
  <si>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</si>
  <si>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</si>
  <si>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</si>
  <si>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</si>
  <si>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</si>
  <si>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</si>
  <si>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</si>
  <si>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</si>
  <si>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</si>
  <si>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</si>
  <si>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</si>
  <si>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</si>
  <si>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</si>
  <si>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</si>
  <si>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</si>
  <si>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</si>
  <si>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</si>
  <si>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</si>
  <si>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</si>
  <si>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</si>
  <si>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</si>
  <si>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</si>
  <si>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</si>
  <si>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</si>
  <si>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</si>
  <si>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</si>
  <si>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</si>
  <si>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</si>
  <si>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</si>
  <si>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</si>
  <si>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</si>
  <si>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</si>
  <si>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</si>
  <si>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</si>
  <si>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</si>
  <si>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</si>
  <si>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</si>
  <si>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</si>
  <si>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</si>
  <si>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</si>
  <si>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</si>
  <si>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</si>
  <si>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</si>
  <si>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</si>
  <si>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</si>
  <si>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</si>
  <si>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</si>
  <si>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</si>
  <si>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</si>
  <si>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</si>
  <si>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</si>
  <si>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</si>
  <si>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</si>
  <si>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</si>
  <si>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</si>
  <si>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</si>
  <si>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</si>
  <si>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</si>
  <si>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</si>
  <si>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</si>
  <si>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</si>
  <si>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</si>
  <si>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</si>
  <si>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</si>
  <si>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</si>
  <si>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</si>
  <si>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</si>
  <si>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</si>
  <si>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</si>
  <si>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</si>
  <si>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</si>
  <si>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</si>
  <si>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</si>
  <si>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</si>
  <si>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</si>
  <si>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</si>
  <si>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</si>
  <si>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</si>
  <si>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</si>
  <si>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</si>
  <si>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</si>
  <si>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</si>
  <si>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</si>
  <si>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</si>
  <si>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</si>
  <si>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</si>
  <si>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</si>
  <si>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</si>
  <si>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</si>
  <si>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</si>
  <si>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</si>
  <si>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</si>
  <si>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</si>
  <si>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</si>
  <si>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</si>
  <si>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</si>
  <si>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</si>
  <si>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</si>
  <si>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</si>
  <si>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</si>
  <si>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</si>
  <si>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</si>
  <si>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</si>
  <si>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</si>
  <si>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</si>
  <si>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</si>
  <si>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</si>
  <si>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</si>
  <si>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</si>
  <si>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</si>
  <si>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</si>
  <si>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</si>
  <si>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</si>
  <si>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</si>
  <si>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</si>
  <si>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</si>
  <si>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</si>
  <si>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</si>
  <si>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</si>
  <si>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</si>
  <si>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</si>
  <si>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</si>
  <si>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</si>
  <si>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</si>
  <si>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</si>
  <si>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</si>
  <si>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</si>
  <si>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</si>
  <si>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</si>
  <si>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</si>
  <si>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</si>
  <si>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</si>
  <si>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</si>
  <si>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</si>
  <si>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</si>
  <si>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</si>
  <si>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</si>
  <si>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</si>
  <si>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</si>
  <si>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</si>
  <si>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</si>
  <si>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</si>
  <si>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</si>
  <si>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</si>
  <si>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</si>
  <si>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</si>
  <si>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</si>
  <si>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</si>
  <si>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</si>
  <si>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</si>
  <si>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</si>
  <si>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</si>
  <si>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</si>
  <si>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</si>
  <si>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</si>
  <si>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</si>
  <si>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</si>
  <si>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</si>
  <si>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</si>
  <si>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</si>
  <si>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</si>
  <si>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</si>
  <si>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</si>
  <si>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</si>
  <si>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</si>
  <si>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</si>
  <si>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</si>
  <si>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</si>
  <si>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</si>
  <si>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</si>
  <si>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</si>
  <si>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</si>
  <si>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</si>
  <si>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</si>
  <si>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</si>
  <si>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</si>
  <si>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</si>
  <si>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</si>
  <si>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</si>
  <si>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</si>
  <si>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</si>
  <si>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</si>
  <si>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</si>
  <si>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</si>
  <si>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</si>
  <si>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</si>
  <si>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</si>
  <si>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</si>
  <si>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</si>
  <si>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</si>
  <si>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</si>
  <si>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</si>
  <si>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</si>
  <si>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</si>
  <si>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</si>
  <si>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</si>
  <si>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</si>
  <si>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</si>
  <si>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</si>
  <si>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</si>
  <si>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</si>
  <si>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</si>
  <si>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</si>
  <si>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</si>
  <si>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</si>
  <si>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</si>
  <si>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</si>
  <si>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</si>
  <si>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</si>
  <si>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</si>
  <si>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</si>
  <si>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</si>
  <si>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</si>
  <si>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</si>
  <si>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</si>
  <si>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</si>
  <si>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</si>
  <si>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</si>
  <si>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</si>
  <si>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</si>
  <si>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</si>
  <si>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</si>
  <si>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</si>
  <si>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</si>
  <si>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</si>
  <si>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</si>
  <si>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</si>
  <si>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</si>
  <si>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</si>
  <si>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</si>
  <si>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</si>
  <si>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</si>
  <si>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</si>
  <si>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</si>
  <si>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</si>
  <si>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</si>
  <si>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</si>
  <si>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</si>
  <si>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</si>
  <si>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</si>
  <si>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</si>
  <si>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</si>
  <si>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</si>
  <si>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</si>
  <si>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</si>
  <si>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</si>
  <si>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</si>
  <si>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</si>
  <si>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</si>
  <si>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</si>
  <si>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</si>
  <si>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</si>
  <si>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</si>
  <si>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</si>
  <si>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</si>
  <si>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</si>
  <si>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</si>
  <si>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</si>
  <si>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</si>
  <si>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</si>
  <si>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</si>
  <si>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</si>
  <si>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</si>
  <si>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</si>
  <si>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</si>
  <si>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</si>
  <si>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</si>
  <si>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</si>
  <si>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</si>
  <si>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</si>
  <si>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</si>
  <si>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</si>
  <si>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</si>
  <si>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</si>
  <si>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</si>
  <si>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</si>
  <si>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</si>
  <si>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</si>
  <si>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</si>
  <si>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</si>
  <si>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</si>
  <si>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</si>
  <si>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</si>
  <si>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</si>
  <si>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</si>
  <si>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</si>
  <si>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</si>
  <si>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</si>
  <si>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</si>
  <si>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</si>
  <si>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</si>
  <si>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</si>
  <si>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</si>
  <si>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</si>
  <si>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</si>
  <si>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</si>
  <si>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</si>
  <si>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</si>
  <si>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</si>
  <si>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</si>
  <si>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</si>
  <si>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</si>
  <si>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</si>
  <si>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</si>
  <si>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</si>
  <si>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</si>
  <si>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</si>
  <si>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</si>
  <si>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</si>
  <si>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</si>
  <si>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</si>
  <si>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</si>
  <si>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</si>
  <si>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</si>
  <si>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</si>
  <si>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</si>
  <si>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</si>
  <si>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</si>
  <si>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</si>
  <si>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</si>
  <si>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</si>
  <si>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</si>
  <si>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</si>
  <si>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</si>
  <si>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</si>
  <si>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</si>
  <si>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</si>
  <si>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</si>
  <si>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</si>
  <si>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</si>
  <si>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</si>
  <si>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</si>
  <si>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</si>
  <si>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</si>
  <si>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</si>
  <si>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</si>
  <si>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</si>
  <si>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</si>
  <si>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</si>
  <si>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</si>
  <si>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</si>
  <si>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</si>
  <si>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</si>
  <si>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</si>
  <si>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</si>
  <si>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</si>
  <si>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</si>
  <si>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</si>
  <si>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</si>
  <si>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</si>
  <si>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</si>
  <si>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</si>
  <si>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</si>
  <si>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</si>
  <si>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</si>
  <si>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</si>
  <si>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</si>
  <si>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</si>
  <si>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</si>
  <si>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</si>
  <si>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</si>
  <si>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</si>
  <si>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</si>
  <si>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</si>
  <si>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</si>
  <si>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</si>
  <si>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</si>
  <si>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</si>
  <si>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</si>
  <si>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</si>
  <si>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</si>
  <si>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</si>
  <si>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</si>
  <si>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</si>
  <si>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</si>
  <si>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</si>
  <si>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</si>
  <si>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</si>
  <si>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</si>
  <si>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</si>
  <si>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</si>
  <si>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</si>
  <si>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</si>
  <si>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</si>
  <si>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</si>
  <si>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</si>
  <si>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</si>
  <si>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</si>
  <si>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</si>
  <si>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</si>
  <si>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</si>
  <si>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</si>
  <si>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</si>
  <si>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</si>
  <si>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</si>
  <si>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</si>
  <si>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</si>
  <si>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</si>
  <si>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</si>
  <si>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</si>
  <si>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</si>
  <si>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</si>
  <si>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</si>
  <si>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</si>
  <si>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</si>
  <si>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</si>
  <si>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</si>
  <si>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</si>
  <si>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</si>
  <si>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</si>
  <si>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</si>
  <si>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</si>
  <si>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</si>
  <si>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</si>
  <si>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</si>
  <si>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</si>
  <si>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</si>
  <si>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</si>
  <si>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</si>
  <si>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</si>
  <si>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</si>
  <si>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</si>
  <si>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</si>
  <si>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</si>
  <si>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</si>
  <si>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</si>
  <si>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</si>
  <si>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</si>
  <si>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</si>
  <si>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</si>
  <si>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</si>
  <si>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</si>
  <si>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</si>
  <si>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</si>
  <si>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</si>
  <si>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</si>
  <si>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</si>
  <si>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</si>
  <si>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</si>
  <si>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</si>
  <si>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</si>
  <si>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</si>
  <si>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</si>
  <si>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</si>
  <si>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</si>
  <si>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</si>
  <si>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</si>
  <si>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</si>
  <si>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</si>
  <si>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</si>
  <si>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</si>
  <si>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</si>
  <si>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</si>
  <si>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</si>
  <si>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</si>
  <si>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</si>
  <si>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</si>
  <si>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</si>
  <si>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</si>
  <si>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</si>
  <si>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</si>
  <si>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</si>
  <si>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</si>
  <si>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</si>
  <si>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</si>
  <si>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</si>
  <si>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</si>
  <si>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</si>
  <si>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</si>
  <si>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</si>
  <si>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</si>
  <si>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</si>
  <si>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</si>
  <si>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</si>
  <si>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</si>
  <si>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</si>
  <si>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</si>
  <si>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</si>
  <si>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</si>
  <si>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</si>
  <si>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</si>
  <si>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</si>
  <si>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</si>
  <si>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</si>
  <si>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</si>
  <si>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</si>
  <si>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</si>
  <si>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</si>
  <si>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</si>
  <si>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</si>
  <si>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</si>
  <si>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</si>
  <si>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</si>
  <si>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</si>
  <si>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</si>
  <si>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</si>
  <si>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</si>
  <si>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</si>
  <si>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</si>
  <si>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</si>
  <si>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</si>
  <si>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</si>
  <si>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</si>
  <si>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</si>
  <si>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</si>
  <si>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</si>
  <si>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</si>
  <si>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</si>
  <si>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</si>
  <si>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</si>
  <si>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</si>
  <si>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</si>
  <si>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</si>
  <si>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</si>
  <si>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</si>
  <si>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</si>
  <si>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</si>
  <si>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</si>
  <si>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</si>
  <si>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</si>
  <si>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</si>
  <si>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</si>
  <si>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</si>
  <si>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</si>
  <si>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</si>
  <si>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</si>
  <si>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</si>
  <si>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</si>
  <si>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</si>
  <si>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</si>
  <si>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</si>
  <si>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</si>
  <si>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</si>
  <si>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</si>
  <si>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</si>
  <si>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</si>
  <si>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</si>
  <si>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</si>
  <si>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</si>
  <si>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</si>
  <si>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</si>
  <si>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</si>
  <si>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</si>
  <si>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</si>
  <si>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</si>
  <si>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</si>
  <si>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</si>
  <si>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</si>
  <si>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</si>
  <si>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</si>
  <si>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</si>
  <si>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</si>
  <si>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</si>
  <si>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</si>
  <si>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</si>
  <si>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</si>
  <si>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</si>
  <si>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</si>
  <si>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</si>
  <si>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</si>
  <si>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</si>
  <si>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</si>
  <si>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</si>
  <si>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</si>
  <si>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</si>
  <si>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</si>
  <si>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</si>
  <si>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</si>
  <si>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</si>
  <si>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</si>
  <si>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</si>
  <si>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</si>
  <si>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</si>
  <si>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</si>
  <si>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</si>
  <si>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</si>
  <si>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</si>
  <si>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</si>
  <si>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</si>
  <si>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</si>
  <si>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</si>
  <si>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</si>
  <si>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</si>
  <si>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</si>
  <si>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</si>
  <si>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</si>
  <si>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</si>
  <si>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</si>
  <si>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</si>
  <si>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</si>
  <si>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</si>
  <si>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</si>
  <si>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</si>
  <si>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</si>
  <si>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</si>
  <si>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</si>
  <si>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</si>
  <si>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</si>
  <si>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</si>
  <si>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</si>
  <si>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</si>
  <si>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</si>
  <si>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</si>
  <si>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</si>
  <si>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</si>
  <si>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</si>
  <si>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</si>
  <si>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</si>
  <si>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</si>
  <si>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</si>
  <si>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</si>
  <si>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</si>
  <si>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</si>
  <si>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</si>
  <si>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</si>
  <si>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</si>
  <si>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</si>
  <si>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</si>
  <si>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</si>
  <si>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</si>
  <si>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</si>
  <si>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</si>
  <si>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</si>
  <si>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</si>
  <si>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</si>
  <si>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</si>
  <si>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</si>
  <si>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</si>
  <si>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</si>
  <si>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</si>
  <si>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</si>
  <si>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</si>
  <si>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</si>
  <si>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</si>
  <si>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</si>
  <si>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</si>
  <si>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</si>
  <si>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</si>
  <si>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</si>
  <si>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</si>
  <si>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</si>
  <si>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</si>
  <si>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</si>
  <si>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</si>
  <si>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</si>
  <si>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</si>
  <si>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</si>
  <si>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</si>
  <si>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</si>
  <si>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</si>
  <si>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</si>
  <si>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</si>
  <si>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</si>
  <si>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</si>
  <si>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</si>
  <si>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</si>
  <si>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</si>
  <si>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</si>
  <si>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</si>
  <si>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</si>
  <si>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</si>
  <si>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</si>
  <si>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</si>
  <si>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</si>
  <si>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</si>
  <si>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</si>
  <si>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</si>
  <si>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</si>
  <si>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</si>
  <si>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</si>
  <si>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</si>
  <si>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</si>
  <si>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</si>
  <si>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</si>
  <si>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</si>
  <si>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</si>
  <si>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</si>
  <si>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</si>
  <si>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</si>
  <si>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</si>
  <si>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</si>
  <si>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</si>
  <si>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</si>
  <si>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</si>
  <si>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</si>
  <si>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</si>
  <si>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</si>
  <si>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</si>
  <si>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</si>
  <si>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</si>
  <si>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</si>
  <si>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</si>
  <si>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</si>
  <si>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</si>
  <si>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</si>
  <si>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</si>
  <si>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</si>
  <si>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</si>
  <si>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</si>
  <si>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</si>
  <si>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</si>
  <si>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</si>
  <si>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</si>
  <si>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</si>
  <si>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</si>
  <si>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</si>
  <si>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</si>
  <si>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</si>
  <si>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</si>
  <si>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</si>
  <si>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</si>
  <si>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</si>
  <si>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</si>
  <si>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</si>
  <si>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</si>
  <si>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</si>
  <si>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</si>
  <si>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</si>
  <si>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</si>
  <si>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</si>
  <si>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</si>
  <si>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</si>
  <si>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</si>
  <si>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</si>
  <si>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</si>
  <si>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</si>
  <si>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</si>
  <si>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</si>
  <si>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</si>
  <si>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</si>
  <si>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</si>
  <si>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</si>
  <si>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</si>
  <si>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</si>
  <si>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</si>
  <si>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</si>
  <si>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</si>
  <si>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</si>
  <si>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</si>
  <si>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</si>
  <si>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</si>
  <si>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</si>
  <si>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</si>
  <si>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</si>
  <si>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</si>
  <si>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</si>
  <si>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</si>
  <si>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</si>
  <si>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</si>
  <si>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</si>
  <si>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</si>
  <si>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</si>
  <si>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</si>
  <si>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</si>
  <si>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</si>
  <si>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</si>
  <si>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</si>
  <si>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</si>
  <si>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</si>
  <si>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</si>
  <si>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</si>
  <si>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</si>
  <si>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</si>
  <si>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</si>
  <si>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</si>
  <si>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</si>
  <si>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</si>
  <si>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</si>
  <si>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</si>
  <si>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</si>
  <si>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</si>
  <si>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</si>
  <si>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</si>
  <si>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</si>
  <si>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</si>
  <si>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</si>
  <si>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</si>
  <si>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</si>
  <si>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</si>
  <si>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</si>
  <si>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</si>
  <si>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</si>
  <si>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</si>
  <si>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</si>
  <si>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</si>
  <si>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</si>
  <si>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</si>
  <si>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</si>
  <si>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</si>
  <si>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</si>
  <si>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</si>
  <si>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</si>
  <si>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</si>
  <si>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</si>
  <si>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</si>
  <si>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</si>
  <si>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</si>
  <si>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</si>
  <si>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</si>
  <si>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</si>
  <si>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</si>
  <si>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</si>
  <si>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</si>
  <si>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</si>
  <si>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</si>
  <si>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</si>
  <si>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</si>
  <si>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</si>
  <si>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</si>
  <si>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</si>
  <si>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</si>
  <si>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</si>
  <si>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</si>
  <si>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</si>
  <si>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</si>
  <si>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</si>
  <si>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</si>
  <si>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</si>
  <si>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</si>
  <si>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</si>
  <si>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</si>
  <si>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</si>
  <si>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</si>
  <si>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</si>
  <si>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</si>
  <si>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</si>
  <si>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</si>
  <si>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</si>
  <si>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</si>
  <si>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</si>
  <si>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</si>
  <si>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</si>
  <si>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</si>
  <si>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</si>
  <si>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</si>
  <si>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</si>
  <si>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</si>
  <si>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</si>
  <si>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</si>
  <si>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</si>
  <si>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</si>
  <si>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</si>
  <si>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</si>
  <si>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</si>
  <si>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</si>
  <si>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</si>
  <si>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</si>
  <si>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</si>
  <si>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</si>
  <si>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</si>
  <si>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</si>
  <si>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</si>
  <si>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</si>
  <si>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</si>
  <si>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</si>
  <si>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</si>
  <si>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</si>
  <si>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</si>
  <si>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</si>
  <si>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</si>
  <si>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</si>
  <si>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</si>
  <si>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</si>
  <si>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</si>
  <si>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</si>
  <si>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</si>
  <si>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</si>
  <si>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</si>
  <si>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</si>
  <si>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</si>
  <si>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</si>
  <si>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</si>
  <si>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</si>
  <si>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</si>
  <si>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</si>
  <si>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</si>
  <si>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</si>
  <si>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</si>
  <si>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</si>
  <si>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</si>
  <si>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</si>
  <si>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</si>
  <si>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</si>
  <si>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</si>
  <si>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</si>
  <si>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</si>
  <si>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</si>
  <si>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</si>
  <si>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</si>
  <si>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</si>
  <si>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</si>
  <si>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</si>
  <si>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</si>
  <si>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</si>
  <si>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</si>
  <si>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</si>
  <si>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</si>
  <si>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</si>
  <si>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</si>
  <si>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</si>
  <si>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</si>
  <si>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</si>
  <si>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</si>
  <si>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</si>
  <si>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</si>
  <si>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</si>
  <si>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</si>
  <si>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</si>
  <si>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</si>
  <si>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</si>
  <si>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</si>
  <si>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</si>
  <si>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</si>
  <si>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</si>
  <si>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</si>
  <si>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</si>
  <si>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</si>
  <si>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</si>
  <si>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</si>
  <si>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</si>
  <si>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</si>
  <si>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</si>
  <si>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</si>
  <si>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</si>
  <si>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</si>
  <si>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</si>
  <si>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</si>
  <si>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</si>
  <si>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</si>
  <si>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</si>
  <si>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</si>
  <si>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</si>
  <si>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</si>
  <si>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</si>
  <si>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</si>
  <si>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</si>
  <si>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</si>
  <si>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</si>
  <si>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</si>
  <si>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</si>
  <si>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</si>
  <si>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</si>
  <si>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</si>
  <si>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</si>
  <si>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</si>
  <si>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</si>
  <si>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</si>
  <si>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</si>
  <si>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</si>
  <si>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</si>
  <si>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</si>
  <si>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</si>
  <si>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</si>
  <si>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</si>
  <si>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</si>
  <si>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</si>
  <si>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</si>
  <si>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</si>
  <si>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</si>
  <si>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</si>
  <si>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</si>
  <si>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</si>
  <si>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</si>
  <si>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</si>
  <si>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</si>
  <si>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</si>
  <si>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</si>
  <si>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</si>
  <si>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</si>
  <si>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</si>
  <si>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</si>
  <si>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</si>
  <si>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</si>
  <si>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</si>
  <si>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</si>
  <si>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</si>
  <si>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</si>
  <si>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</si>
  <si>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</si>
  <si>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</si>
  <si>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</si>
  <si>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</si>
  <si>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</si>
  <si>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</si>
  <si>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</si>
  <si>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</si>
  <si>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</si>
  <si>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</si>
  <si>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</si>
  <si>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</si>
  <si>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</si>
  <si>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</si>
  <si>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</si>
  <si>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</si>
  <si>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</si>
  <si>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</si>
  <si>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</si>
  <si>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</si>
  <si>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</si>
  <si>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</si>
  <si>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</si>
  <si>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</si>
  <si>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</si>
  <si>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</si>
  <si>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</si>
  <si>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</si>
  <si>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</si>
  <si>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</si>
  <si>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</si>
  <si>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</si>
  <si>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</si>
  <si>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</si>
  <si>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</si>
  <si>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</si>
  <si>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</si>
  <si>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</si>
  <si>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</si>
  <si>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</si>
  <si>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</si>
  <si>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</si>
  <si>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</si>
  <si>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</si>
  <si>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</si>
  <si>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</si>
  <si>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</si>
  <si>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</si>
  <si>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</si>
  <si>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</si>
  <si>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</si>
  <si>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</si>
  <si>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</si>
  <si>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</si>
  <si>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</si>
  <si>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</si>
  <si>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</si>
  <si>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</si>
  <si>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</si>
  <si>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</si>
  <si>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</si>
  <si>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</si>
  <si>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</si>
  <si>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</si>
  <si>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</si>
  <si>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</si>
  <si>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</si>
  <si>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</si>
  <si>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</si>
  <si>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</si>
  <si>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</si>
  <si>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</si>
  <si>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</si>
  <si>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</si>
  <si>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</si>
  <si>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</si>
  <si>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</si>
  <si>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</si>
  <si>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</si>
  <si>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</si>
  <si>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</si>
  <si>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</si>
  <si>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</si>
  <si>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</si>
  <si>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</si>
  <si>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</si>
  <si>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</si>
  <si>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</si>
  <si>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</si>
  <si>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</si>
  <si>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</si>
  <si>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</si>
  <si>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</si>
  <si>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</si>
  <si>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</si>
  <si>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</si>
  <si>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</si>
  <si>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</si>
  <si>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</si>
  <si>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</si>
  <si>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</si>
  <si>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</si>
  <si>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</si>
  <si>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</si>
  <si>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</si>
  <si>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</si>
  <si>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</si>
  <si>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</si>
  <si>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</si>
  <si>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</si>
  <si>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</si>
  <si>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</si>
  <si>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</si>
  <si>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</si>
  <si>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</si>
  <si>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</si>
  <si>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</si>
  <si>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</si>
  <si>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</si>
  <si>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</si>
  <si>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</si>
  <si>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</si>
  <si>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</si>
  <si>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</si>
  <si>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</si>
  <si>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</si>
  <si>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</si>
  <si>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</si>
  <si>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</si>
  <si>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</si>
  <si>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</si>
  <si>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</si>
  <si>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</si>
  <si>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</si>
  <si>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</si>
  <si>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</si>
  <si>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</si>
  <si>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</si>
  <si>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</si>
  <si>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</si>
  <si>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</si>
  <si>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</si>
  <si>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</si>
  <si>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</si>
  <si>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</si>
  <si>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</si>
  <si>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</si>
  <si>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</si>
  <si>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</si>
  <si>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</si>
  <si>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</si>
  <si>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</si>
  <si>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</si>
  <si>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</si>
  <si>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</si>
  <si>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</si>
  <si>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</si>
  <si>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</si>
  <si>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</si>
  <si>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</si>
  <si>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</si>
  <si>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</si>
  <si>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</si>
  <si>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</si>
  <si>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</si>
  <si>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</si>
  <si>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</si>
  <si>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</si>
  <si>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</si>
  <si>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</si>
  <si>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</si>
  <si>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</si>
  <si>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</si>
  <si>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</si>
  <si>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</si>
  <si>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</si>
  <si>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</si>
  <si>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</si>
  <si>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</si>
  <si>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</si>
  <si>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</si>
  <si>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</si>
  <si>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</si>
  <si>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</si>
  <si>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</si>
  <si>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</si>
  <si>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</si>
  <si>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</si>
  <si>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</si>
  <si>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</si>
  <si>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</si>
  <si>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</si>
  <si>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</si>
  <si>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</si>
  <si>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</si>
  <si>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</si>
  <si>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</si>
  <si>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</si>
  <si>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</si>
  <si>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</si>
  <si>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</si>
  <si>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</si>
  <si>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</si>
  <si>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</si>
  <si>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</si>
  <si>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</si>
  <si>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</si>
  <si>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</si>
  <si>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</si>
  <si>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</si>
  <si>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</si>
  <si>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</si>
  <si>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</si>
  <si>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</si>
  <si>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</si>
  <si>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</si>
  <si>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</si>
  <si>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</si>
  <si>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</si>
  <si>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</si>
  <si>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</si>
  <si>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</si>
  <si>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</si>
  <si>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</si>
  <si>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</si>
  <si>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</si>
  <si>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</si>
  <si>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</si>
  <si>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</si>
  <si>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</si>
  <si>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</si>
  <si>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</si>
  <si>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</si>
  <si>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</si>
  <si>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</si>
  <si>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</si>
  <si>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</si>
  <si>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</si>
  <si>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</si>
  <si>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</si>
  <si>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</si>
  <si>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</si>
  <si>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</si>
  <si>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</si>
  <si>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</si>
  <si>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</si>
  <si>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</si>
  <si>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</si>
  <si>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</si>
  <si>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</si>
  <si>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</si>
  <si>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</si>
  <si>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</si>
  <si>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</si>
  <si>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</si>
  <si>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</si>
  <si>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</si>
  <si>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</si>
  <si>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</si>
  <si>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</si>
  <si>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</si>
  <si>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</si>
  <si>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</si>
  <si>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</si>
  <si>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</si>
  <si>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</si>
  <si>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</si>
  <si>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</si>
  <si>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</si>
  <si>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</si>
  <si>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</si>
  <si>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</si>
  <si>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</si>
  <si>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</si>
  <si>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</si>
  <si>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</si>
  <si>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</si>
  <si>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</si>
  <si>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</si>
  <si>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</si>
  <si>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</si>
  <si>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</si>
  <si>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</si>
  <si>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</si>
  <si>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</si>
  <si>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</si>
  <si>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</si>
  <si>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</si>
  <si>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</si>
  <si>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</si>
  <si>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</si>
  <si>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</si>
  <si>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</si>
  <si>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</si>
  <si>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</si>
  <si>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</si>
  <si>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</si>
  <si>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</si>
  <si>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</si>
  <si>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</si>
  <si>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</si>
  <si>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</si>
  <si>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</si>
  <si>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</si>
  <si>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</si>
  <si>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</si>
  <si>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</si>
  <si>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</si>
  <si>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</si>
  <si>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</si>
  <si>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</si>
  <si>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</si>
  <si>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</si>
  <si>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</si>
  <si>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</si>
  <si>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</si>
  <si>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</si>
  <si>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</si>
  <si>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</si>
  <si>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</si>
  <si>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</si>
  <si>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</si>
  <si>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</si>
  <si>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</si>
  <si>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</si>
  <si>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</si>
  <si>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</si>
  <si>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</si>
  <si>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</si>
  <si>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</si>
  <si>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</si>
  <si>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</si>
  <si>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</si>
  <si>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</si>
  <si>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</si>
  <si>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</si>
  <si>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</si>
  <si>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</si>
  <si>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</si>
  <si>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</si>
  <si>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</si>
  <si>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</si>
  <si>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</si>
  <si>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</si>
  <si>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</si>
  <si>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</si>
  <si>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</si>
  <si>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</si>
  <si>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</si>
  <si>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</si>
  <si>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</si>
  <si>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</si>
  <si>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</si>
  <si>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</si>
  <si>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</si>
  <si>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</si>
  <si>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</si>
  <si>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</si>
  <si>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</si>
  <si>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</si>
  <si>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</si>
  <si>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</si>
  <si>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</si>
  <si>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</si>
  <si>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</si>
  <si>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</si>
  <si>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</si>
  <si>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</si>
  <si>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</si>
  <si>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</si>
  <si>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</si>
  <si>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</si>
  <si>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</si>
  <si>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</si>
  <si>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</si>
  <si>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</si>
  <si>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</si>
  <si>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</si>
  <si>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</si>
  <si>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</si>
  <si>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</si>
  <si>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</si>
  <si>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</si>
  <si>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</si>
  <si>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</si>
  <si>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</si>
  <si>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</si>
  <si>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</si>
  <si>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</si>
  <si>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</si>
  <si>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</si>
  <si>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</si>
  <si>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</si>
  <si>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</si>
  <si>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</si>
  <si>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</si>
  <si>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</si>
  <si>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</si>
  <si>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</si>
  <si>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</si>
  <si>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</si>
  <si>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</si>
  <si>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</si>
  <si>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</si>
  <si>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</si>
  <si>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</si>
  <si>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</si>
  <si>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</si>
  <si>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</si>
  <si>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</si>
  <si>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</si>
  <si>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</si>
  <si>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</si>
  <si>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</si>
  <si>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</si>
  <si>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</si>
  <si>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</si>
  <si>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</si>
  <si>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</si>
  <si>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</si>
  <si>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</si>
  <si>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</si>
  <si>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</si>
  <si>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</si>
  <si>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</si>
  <si>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</si>
  <si>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</si>
  <si>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</si>
  <si>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</si>
  <si>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</si>
  <si>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</si>
  <si>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</si>
  <si>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</si>
  <si>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</si>
  <si>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</si>
  <si>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</si>
  <si>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</si>
  <si>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</si>
  <si>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</si>
  <si>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</si>
  <si>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</si>
  <si>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</si>
  <si>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</si>
  <si>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</si>
  <si>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</si>
  <si>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</si>
  <si>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</si>
  <si>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</si>
  <si>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</si>
  <si>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</si>
  <si>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</si>
  <si>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</si>
  <si>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</si>
  <si>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</si>
  <si>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</si>
  <si>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</si>
  <si>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</si>
  <si>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</si>
  <si>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</si>
  <si>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</si>
  <si>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</si>
  <si>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</si>
  <si>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</si>
  <si>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</si>
  <si>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</si>
  <si>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</si>
  <si>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</si>
  <si>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</si>
  <si>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</si>
  <si>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</si>
  <si>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</si>
  <si>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</si>
  <si>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</si>
  <si>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</si>
  <si>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</si>
  <si>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</si>
  <si>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</si>
  <si>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</si>
  <si>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</si>
  <si>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</si>
  <si>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</si>
  <si>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</si>
  <si>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</si>
  <si>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</si>
  <si>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</si>
  <si>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</si>
  <si>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</si>
  <si>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</si>
  <si>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</si>
  <si>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</si>
  <si>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</si>
  <si>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</si>
  <si>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</si>
  <si>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</si>
  <si>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</si>
  <si>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</si>
  <si>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</si>
  <si>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</si>
  <si>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</si>
  <si>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</si>
  <si>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</si>
  <si>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</si>
  <si>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</si>
  <si>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</si>
  <si>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</si>
  <si>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</si>
  <si>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</si>
  <si>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</si>
  <si>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</si>
  <si>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</si>
  <si>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</si>
  <si>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</si>
  <si>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</si>
  <si>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</si>
  <si>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</si>
  <si>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</si>
  <si>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</si>
  <si>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</si>
  <si>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</si>
  <si>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</si>
  <si>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</si>
  <si>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</si>
  <si>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</si>
  <si>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</si>
  <si>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</si>
  <si>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</si>
  <si>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</si>
  <si>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</si>
  <si>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</si>
  <si>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</si>
  <si>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</si>
  <si>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</si>
  <si>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</si>
  <si>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</si>
  <si>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</si>
  <si>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</si>
  <si>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</si>
  <si>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</si>
  <si>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</si>
  <si>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</si>
  <si>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</si>
  <si>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</si>
  <si>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</si>
  <si>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</si>
  <si>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</si>
  <si>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</si>
  <si>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</si>
  <si>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</si>
  <si>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</si>
  <si>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</si>
  <si>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</si>
  <si>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</si>
  <si>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</si>
  <si>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</si>
  <si>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</si>
  <si>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</si>
  <si>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</si>
  <si>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</si>
  <si>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</si>
  <si>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</si>
  <si>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</si>
  <si>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</si>
  <si>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</si>
  <si>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</si>
  <si>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</si>
  <si>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</si>
  <si>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</si>
  <si>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</si>
  <si>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</si>
  <si>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</si>
  <si>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</si>
  <si>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</si>
  <si>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</si>
  <si>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</si>
  <si>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</si>
  <si>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</si>
  <si>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</si>
  <si>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</si>
  <si>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</si>
  <si>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</si>
  <si>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</si>
  <si>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</si>
  <si>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</si>
  <si>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</si>
  <si>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</si>
  <si>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</si>
  <si>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</si>
  <si>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</si>
  <si>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</si>
  <si>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</si>
  <si>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</si>
  <si>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</si>
  <si>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</si>
  <si>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</si>
  <si>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</si>
  <si>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</si>
  <si>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</si>
  <si>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</si>
  <si>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</si>
  <si>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</si>
  <si>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</si>
  <si>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</si>
  <si>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</si>
  <si>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</si>
  <si>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</si>
  <si>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</si>
  <si>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</si>
  <si>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</si>
  <si>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</si>
  <si>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</si>
  <si>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</si>
  <si>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</si>
  <si>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</si>
  <si>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</si>
  <si>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</si>
  <si>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</si>
  <si>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</si>
  <si>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</si>
  <si>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</si>
  <si>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</si>
  <si>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</si>
  <si>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</si>
  <si>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</si>
  <si>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</si>
  <si>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</si>
  <si>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</si>
  <si>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</si>
  <si>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</si>
  <si>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</si>
  <si>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</si>
  <si>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</si>
  <si>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</si>
  <si>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</si>
  <si>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</si>
  <si>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</si>
  <si>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</si>
  <si>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</si>
  <si>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</si>
  <si>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</si>
  <si>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</si>
  <si>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</si>
  <si>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</si>
  <si>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</si>
  <si>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</si>
  <si>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</si>
  <si>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</si>
  <si>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</si>
  <si>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</si>
  <si>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</si>
  <si>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</si>
  <si>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</si>
  <si>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</si>
  <si>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</si>
  <si>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</si>
  <si>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</si>
  <si>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</si>
  <si>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</si>
  <si>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</si>
  <si>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</si>
  <si>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</si>
  <si>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</si>
  <si>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</si>
  <si>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</si>
  <si>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</si>
  <si>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</si>
  <si>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</si>
  <si>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</si>
  <si>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</si>
  <si>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</si>
  <si>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</si>
  <si>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</si>
  <si>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</si>
  <si>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</si>
  <si>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</si>
  <si>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</si>
  <si>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</si>
  <si>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</si>
  <si>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</si>
  <si>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</si>
  <si>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</si>
  <si>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</si>
  <si>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</si>
  <si>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</si>
  <si>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</si>
  <si>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</si>
  <si>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</si>
  <si>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</si>
  <si>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</si>
  <si>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</si>
  <si>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</si>
  <si>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</si>
  <si>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</si>
  <si>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</si>
  <si>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</si>
  <si>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</si>
  <si>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</si>
  <si>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</si>
  <si>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</si>
  <si>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</si>
  <si>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</si>
  <si>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</si>
  <si>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</si>
  <si>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</si>
  <si>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</si>
  <si>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</si>
  <si>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</si>
  <si>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</si>
  <si>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</si>
  <si>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</si>
  <si>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</si>
  <si>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</si>
  <si>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</si>
  <si>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</si>
  <si>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</si>
  <si>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</si>
  <si>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</si>
  <si>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</si>
  <si>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</si>
  <si>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</si>
  <si>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</si>
  <si>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</si>
  <si>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</si>
  <si>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</si>
  <si>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</si>
  <si>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</si>
  <si>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</si>
  <si>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</si>
  <si>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</si>
  <si>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</si>
  <si>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</si>
  <si>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</si>
  <si>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</si>
  <si>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</si>
  <si>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</si>
  <si>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</si>
  <si>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</si>
  <si>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</si>
  <si>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</si>
  <si>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</si>
  <si>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</si>
  <si>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</si>
  <si>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</si>
  <si>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</si>
  <si>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</si>
  <si>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</si>
  <si>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</si>
  <si>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</si>
  <si>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</si>
  <si>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</si>
  <si>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</si>
  <si>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</si>
  <si>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</si>
  <si>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</si>
  <si>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</si>
  <si>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</si>
  <si>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</si>
  <si>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</si>
  <si>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</si>
  <si>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</si>
  <si>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</si>
  <si>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</si>
  <si>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</si>
  <si>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</si>
  <si>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</si>
  <si>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</si>
  <si>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</si>
  <si>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</si>
  <si>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</si>
  <si>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</si>
  <si>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</si>
  <si>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</si>
  <si>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</si>
  <si>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</si>
  <si>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</si>
  <si>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</si>
  <si>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</si>
  <si>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</si>
  <si>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</si>
  <si>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</si>
  <si>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</si>
  <si>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</si>
  <si>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</si>
  <si>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</si>
  <si>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</si>
  <si>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</si>
  <si>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</si>
  <si>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</si>
  <si>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</si>
  <si>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</si>
  <si>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</si>
  <si>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</si>
  <si>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</si>
  <si>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</si>
  <si>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</si>
  <si>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</si>
  <si>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</si>
  <si>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</si>
  <si>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</si>
  <si>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</si>
  <si>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</si>
  <si>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</si>
  <si>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</si>
  <si>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</si>
  <si>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</si>
  <si>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</si>
  <si>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</si>
  <si>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</si>
  <si>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</si>
  <si>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</si>
  <si>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</si>
  <si>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</si>
  <si>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</si>
  <si>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</si>
  <si>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</si>
  <si>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</si>
  <si>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</si>
  <si>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</si>
  <si>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</si>
  <si>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</si>
  <si>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</si>
  <si>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</si>
  <si>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</si>
  <si>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</si>
  <si>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</si>
  <si>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</si>
  <si>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</si>
  <si>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</si>
  <si>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</si>
  <si>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</si>
  <si>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</si>
  <si>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</si>
  <si>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</si>
  <si>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</si>
  <si>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</si>
  <si>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</si>
  <si>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</si>
  <si>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</si>
  <si>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</si>
  <si>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</si>
  <si>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</si>
  <si>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</si>
  <si>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</si>
  <si>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</si>
  <si>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</si>
  <si>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</si>
  <si>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</si>
  <si>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</si>
  <si>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</si>
  <si>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</si>
  <si>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</si>
  <si>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</si>
  <si>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</si>
  <si>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</si>
  <si>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</si>
  <si>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</si>
  <si>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</si>
  <si>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</si>
  <si>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</si>
  <si>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</si>
  <si>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</si>
  <si>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</si>
  <si>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</si>
  <si>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</si>
  <si>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</si>
  <si>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</si>
  <si>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</si>
  <si>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</si>
  <si>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</si>
  <si>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</si>
  <si>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</si>
  <si>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</si>
  <si>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</si>
  <si>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</si>
  <si>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</si>
  <si>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</si>
  <si>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</si>
  <si>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</si>
  <si>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</si>
  <si>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</si>
  <si>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</si>
  <si>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</si>
  <si>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</si>
  <si>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</si>
  <si>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</si>
  <si>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</si>
  <si>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</si>
  <si>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</si>
  <si>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</si>
  <si>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</si>
  <si>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</si>
  <si>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</si>
  <si>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</si>
  <si>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</si>
  <si>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</si>
  <si>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</si>
  <si>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</si>
  <si>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</si>
  <si>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</si>
  <si>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</si>
  <si>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</si>
  <si>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</si>
  <si>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</si>
  <si>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</si>
  <si>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</si>
  <si>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</si>
  <si>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</si>
  <si>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</si>
  <si>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</si>
  <si>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</si>
  <si>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</si>
  <si>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</si>
  <si>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</si>
  <si>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</si>
  <si>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</si>
  <si>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</si>
  <si>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</si>
  <si>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</si>
  <si>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</si>
  <si>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</si>
  <si>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</si>
  <si>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</si>
  <si>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</si>
  <si>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</si>
  <si>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</si>
  <si>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</si>
  <si>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</si>
  <si>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</si>
  <si>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</si>
  <si>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</si>
  <si>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</si>
  <si>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</si>
  <si>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</si>
  <si>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</si>
  <si>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</si>
  <si>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</si>
  <si>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</si>
  <si>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</si>
  <si>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</si>
  <si>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</si>
  <si>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</si>
  <si>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</si>
  <si>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</si>
  <si>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</si>
  <si>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</si>
  <si>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</si>
  <si>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</si>
  <si>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</si>
  <si>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</si>
  <si>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</si>
  <si>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</si>
  <si>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</si>
  <si>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</si>
  <si>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</si>
  <si>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</si>
  <si>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</si>
  <si>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</si>
  <si>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</si>
  <si>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</si>
  <si>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</si>
  <si>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</si>
  <si>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</si>
  <si>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</si>
  <si>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</si>
  <si>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</si>
  <si>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</si>
  <si>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</si>
  <si>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</si>
  <si>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</si>
  <si>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</si>
  <si>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</si>
  <si>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</si>
  <si>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</si>
  <si>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</si>
  <si>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</si>
  <si>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</si>
  <si>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</si>
  <si>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</si>
  <si>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</si>
  <si>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</si>
  <si>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</si>
  <si>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</si>
  <si>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</si>
  <si>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</si>
  <si>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</si>
  <si>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</si>
  <si>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</si>
  <si>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</si>
  <si>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</si>
  <si>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</si>
  <si>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</si>
  <si>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</si>
  <si>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</si>
  <si>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</si>
  <si>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</si>
  <si>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</si>
  <si>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</si>
  <si>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</si>
  <si>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</si>
  <si>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</si>
  <si>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</si>
  <si>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</si>
  <si>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</si>
  <si>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</si>
  <si>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</si>
  <si>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</si>
  <si>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</si>
  <si>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</si>
  <si>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</si>
  <si>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</si>
  <si>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</si>
  <si>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</si>
  <si>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</si>
  <si>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</si>
  <si>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</si>
  <si>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</si>
  <si>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</si>
  <si>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</si>
  <si>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</si>
  <si>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</si>
  <si>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</si>
  <si>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</si>
  <si>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</si>
  <si>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</si>
  <si>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</si>
  <si>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</si>
  <si>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</si>
  <si>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</si>
  <si>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</si>
  <si>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</si>
  <si>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</si>
  <si>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</si>
  <si>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</si>
  <si>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</si>
  <si>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</si>
  <si>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</si>
  <si>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</si>
  <si>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</si>
  <si>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</si>
  <si>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</si>
  <si>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</si>
  <si>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</si>
  <si>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</si>
  <si>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</si>
  <si>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</si>
  <si>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</si>
  <si>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</si>
  <si>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</si>
  <si>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</si>
  <si>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</si>
  <si>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</si>
  <si>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</si>
  <si>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</si>
  <si>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</si>
  <si>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</si>
  <si>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</si>
  <si>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</si>
  <si>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</si>
  <si>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</si>
  <si>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</si>
  <si>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</si>
  <si>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</si>
  <si>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</si>
  <si>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</si>
  <si>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</si>
  <si>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</si>
  <si>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</si>
  <si>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</si>
  <si>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</si>
  <si>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</si>
  <si>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</si>
  <si>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</si>
  <si>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</si>
  <si>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</si>
  <si>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</si>
  <si>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</si>
  <si>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</si>
  <si>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</si>
  <si>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</si>
  <si>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</si>
  <si>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</si>
  <si>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</si>
  <si>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</si>
  <si>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</si>
  <si>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</si>
  <si>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</si>
  <si>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</si>
  <si>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</si>
  <si>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</si>
  <si>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</si>
  <si>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</si>
  <si>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</si>
  <si>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</si>
  <si>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</si>
  <si>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</si>
  <si>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</si>
  <si>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</si>
  <si>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</si>
  <si>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</si>
  <si>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</si>
  <si>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</si>
  <si>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</si>
  <si>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</si>
  <si>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</si>
  <si>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</si>
  <si>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</si>
  <si>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</si>
  <si>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</si>
  <si>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</si>
  <si>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</si>
  <si>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</si>
  <si>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</si>
  <si>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</si>
  <si>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</si>
  <si>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</si>
  <si>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</si>
  <si>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</si>
  <si>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</si>
  <si>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</si>
  <si>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</si>
  <si>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</si>
  <si>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</si>
  <si>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</si>
  <si>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</si>
  <si>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</si>
  <si>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</si>
  <si>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</si>
  <si>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</si>
  <si>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</si>
  <si>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</si>
  <si>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</si>
  <si>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</si>
  <si>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</si>
  <si>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</si>
  <si>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</si>
  <si>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</si>
  <si>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</si>
  <si>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</si>
  <si>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</si>
  <si>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</si>
  <si>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</si>
  <si>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</si>
  <si>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</si>
  <si>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</si>
  <si>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</si>
  <si>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</si>
  <si>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</si>
  <si>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</si>
  <si>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</si>
  <si>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</si>
  <si>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</si>
  <si>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</si>
  <si>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</si>
  <si>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</si>
  <si>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</si>
  <si>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</si>
  <si>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</si>
  <si>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</si>
  <si>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</si>
  <si>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</si>
  <si>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</si>
  <si>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</si>
  <si>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</si>
  <si>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</si>
  <si>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</si>
  <si>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</si>
  <si>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</si>
  <si>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</si>
  <si>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</si>
  <si>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</si>
  <si>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</si>
  <si>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</si>
  <si>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</si>
  <si>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</si>
  <si>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</si>
  <si>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</si>
  <si>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</si>
  <si>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</si>
  <si>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</si>
  <si>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</si>
  <si>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</si>
  <si>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</si>
  <si>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</si>
  <si>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</si>
  <si>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</si>
  <si>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</si>
  <si>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</si>
  <si>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</si>
  <si>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</si>
  <si>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</si>
  <si>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</si>
  <si>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</si>
  <si>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</si>
  <si>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</si>
  <si>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</si>
  <si>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</si>
  <si>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</si>
  <si>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</si>
  <si>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</si>
  <si>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</si>
  <si>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</si>
  <si>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</si>
  <si>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</si>
  <si>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</si>
  <si>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</si>
  <si>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</si>
  <si>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</si>
  <si>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</si>
  <si>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</si>
  <si>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</si>
  <si>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</si>
  <si>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</si>
  <si>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</si>
  <si>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</si>
  <si>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</si>
  <si>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</si>
  <si>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</si>
  <si>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</si>
  <si>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</si>
  <si>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</si>
  <si>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</si>
  <si>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</si>
  <si>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</si>
  <si>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</si>
  <si>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</si>
  <si>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</si>
  <si>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</si>
  <si>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</si>
  <si>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</si>
  <si>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</si>
  <si>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</si>
  <si>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</si>
  <si>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</si>
  <si>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</si>
  <si>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</si>
  <si>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</si>
  <si>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</si>
  <si>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</si>
  <si>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</si>
  <si>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</si>
  <si>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</si>
  <si>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</si>
  <si>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</si>
  <si>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</si>
  <si>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</si>
  <si>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</si>
  <si>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</si>
  <si>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</si>
  <si>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</si>
  <si>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</si>
  <si>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</si>
  <si>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</si>
  <si>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</si>
  <si>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</si>
  <si>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</si>
  <si>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</si>
  <si>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</si>
  <si>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</si>
  <si>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</si>
  <si>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</si>
  <si>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</si>
  <si>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</si>
  <si>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</si>
  <si>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</si>
  <si>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</si>
  <si>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</si>
  <si>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</si>
  <si>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</si>
  <si>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</si>
  <si>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</si>
  <si>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</si>
  <si>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</si>
  <si>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</si>
  <si>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</si>
  <si>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</si>
  <si>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</si>
  <si>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</si>
  <si>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</si>
  <si>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</si>
  <si>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</si>
  <si>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</si>
  <si>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</si>
  <si>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</si>
  <si>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</si>
  <si>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</si>
  <si>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</si>
  <si>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</si>
  <si>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</si>
  <si>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</si>
  <si>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</si>
  <si>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</si>
  <si>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</si>
  <si>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</si>
  <si>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</si>
  <si>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</si>
  <si>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</si>
  <si>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</si>
  <si>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</si>
  <si>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</si>
  <si>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</si>
  <si>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</si>
  <si>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</si>
  <si>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</si>
  <si>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</si>
  <si>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</si>
  <si>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</si>
  <si>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</si>
  <si>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</si>
  <si>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</si>
  <si>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</si>
  <si>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</si>
  <si>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</si>
  <si>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</si>
  <si>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</si>
  <si>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</si>
  <si>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</si>
  <si>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</si>
  <si>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</si>
  <si>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</si>
  <si>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</si>
  <si>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</si>
  <si>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</si>
  <si>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</si>
  <si>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</si>
  <si>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</si>
  <si>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</si>
  <si>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</si>
  <si>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</si>
  <si>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</si>
  <si>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</si>
  <si>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</si>
  <si>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</si>
  <si>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</si>
  <si>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</si>
  <si>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</si>
  <si>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</si>
  <si>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</si>
  <si>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</si>
  <si>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</si>
  <si>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</si>
  <si>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</si>
  <si>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</si>
  <si>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</si>
  <si>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</si>
  <si>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</si>
  <si>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</si>
  <si>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</si>
  <si>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</si>
  <si>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</si>
  <si>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</si>
  <si>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</si>
  <si>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</si>
  <si>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</si>
  <si>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</si>
  <si>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</si>
  <si>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</si>
  <si>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</si>
  <si>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</si>
  <si>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</si>
  <si>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</si>
  <si>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</si>
  <si>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</si>
  <si>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</si>
  <si>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</si>
  <si>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</si>
  <si>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</si>
  <si>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</si>
  <si>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</si>
  <si>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</si>
  <si>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</si>
  <si>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</si>
  <si>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</si>
  <si>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</si>
  <si>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</si>
  <si>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</si>
  <si>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</si>
  <si>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</si>
  <si>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</si>
  <si>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</si>
  <si>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</si>
  <si>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</si>
  <si>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</si>
  <si>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</si>
  <si>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</si>
  <si>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</si>
  <si>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</si>
  <si>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</si>
  <si>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</si>
  <si>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</si>
  <si>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</si>
  <si>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</si>
  <si>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</si>
  <si>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</si>
  <si>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</si>
  <si>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</si>
  <si>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</si>
  <si>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</si>
  <si>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</si>
  <si>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</si>
  <si>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</si>
  <si>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</si>
  <si>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</si>
  <si>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</si>
  <si>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</si>
  <si>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</si>
  <si>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</si>
  <si>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</si>
  <si>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</si>
  <si>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</si>
  <si>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</si>
  <si>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</si>
  <si>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</si>
  <si>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</si>
  <si>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</si>
  <si>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</si>
  <si>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</si>
  <si>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</si>
  <si>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</si>
  <si>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</si>
  <si>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</si>
  <si>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</si>
  <si>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</si>
  <si>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</si>
  <si>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</si>
  <si>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</si>
  <si>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</si>
  <si>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</si>
  <si>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</si>
  <si>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</si>
  <si>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</si>
  <si>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</si>
  <si>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</si>
  <si>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</si>
  <si>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</si>
  <si>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</si>
  <si>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</si>
  <si>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</si>
  <si>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</si>
  <si>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</si>
  <si>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</si>
  <si>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</si>
  <si>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</si>
  <si>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</si>
  <si>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</si>
  <si>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</si>
  <si>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</si>
  <si>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</si>
  <si>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</si>
  <si>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</si>
  <si>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</si>
  <si>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</si>
  <si>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</si>
  <si>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</si>
  <si>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</si>
  <si>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</si>
  <si>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</si>
  <si>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</si>
  <si>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</si>
  <si>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</si>
  <si>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</si>
  <si>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</si>
  <si>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</si>
  <si>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</si>
  <si>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</si>
  <si>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</si>
  <si>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</si>
  <si>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</si>
  <si>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</si>
  <si>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</si>
  <si>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</si>
  <si>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</si>
  <si>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</si>
  <si>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</si>
  <si>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</si>
  <si>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</si>
  <si>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</si>
  <si>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</si>
  <si>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</si>
  <si>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</si>
  <si>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</si>
  <si>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</si>
  <si>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</si>
  <si>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</si>
  <si>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</si>
  <si>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</si>
  <si>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</si>
  <si>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</si>
  <si>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</si>
  <si>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</si>
  <si>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</si>
  <si>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</si>
  <si>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</si>
  <si>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</si>
  <si>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</si>
  <si>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</si>
  <si>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</si>
  <si>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</si>
  <si>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</si>
  <si>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</si>
  <si>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</si>
  <si>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</si>
  <si>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</si>
  <si>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</si>
  <si>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</si>
  <si>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</si>
  <si>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</si>
  <si>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</si>
  <si>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</si>
  <si>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</si>
  <si>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</si>
  <si>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</si>
  <si>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</si>
  <si>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</si>
  <si>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</si>
  <si>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</si>
  <si>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</si>
  <si>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</si>
  <si>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</si>
  <si>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</si>
  <si>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</si>
  <si>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</si>
  <si>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</si>
  <si>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</si>
  <si>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</si>
  <si>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</si>
  <si>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</si>
  <si>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</si>
  <si>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</si>
  <si>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</si>
  <si>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</si>
  <si>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</si>
  <si>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</si>
  <si>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</si>
  <si>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</si>
  <si>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</si>
  <si>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</si>
  <si>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</si>
  <si>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</si>
  <si>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</si>
  <si>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</si>
  <si>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</si>
  <si>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</si>
  <si>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</si>
  <si>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</si>
  <si>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</si>
  <si>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</si>
  <si>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</si>
  <si>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</si>
  <si>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</si>
  <si>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</si>
  <si>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</si>
  <si>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</si>
  <si>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</si>
  <si>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</si>
  <si>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</si>
  <si>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</si>
  <si>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</si>
  <si>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</si>
  <si>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</si>
  <si>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</si>
  <si>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</si>
  <si>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</si>
  <si>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</si>
  <si>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</si>
  <si>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</si>
  <si>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</si>
  <si>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</si>
  <si>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</si>
  <si>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</si>
  <si>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</si>
  <si>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</si>
  <si>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</si>
  <si>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</si>
  <si>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</si>
  <si>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</si>
  <si>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</si>
  <si>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</si>
  <si>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</si>
  <si>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</si>
  <si>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</si>
  <si>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</si>
  <si>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</si>
  <si>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</si>
  <si>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</si>
  <si>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</si>
  <si>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</si>
  <si>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</si>
  <si>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</si>
  <si>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</si>
  <si>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</si>
  <si>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</si>
  <si>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</si>
  <si>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</si>
  <si>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</si>
  <si>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</si>
  <si>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</si>
  <si>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</si>
  <si>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</si>
  <si>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</si>
  <si>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</si>
  <si>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</si>
  <si>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</si>
  <si>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</si>
  <si>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</si>
  <si>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</si>
  <si>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</si>
  <si>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</si>
  <si>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</si>
  <si>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</si>
  <si>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</si>
  <si>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</si>
  <si>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</si>
  <si>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</si>
  <si>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</si>
  <si>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</si>
  <si>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</si>
  <si>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</si>
  <si>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</si>
  <si>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</si>
  <si>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</si>
  <si>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</si>
  <si>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</si>
  <si>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</si>
  <si>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</si>
  <si>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</si>
  <si>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</si>
  <si>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</si>
  <si>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</si>
  <si>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</si>
  <si>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</si>
  <si>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</si>
  <si>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</si>
  <si>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</si>
  <si>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</si>
  <si>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</si>
  <si>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</si>
  <si>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</si>
  <si>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</si>
  <si>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</si>
  <si>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</si>
  <si>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</si>
  <si>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</si>
  <si>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</si>
  <si>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</si>
  <si>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</si>
  <si>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</si>
  <si>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</si>
  <si>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</si>
  <si>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</si>
  <si>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</si>
  <si>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</si>
  <si>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</si>
  <si>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</si>
  <si>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</si>
  <si>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</si>
  <si>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</si>
  <si>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</si>
  <si>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</si>
  <si>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</si>
  <si>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</si>
  <si>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</si>
  <si>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</si>
  <si>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</si>
  <si>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</si>
  <si>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</si>
  <si>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</si>
  <si>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</si>
  <si>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</si>
  <si>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</si>
  <si>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</si>
  <si>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</si>
  <si>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</si>
  <si>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</si>
  <si>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</si>
  <si>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</si>
  <si>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</si>
  <si>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</si>
  <si>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</si>
  <si>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</si>
  <si>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</si>
  <si>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</si>
  <si>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</si>
  <si>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</si>
  <si>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</si>
  <si>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</si>
  <si>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</si>
  <si>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</si>
  <si>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</si>
  <si>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</si>
  <si>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</si>
  <si>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</si>
  <si>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</si>
  <si>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</si>
  <si>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</si>
  <si>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</si>
  <si>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</si>
  <si>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</si>
  <si>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</si>
  <si>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</si>
  <si>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</si>
  <si>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</si>
  <si>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</si>
  <si>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</si>
  <si>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</si>
  <si>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</si>
  <si>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</si>
  <si>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</si>
  <si>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</si>
  <si>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</si>
  <si>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</si>
  <si>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</si>
  <si>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</si>
  <si>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</si>
  <si>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</si>
  <si>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</si>
  <si>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</si>
  <si>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</si>
  <si>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</si>
  <si>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</si>
  <si>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</si>
  <si>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</si>
  <si>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</si>
  <si>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</si>
  <si>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</si>
  <si>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</si>
  <si>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</si>
  <si>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</si>
  <si>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</si>
  <si>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</si>
  <si>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</si>
  <si>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</si>
  <si>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</si>
  <si>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</si>
  <si>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</si>
  <si>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</si>
  <si>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</si>
  <si>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</si>
  <si>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</si>
  <si>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</si>
  <si>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</si>
  <si>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</si>
  <si>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</si>
  <si>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</si>
  <si>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</si>
  <si>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</si>
  <si>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</si>
  <si>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</si>
  <si>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</si>
  <si>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</si>
  <si>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</si>
  <si>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</si>
  <si>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</si>
  <si>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</si>
  <si>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</si>
  <si>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</si>
  <si>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</si>
  <si>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</si>
  <si>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</si>
  <si>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</si>
  <si>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</si>
  <si>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</si>
  <si>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</si>
  <si>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</si>
  <si>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</si>
  <si>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</si>
  <si>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</si>
  <si>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</si>
  <si>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</si>
  <si>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</si>
  <si>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</si>
  <si>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</si>
  <si>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</si>
  <si>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</si>
  <si>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</si>
  <si>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</si>
  <si>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</si>
  <si>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</si>
  <si>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</si>
  <si>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</si>
  <si>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</si>
  <si>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</si>
  <si>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</si>
  <si>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</si>
  <si>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</si>
  <si>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</si>
  <si>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</si>
  <si>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</si>
  <si>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</si>
  <si>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</si>
  <si>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</si>
  <si>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</si>
  <si>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</si>
  <si>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</si>
  <si>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</si>
  <si>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</si>
  <si>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</si>
  <si>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</si>
  <si>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</si>
  <si>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</si>
  <si>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</si>
  <si>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</si>
  <si>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</si>
  <si>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</si>
  <si>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</si>
  <si>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</si>
  <si>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</si>
  <si>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</si>
  <si>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</si>
  <si>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</si>
  <si>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</si>
  <si>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</si>
  <si>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</si>
  <si>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</si>
  <si>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</si>
  <si>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</si>
  <si>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</si>
  <si>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</si>
  <si>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</si>
  <si>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</si>
  <si>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</si>
  <si>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</si>
  <si>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</si>
  <si>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</si>
  <si>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</si>
  <si>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</si>
  <si>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</si>
  <si>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</si>
  <si>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</si>
  <si>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</si>
  <si>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</si>
  <si>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</si>
  <si>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</si>
  <si>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</si>
  <si>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</si>
  <si>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</si>
  <si>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</si>
  <si>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</si>
  <si>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</si>
  <si>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</si>
  <si>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</si>
  <si>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</si>
  <si>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</si>
  <si>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</si>
  <si>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</si>
  <si>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</si>
  <si>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</si>
  <si>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</si>
  <si>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</si>
  <si>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</si>
  <si>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</si>
  <si>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</si>
  <si>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</si>
  <si>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</si>
  <si>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</si>
  <si>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</si>
  <si>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</si>
  <si>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</si>
  <si>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</si>
  <si>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</si>
  <si>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</si>
  <si>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</si>
  <si>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</si>
  <si>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</si>
  <si>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</si>
  <si>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</si>
  <si>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</si>
  <si>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</si>
  <si>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</si>
  <si>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</si>
  <si>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</si>
  <si>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</si>
  <si>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</si>
  <si>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</si>
  <si>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</si>
  <si>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</si>
  <si>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</si>
  <si>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</si>
  <si>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</si>
  <si>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</si>
  <si>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</si>
  <si>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</si>
  <si>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</si>
  <si>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</si>
  <si>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</si>
  <si>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</si>
  <si>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</si>
  <si>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</si>
  <si>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</si>
  <si>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</si>
  <si>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</si>
  <si>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</si>
  <si>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</si>
  <si>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</si>
  <si>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</si>
  <si>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</si>
  <si>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</si>
  <si>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</si>
  <si>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</si>
  <si>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</si>
  <si>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</si>
  <si>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</si>
  <si>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</si>
  <si>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</si>
  <si>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</si>
  <si>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</si>
  <si>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</si>
  <si>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</si>
  <si>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</si>
  <si>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</si>
  <si>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</si>
  <si>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</si>
  <si>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</si>
  <si>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</si>
  <si>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</si>
  <si>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</si>
  <si>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</si>
  <si>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</si>
  <si>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</si>
  <si>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</si>
  <si>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</si>
  <si>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</si>
  <si>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</si>
  <si>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</si>
  <si>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</si>
  <si>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</si>
  <si>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</si>
  <si>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</si>
  <si>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</si>
  <si>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</si>
  <si>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</si>
  <si>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</si>
  <si>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</si>
  <si>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</si>
  <si>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</si>
  <si>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</si>
  <si>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</si>
  <si>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</si>
  <si>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</si>
  <si>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</si>
  <si>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</si>
  <si>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</si>
  <si>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</si>
  <si>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</si>
  <si>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</si>
  <si>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</si>
  <si>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</si>
  <si>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</si>
  <si>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</si>
  <si>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</si>
  <si>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</si>
  <si>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</si>
  <si>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</si>
  <si>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</si>
  <si>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</si>
  <si>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</si>
  <si>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</si>
  <si>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</si>
  <si>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</si>
  <si>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</si>
  <si>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</si>
  <si>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</si>
  <si>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</si>
  <si>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</si>
  <si>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</si>
  <si>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</si>
  <si>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</si>
  <si>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</si>
  <si>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</si>
  <si>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</si>
  <si>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</si>
  <si>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</si>
  <si>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</si>
  <si>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</si>
  <si>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</si>
  <si>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</si>
  <si>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</si>
  <si>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</si>
  <si>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</si>
  <si>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</si>
  <si>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</si>
  <si>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</si>
  <si>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</si>
  <si>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</si>
  <si>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</si>
  <si>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</si>
  <si>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</si>
  <si>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</si>
  <si>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</si>
  <si>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</si>
  <si>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</si>
  <si>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</si>
  <si>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</si>
  <si>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</si>
  <si>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</si>
  <si>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</si>
  <si>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</si>
  <si>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</si>
  <si>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</si>
  <si>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</si>
  <si>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</si>
  <si>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</si>
  <si>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</si>
  <si>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</si>
  <si>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</si>
  <si>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</si>
  <si>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</si>
  <si>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</si>
  <si>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</si>
  <si>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</si>
  <si>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</si>
  <si>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</si>
  <si>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</si>
  <si>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</si>
  <si>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</si>
  <si>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</si>
  <si>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</si>
  <si>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</si>
  <si>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</si>
  <si>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</si>
  <si>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</si>
  <si>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</si>
  <si>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</si>
  <si>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</si>
  <si>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</si>
  <si>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</si>
  <si>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</si>
  <si>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</si>
  <si>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</si>
  <si>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</si>
  <si>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</si>
  <si>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</si>
  <si>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</si>
  <si>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</si>
  <si>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</si>
  <si>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</si>
  <si>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</si>
  <si>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</si>
  <si>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</si>
  <si>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</si>
  <si>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</si>
  <si>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</si>
  <si>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</si>
  <si>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</si>
  <si>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</si>
  <si>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</si>
  <si>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</si>
  <si>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</si>
  <si>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</si>
  <si>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</si>
  <si>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</si>
  <si>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</si>
  <si>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</si>
  <si>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</si>
  <si>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</si>
  <si>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</si>
  <si>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</si>
  <si>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</si>
  <si>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</si>
  <si>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</si>
  <si>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</si>
  <si>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</si>
  <si>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</si>
  <si>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</si>
  <si>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</si>
  <si>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</si>
  <si>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</si>
  <si>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</si>
  <si>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</si>
  <si>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</si>
  <si>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</si>
  <si>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</si>
  <si>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</si>
  <si>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</si>
  <si>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</si>
  <si>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</si>
  <si>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</si>
  <si>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</si>
  <si>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</si>
  <si>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</si>
  <si>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</si>
  <si>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</si>
  <si>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</si>
  <si>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</si>
  <si>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</si>
  <si>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</si>
  <si>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</si>
  <si>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</si>
  <si>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</si>
  <si>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</si>
  <si>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</si>
  <si>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</si>
  <si>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</si>
  <si>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</si>
  <si>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</si>
  <si>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</si>
  <si>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</si>
  <si>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</si>
  <si>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</si>
  <si>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</si>
  <si>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</si>
  <si>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</si>
  <si>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</si>
  <si>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</si>
  <si>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</si>
  <si>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</si>
  <si>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</si>
  <si>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</si>
  <si>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</si>
  <si>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</si>
  <si>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</si>
  <si>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</si>
  <si>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</si>
  <si>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</si>
  <si>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</si>
  <si>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</si>
  <si>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</si>
  <si>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</si>
  <si>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</si>
  <si>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</si>
  <si>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</si>
  <si>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</si>
  <si>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</si>
  <si>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</si>
  <si>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</si>
  <si>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</si>
  <si>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</si>
  <si>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</si>
  <si>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</si>
  <si>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</si>
  <si>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</si>
  <si>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</si>
  <si>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</si>
  <si>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</si>
  <si>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</si>
  <si>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</si>
  <si>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</si>
  <si>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</si>
  <si>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</si>
  <si>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</si>
  <si>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</si>
  <si>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</si>
  <si>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</si>
  <si>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</si>
  <si>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</si>
  <si>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</si>
  <si>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</si>
  <si>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</si>
  <si>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</si>
  <si>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</si>
  <si>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</si>
  <si>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</si>
  <si>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</si>
  <si>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</si>
  <si>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</si>
  <si>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</si>
  <si>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</si>
  <si>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</si>
  <si>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</si>
  <si>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</si>
  <si>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</si>
  <si>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</si>
  <si>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</si>
  <si>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</si>
  <si>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</si>
  <si>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</si>
  <si>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</si>
  <si>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</si>
  <si>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</si>
  <si>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</si>
  <si>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</si>
  <si>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</si>
  <si>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</si>
  <si>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</si>
  <si>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</si>
  <si>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</si>
  <si>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</si>
  <si>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</si>
  <si>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</si>
  <si>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</si>
  <si>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</si>
  <si>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</si>
  <si>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</si>
  <si>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</si>
  <si>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</si>
  <si>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</si>
  <si>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</si>
  <si>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</si>
  <si>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</si>
  <si>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</si>
  <si>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</si>
  <si>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</si>
  <si>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</si>
  <si>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</si>
  <si>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</si>
  <si>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</si>
  <si>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</si>
  <si>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</si>
  <si>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</si>
  <si>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</si>
  <si>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</si>
  <si>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</si>
  <si>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</si>
  <si>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</si>
  <si>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</si>
  <si>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</si>
  <si>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</si>
  <si>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</si>
  <si>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</si>
  <si>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</si>
  <si>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</si>
  <si>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</si>
  <si>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</si>
  <si>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</si>
  <si>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</si>
  <si>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</si>
  <si>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</si>
  <si>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</si>
  <si>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</si>
  <si>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</si>
  <si>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</si>
  <si>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</si>
  <si>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</si>
  <si>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</si>
  <si>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</si>
  <si>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</si>
  <si>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</si>
  <si>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</si>
  <si>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</si>
  <si>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</si>
  <si>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</si>
  <si>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</si>
  <si>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</si>
  <si>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</si>
  <si>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</si>
  <si>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</si>
  <si>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</si>
  <si>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</si>
  <si>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</si>
  <si>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</si>
  <si>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</si>
  <si>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</si>
  <si>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</si>
  <si>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</si>
  <si>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</si>
  <si>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</si>
  <si>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</si>
  <si>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</si>
  <si>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</si>
  <si>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</si>
  <si>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</si>
  <si>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</si>
  <si>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</si>
  <si>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</si>
  <si>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</si>
  <si>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</si>
  <si>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</si>
  <si>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</si>
  <si>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</si>
  <si>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</si>
  <si>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</si>
  <si>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</si>
  <si>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</si>
  <si>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</si>
  <si>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</si>
  <si>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</si>
  <si>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</si>
  <si>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</si>
  <si>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</si>
  <si>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</si>
  <si>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</si>
  <si>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</si>
  <si>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</si>
  <si>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</si>
  <si>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</si>
  <si>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</si>
  <si>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</si>
  <si>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</si>
  <si>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</si>
  <si>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</si>
  <si>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</si>
  <si>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</si>
  <si>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</si>
  <si>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</si>
  <si>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</si>
  <si>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</si>
  <si>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</si>
  <si>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</si>
  <si>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</si>
  <si>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</si>
  <si>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</si>
  <si>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</si>
  <si>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</si>
  <si>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</si>
  <si>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</si>
  <si>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</si>
  <si>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</si>
  <si>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</si>
  <si>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</si>
  <si>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</si>
  <si>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</si>
  <si>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</si>
  <si>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</si>
  <si>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</si>
  <si>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</si>
  <si>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</si>
  <si>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</si>
  <si>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</si>
  <si>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</si>
  <si>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</si>
  <si>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</si>
  <si>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</si>
  <si>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</si>
  <si>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</si>
  <si>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</si>
  <si>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</si>
  <si>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</si>
  <si>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</si>
  <si>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</si>
  <si>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</si>
  <si>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</si>
  <si>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</si>
  <si>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</si>
  <si>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</si>
  <si>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</si>
  <si>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</si>
  <si>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</si>
  <si>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</si>
  <si>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</si>
  <si>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</si>
  <si>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</si>
  <si>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</si>
  <si>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</si>
  <si>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</si>
  <si>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</si>
  <si>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</si>
  <si>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</si>
  <si>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</si>
  <si>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</si>
  <si>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</si>
  <si>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</si>
  <si>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</si>
  <si>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</si>
  <si>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</si>
  <si>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</si>
  <si>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</si>
  <si>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</si>
  <si>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</si>
  <si>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</si>
  <si>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</si>
  <si>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</si>
  <si>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</si>
  <si>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</si>
  <si>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</si>
  <si>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</si>
  <si>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</si>
  <si>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</si>
  <si>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</si>
  <si>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</si>
  <si>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</si>
  <si>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</si>
  <si>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</si>
  <si>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</si>
  <si>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</si>
  <si>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</si>
  <si>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</si>
  <si>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</si>
  <si>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</si>
  <si>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</si>
  <si>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</si>
  <si>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</si>
  <si>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</si>
  <si>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</si>
  <si>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</si>
  <si>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</si>
  <si>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</si>
  <si>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</si>
  <si>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</si>
  <si>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</si>
  <si>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</si>
  <si>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</si>
  <si>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</si>
  <si>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</si>
  <si>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</si>
  <si>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</si>
  <si>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</si>
  <si>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</si>
  <si>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</si>
  <si>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</si>
  <si>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</si>
  <si>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</si>
  <si>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</si>
  <si>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</si>
  <si>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</si>
  <si>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</si>
  <si>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</si>
  <si>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</si>
  <si>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</si>
  <si>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</si>
  <si>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</si>
  <si>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</si>
  <si>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</si>
  <si>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</si>
  <si>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</si>
  <si>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</si>
  <si>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</si>
  <si>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</si>
  <si>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</si>
  <si>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</si>
  <si>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</si>
  <si>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</si>
  <si>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</si>
  <si>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</si>
  <si>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</si>
  <si>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</si>
  <si>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</si>
  <si>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</si>
  <si>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</si>
  <si>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</si>
  <si>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</si>
  <si>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</si>
  <si>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</si>
  <si>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</si>
  <si>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</si>
  <si>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</si>
  <si>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</si>
  <si>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</si>
  <si>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</si>
  <si>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</si>
  <si>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</si>
  <si>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</si>
  <si>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</si>
  <si>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</si>
  <si>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</si>
  <si>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</si>
  <si>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</si>
  <si>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</si>
  <si>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</si>
  <si>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</si>
  <si>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</si>
  <si>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</si>
  <si>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</si>
  <si>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</si>
  <si>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</si>
  <si>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</si>
  <si>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</si>
  <si>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</si>
  <si>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</si>
  <si>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</si>
  <si>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</si>
  <si>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</si>
  <si>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</si>
  <si>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</si>
  <si>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</si>
  <si>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</si>
  <si>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</si>
  <si>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</si>
  <si>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</si>
  <si>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</si>
  <si>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</si>
  <si>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</si>
  <si>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</si>
  <si>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</si>
  <si>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</si>
  <si>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</si>
  <si>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</si>
  <si>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</si>
  <si>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</si>
  <si>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</si>
  <si>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</si>
  <si>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</si>
  <si>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</si>
  <si>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</si>
  <si>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</si>
  <si>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</si>
  <si>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</si>
  <si>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</si>
  <si>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</si>
  <si>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</si>
  <si>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</si>
  <si>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</si>
  <si>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</si>
  <si>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</si>
  <si>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</si>
  <si>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</si>
  <si>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</si>
  <si>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</si>
  <si>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</si>
  <si>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</si>
  <si>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</si>
  <si>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</si>
  <si>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</si>
  <si>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</si>
  <si>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</si>
  <si>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</si>
  <si>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</si>
  <si>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</si>
  <si>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</si>
  <si>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</si>
  <si>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</si>
  <si>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</si>
  <si>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</si>
  <si>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</si>
  <si>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</si>
  <si>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</si>
  <si>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</si>
  <si>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</si>
  <si>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</si>
  <si>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</si>
  <si>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</si>
  <si>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</si>
  <si>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</si>
  <si>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</si>
  <si>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</si>
  <si>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</si>
  <si>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</si>
  <si>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</si>
  <si>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</si>
  <si>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</si>
  <si>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</si>
  <si>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</si>
  <si>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</si>
  <si>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</si>
  <si>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</si>
  <si>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</si>
  <si>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</si>
  <si>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</si>
  <si>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</si>
  <si>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</si>
  <si>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</si>
  <si>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</si>
  <si>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</si>
  <si>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</si>
  <si>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</si>
  <si>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</si>
  <si>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</si>
  <si>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</si>
  <si>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</si>
  <si>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</si>
  <si>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</si>
  <si>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</si>
  <si>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</si>
  <si>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</si>
  <si>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</si>
  <si>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</si>
  <si>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</si>
  <si>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</si>
  <si>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</si>
  <si>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</si>
  <si>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</si>
  <si>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</si>
  <si>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</si>
  <si>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</si>
  <si>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</si>
  <si>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</si>
  <si>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</si>
  <si>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</si>
  <si>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</si>
  <si>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</si>
  <si>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</si>
  <si>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</si>
  <si>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</si>
  <si>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</si>
  <si>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</si>
  <si>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</si>
  <si>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</si>
  <si>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</si>
  <si>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</si>
  <si>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</si>
  <si>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</si>
  <si>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</si>
  <si>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</si>
  <si>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</si>
  <si>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</si>
  <si>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</si>
  <si>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</si>
  <si>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</si>
  <si>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</si>
  <si>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</si>
  <si>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</si>
  <si>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</si>
  <si>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</si>
  <si>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</si>
  <si>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</si>
  <si>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</si>
  <si>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</si>
  <si>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</si>
  <si>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</si>
  <si>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</si>
  <si>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</si>
  <si>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</si>
  <si>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</si>
  <si>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</si>
  <si>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</si>
  <si>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</si>
  <si>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</si>
  <si>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</si>
  <si>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</si>
  <si>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</si>
  <si>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</si>
  <si>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</si>
  <si>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</si>
  <si>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</si>
  <si>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</si>
  <si>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</si>
  <si>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</si>
  <si>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</si>
  <si>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</si>
  <si>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</si>
  <si>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</si>
  <si>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</si>
  <si>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</si>
  <si>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</si>
  <si>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</si>
  <si>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</si>
  <si>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</si>
  <si>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</si>
  <si>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</si>
  <si>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</si>
  <si>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</si>
  <si>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</si>
  <si>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</si>
  <si>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</si>
  <si>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</si>
  <si>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</si>
  <si>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</si>
  <si>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</si>
  <si>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</si>
  <si>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</si>
  <si>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</si>
  <si>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</si>
  <si>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</si>
  <si>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</si>
  <si>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</si>
  <si>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</si>
  <si>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</si>
  <si>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</si>
  <si>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</si>
  <si>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</si>
  <si>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</si>
  <si>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</si>
  <si>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</si>
  <si>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</si>
  <si>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</si>
  <si>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</si>
  <si>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</si>
  <si>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</si>
  <si>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</si>
  <si>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</si>
  <si>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</si>
  <si>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</si>
  <si>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</si>
  <si>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</si>
  <si>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</si>
  <si>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</si>
  <si>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</si>
  <si>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</si>
  <si>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</si>
  <si>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</si>
  <si>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</si>
  <si>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</si>
  <si>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</si>
  <si>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</si>
  <si>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</si>
  <si>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</si>
  <si>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</si>
  <si>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</si>
  <si>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</si>
  <si>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</si>
  <si>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</si>
  <si>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</si>
  <si>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</si>
  <si>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</si>
  <si>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</si>
  <si>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</si>
  <si>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</si>
  <si>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</si>
  <si>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</si>
  <si>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</si>
  <si>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</si>
  <si>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</si>
  <si>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</si>
  <si>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</si>
  <si>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</si>
  <si>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</si>
  <si>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</si>
  <si>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</si>
  <si>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</si>
  <si>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</si>
  <si>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</si>
  <si>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</si>
  <si>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</si>
  <si>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</si>
  <si>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</si>
  <si>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</si>
  <si>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</si>
  <si>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</si>
  <si>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</si>
  <si>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</si>
  <si>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</si>
  <si>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</si>
  <si>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</si>
  <si>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</si>
  <si>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</si>
  <si>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</si>
  <si>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</si>
  <si>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</si>
  <si>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</si>
  <si>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</si>
  <si>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</si>
  <si>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</si>
  <si>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</si>
  <si>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</si>
  <si>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</si>
  <si>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</si>
  <si>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</si>
  <si>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</si>
  <si>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</si>
  <si>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</si>
  <si>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</si>
  <si>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</si>
  <si>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</si>
  <si>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</si>
  <si>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</si>
  <si>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</si>
  <si>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</si>
  <si>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</si>
  <si>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</si>
  <si>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</si>
  <si>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</si>
  <si>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</si>
  <si>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</si>
  <si>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</si>
  <si>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</si>
  <si>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</si>
  <si>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</si>
  <si>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</si>
  <si>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</si>
  <si>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</si>
  <si>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</si>
  <si>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</si>
  <si>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</si>
  <si>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</si>
  <si>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</si>
  <si>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</si>
  <si>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</si>
  <si>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</si>
  <si>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</si>
  <si>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</si>
  <si>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</si>
  <si>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</si>
  <si>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</si>
  <si>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</si>
  <si>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</si>
  <si>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</si>
  <si>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</si>
  <si>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</si>
  <si>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</si>
  <si>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</si>
  <si>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</si>
  <si>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</si>
  <si>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</si>
  <si>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</si>
  <si>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</si>
  <si>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</si>
  <si>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</si>
  <si>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</si>
  <si>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</si>
  <si>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</si>
  <si>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</si>
  <si>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</si>
  <si>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</si>
  <si>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</si>
  <si>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</si>
  <si>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</si>
  <si>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</si>
  <si>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</si>
  <si>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</si>
  <si>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</si>
  <si>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</si>
  <si>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</si>
  <si>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</si>
  <si>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</si>
  <si>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</si>
  <si>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</si>
  <si>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</si>
  <si>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</si>
  <si>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</si>
  <si>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</si>
  <si>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</si>
  <si>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</si>
  <si>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</si>
  <si>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</si>
  <si>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</si>
  <si>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</si>
  <si>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</si>
  <si>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</si>
  <si>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</si>
  <si>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</si>
  <si>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</si>
  <si>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</si>
  <si>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</si>
  <si>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</si>
  <si>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</si>
  <si>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</si>
  <si>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</si>
  <si>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</si>
  <si>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</si>
  <si>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</si>
  <si>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</si>
  <si>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</si>
  <si>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</si>
  <si>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</si>
  <si>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</si>
  <si>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</si>
  <si>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</si>
  <si>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</si>
  <si>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</si>
  <si>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</si>
  <si>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</si>
  <si>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</si>
  <si>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</si>
  <si>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</si>
  <si>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</si>
  <si>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</si>
  <si>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</si>
  <si>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</si>
  <si>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</si>
  <si>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</si>
  <si>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</si>
  <si>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</si>
  <si>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</si>
  <si>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</si>
  <si>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</si>
  <si>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</si>
  <si>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</si>
  <si>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</si>
  <si>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</si>
  <si>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</si>
  <si>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</si>
  <si>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</si>
  <si>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</si>
  <si>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</si>
  <si>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</si>
  <si>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</si>
  <si>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</si>
  <si>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</si>
  <si>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</si>
  <si>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</si>
  <si>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</si>
  <si>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</si>
  <si>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</si>
  <si>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</si>
  <si>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</si>
  <si>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</si>
  <si>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</si>
  <si>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</si>
  <si>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</si>
  <si>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</si>
  <si>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</si>
  <si>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</si>
  <si>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</si>
  <si>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</si>
  <si>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</si>
  <si>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</si>
  <si>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</si>
  <si>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</si>
  <si>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</si>
  <si>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</si>
  <si>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</si>
  <si>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</si>
  <si>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</si>
  <si>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</si>
  <si>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</si>
  <si>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</si>
  <si>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</si>
  <si>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</si>
  <si>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</si>
  <si>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</si>
  <si>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</si>
  <si>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</si>
  <si>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</si>
  <si>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</si>
  <si>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</si>
  <si>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</si>
  <si>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</si>
  <si>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</si>
  <si>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</si>
  <si>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</si>
  <si>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</si>
  <si>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</si>
  <si>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</si>
  <si>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</si>
  <si>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</si>
  <si>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</si>
  <si>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</si>
  <si>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</si>
  <si>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</si>
  <si>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</si>
  <si>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</si>
  <si>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</si>
  <si>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</si>
  <si>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</si>
  <si>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</si>
  <si>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</si>
  <si>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</si>
  <si>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</si>
  <si>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</si>
  <si>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</si>
  <si>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</si>
  <si>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</si>
  <si>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</si>
  <si>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</si>
  <si>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</si>
  <si>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</si>
  <si>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</si>
  <si>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</si>
  <si>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</si>
  <si>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</si>
  <si>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</si>
  <si>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</si>
  <si>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</si>
  <si>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</si>
  <si>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</si>
  <si>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</si>
  <si>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</si>
  <si>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</si>
  <si>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</si>
  <si>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</si>
  <si>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</si>
  <si>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</si>
  <si>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</si>
  <si>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</si>
  <si>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</si>
  <si>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</si>
  <si>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</si>
  <si>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</si>
  <si>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</si>
  <si>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</si>
  <si>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</si>
  <si>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</si>
  <si>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</si>
  <si>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</si>
  <si>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</si>
  <si>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</si>
  <si>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</si>
  <si>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</si>
  <si>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</si>
  <si>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</si>
  <si>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</si>
  <si>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</si>
  <si>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</si>
  <si>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</si>
  <si>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</si>
  <si>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</si>
  <si>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</si>
  <si>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</si>
  <si>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</si>
  <si>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</si>
  <si>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</si>
  <si>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</si>
  <si>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</si>
  <si>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</si>
  <si>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</si>
  <si>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</si>
  <si>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</si>
  <si>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</si>
  <si>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</si>
  <si>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</si>
  <si>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</si>
  <si>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</si>
  <si>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</si>
  <si>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</si>
  <si>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</si>
  <si>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</si>
  <si>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</si>
  <si>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</si>
  <si>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</si>
  <si>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</si>
  <si>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</si>
  <si>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</si>
  <si>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</si>
  <si>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</si>
  <si>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</si>
  <si>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</si>
  <si>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</si>
  <si>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</si>
  <si>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</si>
  <si>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</si>
  <si>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</si>
  <si>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</si>
  <si>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</si>
  <si>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</si>
  <si>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</si>
  <si>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</si>
  <si>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</si>
  <si>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</si>
  <si>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</si>
  <si>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</si>
  <si>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</si>
  <si>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</si>
  <si>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</si>
  <si>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</si>
  <si>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</si>
  <si>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</si>
  <si>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</si>
  <si>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</si>
  <si>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</si>
  <si>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</si>
  <si>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</si>
  <si>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</si>
  <si>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</si>
  <si>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</si>
  <si>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</si>
  <si>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</si>
  <si>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</si>
  <si>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</si>
  <si>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</si>
  <si>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</si>
  <si>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</si>
  <si>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</si>
  <si>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</si>
  <si>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</si>
  <si>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</si>
  <si>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</si>
  <si>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</si>
  <si>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</si>
  <si>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</si>
  <si>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</si>
  <si>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</si>
  <si>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</si>
  <si>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</si>
  <si>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</si>
  <si>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</si>
  <si>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</si>
  <si>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</si>
  <si>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</si>
  <si>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</si>
  <si>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</si>
  <si>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</si>
  <si>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</si>
  <si>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</si>
  <si>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</si>
  <si>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</si>
  <si>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</si>
  <si>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</si>
  <si>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</si>
  <si>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</si>
  <si>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</si>
  <si>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</si>
  <si>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</si>
  <si>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</si>
  <si>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</si>
  <si>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</si>
  <si>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</si>
  <si>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</si>
  <si>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</si>
  <si>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</si>
  <si>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</si>
  <si>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</si>
  <si>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</si>
  <si>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</si>
  <si>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</si>
  <si>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</si>
  <si>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</si>
  <si>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</si>
  <si>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</si>
  <si>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</si>
  <si>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</si>
  <si>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</si>
  <si>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</si>
  <si>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</si>
  <si>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</si>
  <si>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</si>
  <si>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</si>
  <si>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</si>
  <si>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</si>
  <si>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</si>
  <si>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</si>
  <si>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</si>
  <si>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</si>
  <si>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</si>
  <si>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</si>
  <si>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</si>
  <si>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</si>
  <si>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</si>
  <si>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</si>
  <si>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</si>
  <si>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</si>
  <si>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</si>
  <si>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</si>
  <si>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</si>
  <si>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</si>
  <si>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</si>
  <si>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</si>
  <si>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</si>
  <si>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</si>
  <si>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</si>
  <si>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</si>
  <si>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</si>
  <si>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</si>
  <si>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</si>
  <si>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</si>
  <si>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</si>
  <si>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</si>
  <si>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</si>
  <si>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</si>
  <si>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</si>
  <si>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</si>
  <si>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</si>
  <si>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</si>
  <si>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</si>
  <si>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</si>
  <si>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</si>
  <si>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</si>
  <si>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</si>
  <si>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</si>
  <si>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</si>
  <si>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</si>
  <si>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</si>
  <si>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</si>
  <si>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</si>
  <si>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</si>
  <si>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</si>
  <si>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</si>
  <si>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</si>
  <si>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</si>
  <si>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</si>
  <si>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</si>
  <si>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</si>
  <si>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</si>
  <si>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</si>
  <si>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</si>
  <si>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</si>
  <si>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</si>
  <si>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</si>
  <si>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</si>
  <si>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</si>
  <si>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</si>
  <si>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</si>
  <si>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</si>
  <si>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</si>
  <si>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</si>
  <si>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</si>
  <si>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</si>
  <si>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</si>
  <si>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</si>
  <si>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</si>
  <si>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</si>
  <si>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</si>
  <si>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</si>
  <si>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</si>
  <si>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</si>
  <si>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</si>
  <si>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</si>
  <si>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</si>
  <si>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</si>
  <si>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</si>
  <si>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</si>
  <si>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</si>
  <si>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</si>
  <si>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</si>
  <si>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</si>
  <si>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</si>
  <si>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</si>
  <si>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</si>
  <si>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</si>
  <si>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</si>
  <si>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</si>
  <si>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</si>
  <si>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</si>
  <si>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</si>
  <si>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</si>
  <si>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</si>
  <si>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</si>
  <si>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</si>
  <si>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</si>
  <si>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</si>
  <si>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</si>
  <si>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</si>
  <si>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</si>
  <si>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</si>
  <si>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</si>
  <si>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</si>
  <si>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</si>
  <si>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</si>
  <si>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</si>
  <si>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</si>
  <si>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</si>
  <si>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</si>
  <si>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</si>
  <si>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</si>
  <si>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</si>
  <si>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</si>
  <si>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</si>
  <si>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</si>
  <si>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</si>
  <si>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</si>
  <si>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</si>
  <si>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</si>
  <si>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</si>
  <si>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</si>
  <si>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</si>
  <si>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</si>
  <si>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</si>
  <si>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</si>
  <si>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</si>
  <si>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</si>
  <si>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</si>
  <si>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</si>
  <si>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</si>
  <si>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</si>
  <si>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</si>
  <si>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</si>
  <si>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</si>
  <si>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</si>
  <si>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</si>
  <si>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</si>
  <si>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</si>
  <si>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</si>
  <si>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</si>
  <si>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</si>
  <si>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</si>
  <si>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</si>
  <si>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</si>
  <si>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</si>
  <si>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</si>
  <si>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</si>
  <si>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</si>
  <si>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</si>
  <si>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</si>
  <si>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</si>
  <si>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</si>
  <si>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</si>
  <si>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</si>
  <si>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</si>
  <si>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</si>
  <si>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</si>
  <si>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</si>
  <si>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</si>
  <si>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</si>
  <si>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</si>
  <si>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</si>
  <si>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</si>
  <si>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</si>
  <si>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</si>
  <si>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</si>
  <si>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</si>
  <si>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</si>
  <si>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</si>
  <si>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</si>
  <si>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</si>
  <si>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</si>
  <si>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</si>
  <si>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</si>
  <si>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</si>
  <si>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</si>
  <si>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</si>
  <si>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</si>
  <si>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</si>
  <si>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</si>
  <si>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</si>
  <si>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</si>
  <si>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</si>
  <si>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</si>
  <si>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</si>
  <si>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</si>
  <si>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</si>
  <si>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</si>
  <si>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</si>
  <si>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</si>
  <si>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</si>
  <si>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</si>
  <si>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</si>
  <si>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</si>
  <si>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</si>
  <si>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</si>
  <si>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</si>
  <si>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</si>
  <si>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</si>
  <si>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</si>
  <si>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</si>
  <si>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</si>
  <si>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</si>
  <si>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</si>
  <si>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</si>
  <si>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</si>
  <si>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</si>
  <si>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</si>
  <si>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</si>
  <si>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</si>
  <si>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</si>
  <si>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</si>
  <si>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</si>
  <si>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</si>
  <si>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</si>
  <si>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</si>
  <si>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</si>
  <si>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</si>
  <si>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</si>
  <si>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</si>
  <si>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</si>
  <si>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</si>
  <si>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</si>
  <si>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</si>
  <si>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</si>
  <si>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</si>
  <si>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</si>
  <si>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</si>
  <si>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</si>
  <si>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</si>
  <si>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</si>
  <si>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</si>
  <si>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</si>
  <si>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</si>
  <si>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</si>
  <si>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</si>
  <si>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</si>
  <si>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</si>
  <si>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</si>
  <si>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</si>
  <si>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</si>
  <si>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</si>
  <si>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</si>
  <si>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</si>
  <si>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</si>
  <si>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</si>
  <si>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</si>
  <si>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</si>
  <si>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</si>
  <si>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</si>
  <si>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</si>
  <si>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</si>
  <si>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</si>
  <si>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</si>
  <si>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</si>
  <si>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</si>
  <si>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</si>
  <si>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</si>
  <si>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</si>
  <si>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</si>
  <si>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</si>
  <si>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</si>
  <si>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</si>
  <si>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</si>
  <si>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</si>
  <si>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</si>
  <si>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</si>
  <si>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</si>
  <si>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</si>
  <si>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</si>
  <si>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</si>
  <si>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</si>
  <si>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</si>
  <si>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</si>
  <si>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</si>
  <si>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</si>
  <si>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</si>
  <si>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</si>
  <si>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</si>
  <si>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</si>
  <si>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</si>
  <si>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</si>
  <si>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</si>
  <si>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</si>
  <si>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</si>
  <si>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</si>
  <si>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</si>
  <si>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</si>
  <si>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</si>
  <si>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</si>
  <si>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</si>
  <si>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</si>
  <si>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</si>
  <si>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</si>
  <si>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</si>
  <si>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</si>
  <si>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</si>
  <si>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</si>
  <si>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</si>
  <si>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</si>
  <si>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</si>
  <si>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</si>
  <si>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</si>
  <si>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</si>
  <si>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</si>
  <si>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</si>
  <si>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</si>
  <si>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</si>
  <si>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</si>
  <si>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</si>
  <si>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</si>
  <si>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</si>
  <si>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</si>
  <si>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</si>
  <si>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</si>
  <si>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</si>
  <si>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</si>
  <si>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</si>
  <si>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</si>
  <si>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</si>
  <si>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</si>
  <si>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</si>
  <si>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</si>
  <si>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</si>
  <si>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</si>
  <si>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</si>
  <si>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</si>
  <si>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</si>
  <si>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</si>
  <si>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</si>
  <si>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</si>
  <si>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</si>
  <si>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</si>
  <si>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</si>
  <si>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</si>
  <si>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</si>
  <si>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</si>
  <si>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</si>
  <si>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</si>
  <si>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</si>
  <si>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</si>
  <si>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</si>
  <si>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</si>
  <si>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</si>
  <si>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</si>
  <si>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</si>
  <si>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</si>
  <si>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</si>
  <si>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</si>
  <si>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</si>
  <si>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</si>
  <si>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</si>
  <si>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</si>
  <si>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</si>
  <si>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</si>
  <si>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</si>
  <si>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</si>
  <si>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</si>
  <si>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</si>
  <si>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</si>
  <si>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</si>
  <si>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</si>
  <si>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</si>
  <si>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</si>
  <si>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</si>
  <si>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</si>
  <si>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</si>
  <si>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</si>
  <si>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</si>
  <si>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</si>
  <si>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</si>
  <si>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</si>
  <si>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</si>
  <si>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</si>
  <si>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</si>
  <si>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</si>
  <si>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</si>
  <si>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</si>
  <si>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</si>
  <si>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</si>
  <si>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</si>
  <si>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</si>
  <si>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</si>
  <si>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</si>
  <si>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</si>
  <si>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</si>
  <si>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</si>
  <si>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</si>
  <si>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</si>
  <si>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</si>
  <si>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</si>
  <si>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</si>
  <si>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</si>
  <si>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</si>
  <si>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</si>
  <si>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</si>
  <si>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</si>
  <si>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</si>
  <si>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</si>
  <si>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</si>
  <si>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</si>
  <si>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</si>
  <si>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</si>
  <si>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</si>
  <si>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</si>
  <si>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</si>
  <si>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</si>
  <si>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</si>
  <si>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</si>
  <si>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</si>
  <si>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</si>
  <si>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</si>
  <si>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</si>
  <si>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</si>
  <si>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</si>
  <si>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</si>
  <si>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</si>
  <si>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</si>
  <si>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</si>
  <si>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</si>
  <si>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</si>
  <si>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</si>
  <si>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</si>
  <si>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</si>
  <si>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</si>
  <si>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</si>
  <si>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</si>
  <si>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</si>
  <si>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</si>
  <si>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</si>
  <si>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</si>
  <si>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</si>
  <si>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</si>
  <si>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</si>
  <si>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</si>
  <si>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</si>
  <si>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</si>
  <si>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</si>
  <si>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</si>
  <si>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</si>
  <si>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</si>
  <si>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</si>
  <si>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</si>
  <si>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</si>
  <si>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</si>
  <si>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</si>
  <si>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</si>
  <si>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</si>
  <si>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</si>
  <si>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</si>
  <si>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</si>
  <si>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</si>
  <si>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</si>
  <si>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</si>
  <si>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</si>
  <si>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</si>
  <si>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</si>
  <si>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</si>
  <si>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</si>
  <si>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</si>
  <si>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</si>
  <si>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</si>
  <si>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</si>
  <si>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</si>
  <si>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</si>
  <si>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</si>
  <si>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</si>
  <si>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</si>
  <si>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</si>
  <si>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</si>
  <si>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</si>
  <si>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</si>
  <si>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</si>
  <si>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</si>
  <si>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</si>
  <si>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</si>
  <si>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</si>
  <si>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</si>
  <si>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</si>
  <si>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</si>
  <si>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</si>
  <si>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</si>
  <si>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</si>
  <si>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</si>
  <si>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</si>
  <si>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</si>
  <si>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</si>
  <si>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</si>
  <si>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</si>
  <si>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</si>
  <si>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</si>
  <si>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</si>
  <si>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</si>
  <si>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</si>
  <si>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</si>
  <si>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</si>
  <si>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</si>
  <si>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</si>
  <si>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</si>
  <si>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</si>
  <si>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</si>
  <si>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</si>
  <si>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</si>
  <si>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</si>
  <si>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</si>
  <si>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</si>
  <si>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</si>
  <si>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</si>
  <si>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</si>
  <si>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</si>
  <si>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</si>
  <si>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</si>
  <si>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</si>
  <si>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</si>
  <si>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</si>
  <si>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</si>
  <si>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</si>
  <si>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</si>
  <si>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</si>
  <si>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</si>
  <si>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</si>
  <si>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</si>
  <si>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</si>
  <si>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</si>
  <si>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</si>
  <si>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</si>
  <si>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</si>
  <si>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</si>
  <si>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</si>
  <si>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</si>
  <si>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</si>
  <si>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</si>
  <si>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</si>
  <si>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</si>
  <si>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</si>
  <si>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</si>
  <si>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</si>
  <si>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</si>
  <si>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</si>
  <si>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</si>
  <si>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</si>
  <si>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</si>
  <si>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</si>
  <si>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</si>
  <si>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</si>
  <si>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</si>
  <si>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</si>
  <si>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</si>
  <si>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</si>
  <si>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</si>
  <si>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</si>
  <si>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</si>
  <si>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</si>
  <si>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</si>
  <si>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</si>
  <si>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</si>
  <si>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</si>
  <si>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</si>
  <si>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</si>
  <si>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</si>
  <si>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</si>
  <si>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</si>
  <si>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</si>
  <si>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</si>
  <si>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</si>
  <si>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</si>
  <si>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</si>
  <si>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</si>
  <si>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</si>
  <si>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</si>
  <si>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</si>
  <si>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</si>
  <si>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</si>
  <si>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</si>
  <si>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</si>
  <si>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</si>
  <si>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</si>
  <si>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</si>
  <si>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</si>
  <si>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</si>
  <si>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</si>
  <si>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</si>
  <si>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</si>
  <si>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</si>
  <si>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</si>
  <si>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</si>
  <si>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</si>
  <si>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</si>
  <si>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</si>
  <si>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</si>
  <si>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</si>
  <si>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</si>
  <si>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</si>
  <si>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</si>
  <si>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</si>
  <si>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</si>
  <si>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</si>
  <si>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</si>
  <si>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</si>
  <si>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</si>
  <si>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</si>
  <si>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</si>
  <si>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</si>
  <si>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</si>
  <si>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</si>
  <si>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</si>
  <si>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</si>
  <si>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</si>
  <si>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</si>
  <si>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</si>
  <si>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</si>
  <si>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</si>
  <si>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</si>
  <si>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</si>
  <si>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</si>
  <si>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</si>
  <si>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</si>
  <si>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</si>
  <si>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</si>
  <si>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</si>
  <si>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</si>
  <si>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</si>
  <si>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</si>
  <si>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</si>
  <si>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</si>
  <si>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</si>
  <si>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</si>
  <si>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</si>
  <si>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</si>
  <si>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</si>
  <si>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</si>
  <si>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</si>
  <si>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</si>
  <si>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</si>
  <si>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</si>
  <si>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</si>
  <si>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</si>
  <si>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</si>
  <si>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</si>
  <si>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</si>
  <si>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</si>
  <si>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</si>
  <si>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</si>
  <si>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</si>
  <si>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</si>
  <si>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</si>
  <si>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</si>
  <si>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</si>
  <si>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</si>
  <si>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</si>
  <si>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</si>
  <si>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</si>
  <si>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</si>
  <si>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</si>
  <si>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</si>
  <si>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</si>
  <si>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</si>
  <si>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</si>
  <si>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</si>
  <si>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</si>
  <si>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</si>
  <si>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</si>
  <si>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</si>
  <si>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</si>
  <si>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</si>
  <si>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</si>
  <si>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</si>
  <si>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</si>
  <si>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</si>
  <si>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</si>
  <si>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</si>
  <si>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</si>
  <si>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</si>
  <si>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</si>
  <si>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</si>
  <si>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</si>
  <si>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</si>
  <si>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</si>
  <si>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</si>
  <si>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</si>
  <si>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</si>
  <si>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</si>
  <si>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</si>
  <si>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</si>
  <si>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</si>
  <si>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</si>
  <si>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</si>
  <si>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</si>
  <si>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</si>
  <si>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</si>
  <si>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</si>
  <si>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</si>
  <si>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</si>
  <si>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</si>
  <si>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</si>
  <si>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</si>
  <si>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</si>
  <si>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</si>
  <si>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</si>
  <si>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</si>
  <si>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</si>
  <si>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</si>
  <si>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</si>
  <si>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</si>
  <si>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</si>
  <si>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</si>
  <si>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</si>
  <si>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</si>
  <si>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</si>
  <si>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</si>
  <si>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</si>
  <si>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</si>
  <si>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</si>
  <si>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</si>
  <si>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</si>
  <si>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</si>
  <si>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</si>
  <si>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</si>
  <si>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</si>
  <si>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</si>
  <si>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</si>
  <si>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</si>
  <si>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</si>
  <si>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</si>
  <si>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</si>
  <si>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</si>
  <si>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</si>
  <si>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</si>
  <si>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</si>
  <si>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</si>
  <si>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</si>
  <si>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</si>
  <si>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</si>
  <si>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</si>
  <si>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</si>
  <si>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</si>
  <si>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</si>
  <si>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</si>
  <si>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</si>
  <si>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</si>
  <si>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</si>
  <si>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</si>
  <si>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</si>
  <si>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</si>
  <si>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</si>
  <si>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</si>
  <si>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</si>
  <si>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</si>
  <si>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</si>
  <si>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</si>
  <si>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</si>
  <si>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</si>
  <si>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</si>
  <si>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</si>
  <si>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</si>
  <si>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</si>
  <si>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</si>
  <si>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</si>
  <si>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</si>
  <si>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</si>
  <si>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</si>
  <si>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</si>
  <si>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</si>
  <si>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</si>
  <si>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</si>
  <si>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</si>
  <si>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</si>
  <si>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</si>
  <si>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</si>
  <si>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</si>
  <si>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</si>
  <si>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</si>
  <si>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</si>
  <si>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</si>
  <si>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</si>
  <si>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</si>
  <si>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</si>
  <si>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</si>
  <si>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</si>
  <si>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</si>
  <si>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</si>
  <si>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</si>
  <si>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</si>
  <si>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</si>
  <si>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</si>
  <si>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</si>
  <si>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</si>
  <si>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</si>
  <si>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</si>
  <si>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</si>
  <si>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</si>
  <si>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</si>
  <si>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</si>
  <si>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</si>
  <si>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</si>
  <si>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</si>
  <si>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</si>
  <si>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</si>
  <si>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</si>
  <si>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</si>
  <si>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</si>
  <si>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</si>
  <si>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</si>
  <si>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</si>
  <si>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</si>
  <si>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</si>
  <si>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</si>
  <si>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</si>
  <si>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</si>
  <si>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</si>
  <si>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</si>
  <si>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</si>
  <si>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</si>
  <si>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</si>
  <si>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</si>
  <si>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</si>
  <si>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</si>
  <si>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</si>
  <si>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</si>
  <si>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</si>
  <si>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</si>
  <si>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</si>
  <si>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</si>
  <si>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</si>
  <si>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</si>
  <si>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</si>
  <si>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</si>
  <si>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</si>
  <si>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</si>
  <si>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</si>
  <si>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</si>
  <si>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</si>
  <si>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</si>
  <si>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</si>
  <si>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</si>
  <si>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</si>
  <si>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</si>
  <si>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</si>
  <si>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</si>
  <si>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</si>
  <si>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</si>
  <si>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</si>
  <si>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</si>
  <si>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</si>
  <si>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</si>
  <si>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</si>
  <si>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</si>
  <si>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</si>
  <si>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</si>
  <si>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</si>
  <si>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</si>
  <si>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</si>
  <si>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</si>
  <si>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</si>
  <si>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</si>
  <si>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</si>
  <si>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</si>
  <si>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</si>
  <si>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</si>
  <si>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</si>
  <si>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</si>
  <si>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</si>
  <si>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</si>
  <si>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</si>
  <si>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</si>
  <si>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</si>
  <si>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</si>
  <si>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</si>
  <si>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</si>
  <si>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</si>
  <si>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</si>
  <si>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</si>
  <si>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</si>
  <si>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</si>
  <si>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</si>
  <si>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</si>
  <si>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</si>
  <si>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</si>
  <si>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</si>
  <si>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</si>
  <si>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</si>
  <si>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</si>
  <si>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</si>
  <si>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</si>
  <si>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</si>
  <si>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</si>
  <si>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</si>
  <si>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</si>
  <si>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</si>
  <si>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</si>
  <si>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</si>
  <si>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</si>
  <si>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</si>
  <si>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</si>
  <si>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</si>
  <si>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</si>
  <si>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</si>
  <si>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</si>
  <si>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</si>
  <si>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</si>
  <si>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</si>
  <si>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</si>
  <si>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</si>
  <si>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</si>
  <si>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</si>
  <si>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</si>
  <si>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</si>
  <si>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</si>
  <si>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</si>
  <si>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</si>
  <si>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</si>
  <si>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</si>
  <si>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</si>
  <si>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</si>
  <si>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</si>
  <si>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</si>
  <si>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</si>
  <si>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</si>
  <si>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</si>
  <si>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</si>
  <si>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</si>
  <si>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</si>
  <si>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</si>
  <si>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</si>
  <si>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</si>
  <si>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</si>
  <si>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</si>
  <si>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</si>
  <si>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</si>
  <si>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</si>
  <si>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</si>
  <si>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</si>
  <si>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</si>
  <si>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</si>
  <si>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</si>
  <si>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</si>
  <si>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</si>
  <si>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</si>
  <si>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</si>
  <si>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</si>
  <si>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</si>
  <si>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</si>
  <si>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</si>
  <si>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</si>
  <si>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</si>
  <si>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</si>
  <si>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</si>
  <si>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</si>
  <si>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</si>
  <si>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</si>
  <si>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</si>
  <si>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</si>
  <si>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</si>
  <si>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</si>
  <si>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</si>
  <si>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</si>
  <si>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</si>
  <si>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</si>
  <si>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</si>
  <si>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</si>
  <si>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</si>
  <si>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</si>
  <si>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</si>
  <si>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</si>
  <si>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</si>
  <si>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</si>
  <si>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</si>
  <si>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</si>
  <si>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</si>
  <si>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</si>
  <si>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</si>
  <si>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</si>
  <si>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</si>
  <si>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</si>
  <si>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</si>
  <si>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</si>
  <si>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</si>
  <si>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</si>
  <si>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</si>
  <si>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</si>
  <si>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</si>
  <si>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</si>
  <si>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</si>
  <si>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</si>
  <si>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</si>
  <si>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</si>
  <si>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</si>
  <si>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</si>
  <si>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</si>
  <si>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</si>
  <si>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</si>
  <si>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</si>
  <si>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</si>
  <si>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</si>
  <si>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</si>
  <si>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</si>
  <si>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</si>
  <si>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</si>
  <si>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</si>
  <si>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</si>
  <si>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</si>
  <si>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</si>
  <si>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</si>
  <si>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</si>
  <si>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</si>
  <si>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</si>
  <si>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</si>
  <si>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</si>
  <si>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</si>
  <si>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</si>
  <si>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</si>
  <si>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</si>
  <si>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</si>
  <si>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</si>
  <si>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</si>
  <si>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</si>
  <si>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</si>
  <si>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</si>
  <si>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</si>
  <si>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</si>
  <si>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</si>
  <si>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</si>
  <si>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</si>
  <si>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</si>
  <si>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</si>
  <si>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</si>
  <si>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</si>
  <si>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</si>
  <si>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</si>
  <si>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</si>
  <si>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</si>
  <si>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</si>
  <si>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</si>
  <si>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</si>
  <si>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</si>
  <si>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</si>
  <si>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</si>
  <si>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</si>
  <si>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</si>
  <si>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</si>
  <si>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</si>
  <si>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</si>
  <si>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</si>
  <si>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</si>
  <si>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</si>
  <si>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</si>
  <si>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</si>
  <si>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</si>
  <si>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</si>
  <si>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</si>
  <si>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</si>
  <si>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</si>
  <si>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</si>
  <si>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</si>
  <si>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</si>
  <si>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</si>
  <si>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</si>
  <si>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</si>
  <si>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</si>
  <si>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</si>
  <si>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</si>
  <si>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</si>
  <si>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</si>
  <si>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</si>
  <si>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</si>
  <si>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</si>
  <si>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</si>
  <si>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</si>
  <si>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</si>
  <si>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</si>
  <si>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</si>
  <si>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</si>
  <si>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</si>
  <si>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</si>
  <si>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</si>
  <si>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</si>
  <si>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</si>
  <si>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</si>
  <si>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</si>
  <si>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</si>
  <si>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</si>
  <si>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</si>
  <si>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</si>
  <si>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</si>
  <si>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</si>
  <si>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</si>
  <si>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</si>
  <si>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</si>
  <si>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</si>
  <si>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</si>
  <si>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</si>
  <si>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</si>
  <si>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</si>
  <si>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</si>
  <si>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</si>
  <si>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</si>
  <si>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</si>
  <si>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</si>
  <si>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</si>
  <si>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</si>
  <si>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</si>
  <si>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</si>
  <si>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</si>
  <si>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</si>
  <si>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</si>
  <si>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</si>
  <si>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</si>
  <si>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</si>
  <si>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</si>
  <si>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</si>
  <si>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</si>
  <si>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</si>
  <si>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</si>
  <si>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</si>
  <si>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</si>
  <si>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</si>
  <si>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</si>
  <si>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</si>
  <si>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</si>
  <si>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</si>
  <si>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</si>
  <si>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</si>
  <si>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</si>
  <si>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</si>
  <si>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</si>
  <si>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</si>
  <si>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</si>
  <si>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</si>
  <si>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</si>
  <si>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</si>
  <si>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</si>
  <si>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</si>
  <si>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</si>
  <si>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</si>
  <si>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</si>
  <si>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</si>
  <si>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</si>
  <si>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</si>
  <si>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</si>
  <si>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</si>
  <si>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</si>
  <si>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</si>
  <si>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</si>
  <si>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</si>
  <si>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</si>
  <si>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</si>
  <si>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</si>
  <si>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</si>
  <si>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</si>
  <si>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</si>
  <si>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</si>
  <si>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</si>
  <si>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</si>
  <si>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</si>
  <si>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</si>
  <si>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</si>
  <si>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</si>
  <si>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</si>
  <si>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</si>
  <si>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</si>
  <si>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</si>
  <si>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</si>
  <si>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</si>
  <si>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</si>
  <si>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</si>
  <si>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</si>
  <si>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</si>
  <si>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</si>
  <si>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</si>
  <si>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</si>
  <si>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</si>
  <si>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</si>
  <si>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</si>
  <si>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</si>
  <si>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</si>
  <si>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</si>
  <si>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</si>
  <si>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</si>
  <si>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</si>
  <si>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</si>
  <si>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</si>
  <si>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</si>
  <si>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</si>
  <si>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</si>
  <si>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</si>
  <si>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</si>
  <si>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</si>
  <si>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</si>
  <si>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</si>
  <si>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</si>
  <si>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</si>
  <si>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</si>
  <si>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</si>
  <si>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</si>
  <si>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</si>
  <si>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</si>
  <si>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</si>
  <si>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</si>
  <si>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</si>
  <si>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</si>
  <si>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</si>
  <si>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</si>
  <si>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</si>
  <si>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</si>
  <si>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</si>
  <si>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</si>
  <si>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</si>
  <si>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</si>
  <si>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</si>
  <si>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</si>
  <si>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</si>
  <si>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</si>
  <si>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</si>
  <si>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</si>
  <si>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</si>
  <si>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</si>
  <si>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</si>
  <si>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</si>
  <si>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</si>
  <si>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</si>
  <si>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</si>
  <si>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</si>
  <si>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</si>
  <si>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</si>
  <si>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</si>
  <si>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</si>
  <si>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</si>
  <si>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</si>
  <si>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</si>
  <si>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</si>
  <si>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</si>
  <si>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</si>
  <si>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</si>
  <si>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</si>
  <si>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</si>
  <si>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</si>
  <si>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</si>
  <si>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</si>
  <si>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</si>
  <si>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</si>
  <si>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</si>
  <si>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</si>
  <si>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</si>
  <si>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</si>
  <si>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</si>
  <si>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</si>
  <si>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</si>
  <si>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</si>
  <si>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</si>
  <si>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</si>
  <si>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</si>
  <si>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</si>
  <si>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</si>
  <si>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</si>
  <si>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</si>
  <si>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</si>
  <si>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</si>
  <si>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</si>
  <si>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</si>
  <si>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</si>
  <si>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</si>
  <si>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</si>
  <si>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</si>
  <si>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</si>
  <si>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</si>
  <si>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</si>
  <si>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</si>
  <si>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</si>
  <si>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</si>
  <si>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</si>
  <si>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</si>
  <si>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</si>
  <si>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</si>
  <si>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</si>
  <si>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</si>
  <si>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</si>
  <si>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</si>
  <si>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</si>
  <si>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</si>
  <si>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</si>
  <si>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</si>
  <si>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</si>
  <si>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</si>
  <si>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</si>
  <si>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</si>
  <si>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</si>
  <si>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</si>
  <si>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</si>
  <si>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</si>
  <si>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</si>
  <si>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</si>
  <si>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</si>
  <si>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</si>
  <si>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</si>
  <si>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</si>
  <si>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</si>
  <si>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</si>
  <si>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</si>
  <si>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</si>
  <si>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</si>
  <si>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</si>
  <si>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</si>
  <si>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</si>
  <si>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</si>
  <si>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</si>
  <si>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</si>
  <si>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</si>
  <si>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</si>
  <si>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</si>
  <si>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</si>
  <si>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</si>
  <si>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</si>
  <si>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</si>
  <si>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</si>
  <si>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</si>
  <si>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</si>
  <si>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</si>
  <si>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</si>
  <si>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</si>
  <si>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</si>
  <si>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</si>
  <si>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</si>
  <si>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</si>
  <si>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</si>
  <si>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</si>
  <si>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</si>
  <si>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</si>
  <si>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</si>
  <si>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</si>
  <si>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</si>
  <si>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</si>
  <si>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</si>
  <si>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</si>
  <si>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</si>
  <si>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</si>
  <si>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</si>
  <si>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</si>
  <si>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</si>
  <si>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</si>
  <si>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</si>
  <si>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</si>
  <si>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</si>
  <si>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</si>
  <si>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</si>
  <si>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</si>
  <si>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</si>
  <si>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</si>
  <si>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</si>
  <si>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</si>
  <si>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</si>
  <si>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</si>
  <si>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</si>
  <si>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</si>
  <si>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</si>
  <si>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</si>
  <si>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</si>
  <si>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</si>
  <si>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</si>
  <si>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</si>
  <si>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</si>
  <si>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</si>
  <si>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</si>
  <si>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</si>
  <si>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</si>
  <si>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</si>
  <si>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</si>
  <si>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</si>
  <si>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</si>
  <si>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</si>
  <si>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</si>
  <si>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</si>
  <si>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</si>
  <si>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</si>
  <si>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</si>
  <si>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</si>
  <si>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</si>
  <si>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</si>
  <si>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</si>
  <si>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</si>
  <si>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</si>
  <si>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</si>
  <si>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</si>
  <si>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</si>
  <si>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</si>
  <si>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</si>
  <si>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</si>
  <si>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</si>
  <si>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</si>
  <si>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</si>
  <si>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</si>
  <si>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</si>
  <si>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</si>
  <si>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</si>
  <si>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</si>
  <si>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</si>
  <si>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</si>
  <si>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</si>
  <si>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</si>
  <si>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</si>
  <si>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</si>
  <si>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</si>
  <si>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</si>
  <si>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</si>
  <si>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</si>
  <si>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</si>
  <si>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</si>
  <si>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</si>
  <si>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</si>
  <si>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</si>
  <si>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</si>
  <si>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</si>
  <si>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</si>
  <si>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</si>
  <si>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</si>
  <si>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</si>
  <si>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</si>
  <si>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</si>
  <si>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</si>
  <si>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</si>
  <si>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</si>
  <si>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</si>
  <si>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</si>
  <si>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</si>
  <si>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</si>
  <si>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</si>
  <si>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</si>
  <si>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</si>
  <si>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</si>
  <si>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</si>
  <si>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</si>
  <si>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</si>
  <si>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</si>
  <si>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</si>
  <si>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</si>
  <si>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</si>
  <si>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</si>
  <si>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</si>
  <si>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</si>
  <si>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</si>
  <si>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</si>
  <si>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</si>
  <si>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</si>
  <si>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</si>
  <si>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</si>
  <si>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</si>
  <si>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</si>
  <si>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</si>
  <si>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</si>
  <si>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</si>
  <si>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</si>
  <si>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</si>
  <si>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</si>
  <si>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</si>
  <si>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</si>
  <si>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</si>
  <si>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</si>
  <si>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</si>
  <si>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</si>
  <si>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</si>
  <si>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</si>
  <si>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</si>
  <si>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</si>
  <si>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</si>
  <si>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</si>
  <si>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</si>
  <si>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</si>
  <si>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</si>
  <si>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</si>
  <si>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</si>
  <si>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</si>
  <si>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</si>
  <si>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</si>
  <si>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</si>
  <si>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</si>
  <si>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</si>
  <si>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</si>
  <si>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</si>
  <si>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</si>
  <si>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</si>
  <si>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</si>
  <si>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</si>
  <si>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</si>
  <si>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</si>
  <si>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</si>
  <si>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</si>
  <si>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</si>
  <si>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</si>
  <si>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</si>
  <si>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</si>
  <si>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</si>
  <si>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</si>
  <si>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</si>
  <si>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</si>
  <si>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</si>
  <si>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</si>
  <si>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</si>
  <si>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</si>
  <si>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</si>
  <si>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</si>
  <si>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</si>
  <si>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</si>
  <si>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</si>
  <si>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</si>
  <si>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</si>
  <si>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</si>
  <si>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</si>
  <si>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</si>
  <si>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</si>
  <si>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</si>
  <si>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</si>
  <si>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</si>
  <si>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</si>
  <si>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</si>
  <si>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</si>
  <si>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</si>
  <si>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</si>
  <si>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</si>
  <si>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</si>
  <si>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</si>
  <si>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</si>
  <si>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</si>
  <si>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</si>
  <si>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</si>
  <si>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</si>
  <si>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</si>
  <si>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</si>
  <si>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</si>
  <si>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</si>
  <si>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</si>
  <si>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</si>
  <si>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</si>
  <si>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</si>
  <si>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</si>
  <si>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</si>
  <si>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</si>
  <si>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</si>
  <si>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</si>
  <si>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</si>
  <si>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</si>
  <si>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</si>
  <si>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</si>
  <si>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</si>
  <si>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</si>
  <si>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</si>
  <si>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</si>
  <si>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</si>
  <si>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</si>
  <si>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</si>
  <si>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</si>
  <si>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</si>
  <si>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</si>
  <si>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</si>
  <si>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</si>
  <si>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</si>
  <si>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</si>
  <si>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</si>
  <si>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</si>
  <si>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</si>
  <si>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</si>
  <si>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</si>
  <si>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</si>
  <si>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</si>
  <si>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</si>
  <si>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</si>
  <si>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</si>
  <si>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</si>
  <si>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</si>
  <si>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</si>
  <si>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</si>
  <si>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</si>
  <si>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</si>
  <si>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</si>
  <si>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</si>
  <si>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</si>
  <si>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</si>
  <si>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</si>
  <si>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</si>
  <si>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</si>
  <si>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</si>
  <si>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</si>
  <si>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</si>
  <si>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</si>
  <si>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</si>
  <si>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</si>
  <si>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</si>
  <si>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</si>
  <si>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</si>
  <si>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</si>
  <si>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</si>
  <si>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</si>
  <si>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</si>
  <si>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</si>
  <si>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</si>
  <si>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</si>
  <si>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</si>
  <si>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</si>
  <si>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</si>
  <si>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</si>
  <si>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</si>
  <si>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</si>
  <si>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</si>
  <si>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</si>
  <si>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</si>
  <si>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</si>
  <si>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</si>
  <si>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</si>
  <si>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</si>
  <si>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</si>
  <si>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</si>
  <si>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</si>
  <si>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</si>
  <si>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</si>
  <si>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</si>
  <si>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</si>
  <si>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</si>
  <si>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</si>
  <si>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</si>
  <si>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</si>
  <si>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</si>
  <si>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</si>
  <si>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</si>
  <si>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</si>
  <si>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</si>
  <si>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</si>
  <si>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</si>
  <si>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</si>
  <si>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</si>
  <si>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</si>
  <si>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</si>
  <si>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</si>
  <si>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</si>
  <si>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</si>
  <si>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</si>
  <si>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</si>
  <si>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</si>
  <si>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</si>
  <si>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</si>
  <si>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</si>
  <si>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</si>
  <si>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</si>
  <si>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</si>
  <si>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</si>
  <si>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</si>
  <si>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</si>
  <si>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</si>
  <si>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</si>
  <si>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</si>
  <si>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</si>
  <si>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</si>
  <si>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</si>
  <si>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</si>
  <si>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</si>
  <si>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</si>
  <si>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</si>
  <si>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</si>
  <si>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</si>
  <si>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</si>
  <si>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</si>
  <si>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</si>
  <si>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</si>
  <si>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</si>
  <si>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</si>
  <si>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</si>
  <si>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</si>
  <si>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</si>
  <si>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</si>
  <si>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</si>
  <si>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</si>
  <si>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</si>
  <si>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</si>
  <si>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</si>
  <si>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</si>
  <si>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</si>
  <si>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</si>
  <si>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</si>
  <si>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</si>
  <si>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</si>
  <si>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</si>
  <si>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</si>
  <si>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</si>
  <si>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</si>
  <si>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</si>
  <si>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</si>
  <si>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</si>
  <si>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</si>
  <si>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</si>
  <si>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</si>
  <si>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</si>
  <si>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</si>
  <si>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</si>
  <si>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</si>
  <si>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</si>
  <si>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</si>
  <si>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</si>
  <si>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</si>
  <si>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</si>
  <si>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</si>
  <si>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</si>
  <si>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</si>
  <si>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</si>
  <si>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</si>
  <si>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</si>
  <si>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</si>
  <si>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</si>
  <si>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</si>
  <si>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</si>
  <si>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</si>
  <si>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</si>
  <si>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</si>
  <si>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</si>
  <si>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</si>
  <si>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</si>
  <si>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</si>
  <si>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</si>
  <si>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</si>
  <si>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</si>
  <si>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</si>
  <si>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</si>
  <si>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</si>
  <si>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</si>
  <si>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</si>
  <si>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</si>
  <si>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</si>
  <si>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</si>
  <si>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</si>
  <si>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</si>
  <si>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</si>
  <si>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</si>
  <si>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</si>
  <si>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</si>
  <si>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</si>
  <si>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</si>
  <si>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</si>
  <si>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</si>
  <si>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</si>
  <si>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</si>
  <si>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</si>
  <si>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</si>
  <si>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</si>
  <si>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</si>
  <si>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</si>
  <si>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</si>
  <si>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</si>
  <si>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</si>
  <si>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</si>
  <si>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</si>
  <si>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</si>
  <si>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</si>
  <si>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</si>
  <si>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</si>
  <si>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</si>
  <si>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</si>
  <si>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</si>
  <si>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</si>
  <si>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</si>
  <si>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</si>
  <si>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</si>
  <si>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</si>
  <si>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</si>
  <si>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</si>
  <si>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</si>
  <si>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</si>
  <si>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</si>
  <si>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</si>
  <si>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</si>
  <si>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</si>
  <si>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</si>
  <si>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</si>
  <si>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</si>
  <si>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</si>
  <si>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</si>
  <si>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</si>
  <si>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</si>
  <si>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</si>
  <si>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</si>
  <si>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</si>
  <si>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</si>
  <si>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</si>
  <si>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</si>
  <si>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</si>
  <si>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</si>
  <si>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</si>
  <si>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</si>
  <si>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</si>
  <si>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</si>
  <si>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</si>
  <si>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</si>
  <si>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</si>
  <si>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</si>
  <si>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</si>
  <si>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</si>
  <si>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</si>
  <si>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</si>
  <si>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</si>
  <si>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</si>
  <si>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</si>
  <si>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</si>
  <si>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</si>
  <si>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</si>
  <si>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</si>
  <si>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</si>
  <si>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</si>
  <si>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</si>
  <si>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</si>
  <si>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</si>
  <si>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</si>
  <si>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</si>
  <si>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</si>
  <si>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</si>
  <si>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</si>
  <si>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</si>
  <si>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</si>
  <si>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</si>
  <si>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</si>
  <si>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</si>
  <si>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</si>
  <si>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</si>
  <si>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</si>
  <si>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</si>
  <si>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</si>
  <si>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</si>
  <si>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</si>
  <si>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</si>
  <si>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</si>
  <si>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</si>
  <si>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</si>
  <si>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</si>
  <si>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</si>
  <si>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</si>
  <si>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</si>
  <si>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</si>
  <si>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</si>
  <si>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</si>
  <si>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</si>
  <si>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</si>
  <si>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</si>
  <si>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</si>
  <si>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</si>
  <si>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</si>
  <si>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</si>
  <si>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</si>
  <si>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</si>
  <si>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</si>
  <si>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</si>
  <si>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</si>
  <si>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</si>
  <si>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</si>
  <si>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</si>
  <si>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</si>
  <si>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</si>
  <si>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</si>
  <si>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</si>
  <si>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</si>
  <si>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</si>
  <si>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</si>
  <si>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</si>
  <si>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</si>
  <si>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</si>
  <si>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</si>
  <si>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</si>
  <si>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</si>
  <si>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</si>
  <si>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</si>
  <si>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</si>
  <si>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</si>
  <si>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</si>
  <si>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</si>
  <si>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</si>
  <si>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</si>
  <si>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</si>
  <si>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</si>
  <si>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</si>
  <si>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</si>
  <si>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</si>
  <si>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</si>
  <si>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</si>
  <si>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</si>
  <si>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</si>
  <si>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</si>
  <si>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</si>
  <si>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</si>
  <si>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</si>
  <si>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</si>
  <si>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</si>
  <si>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</si>
  <si>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</si>
  <si>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</si>
  <si>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</si>
  <si>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</si>
  <si>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</si>
  <si>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</si>
  <si>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</si>
  <si>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</si>
  <si>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</si>
  <si>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</si>
  <si>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</si>
  <si>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</si>
  <si>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</si>
  <si>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</si>
  <si>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</si>
  <si>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</si>
  <si>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</si>
  <si>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</si>
  <si>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</si>
  <si>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</si>
  <si>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</si>
  <si>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</si>
  <si>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</si>
  <si>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</si>
  <si>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</si>
  <si>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</si>
  <si>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</si>
  <si>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</si>
  <si>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</si>
  <si>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</si>
  <si>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</si>
  <si>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</si>
  <si>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</si>
  <si>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</si>
  <si>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</si>
  <si>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</si>
  <si>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</si>
  <si>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</si>
  <si>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</si>
  <si>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</si>
  <si>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</si>
  <si>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</si>
  <si>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</si>
  <si>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</si>
  <si>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</si>
  <si>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</si>
  <si>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</si>
  <si>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</si>
  <si>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</si>
  <si>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</si>
  <si>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</si>
  <si>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</si>
  <si>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</si>
  <si>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</si>
  <si>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</si>
  <si>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</si>
  <si>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</si>
  <si>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</si>
  <si>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</si>
  <si>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</si>
  <si>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</si>
  <si>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</si>
  <si>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</si>
  <si>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</si>
  <si>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</si>
  <si>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</si>
  <si>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</si>
  <si>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</si>
  <si>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</si>
  <si>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</si>
  <si>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</si>
  <si>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</si>
  <si>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</si>
  <si>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</si>
  <si>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</si>
  <si>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</si>
  <si>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</si>
  <si>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</si>
  <si>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</si>
  <si>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</si>
  <si>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</si>
  <si>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</si>
  <si>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</si>
  <si>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</si>
  <si>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</si>
  <si>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</si>
  <si>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</si>
  <si>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</si>
  <si>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</si>
  <si>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</si>
  <si>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</si>
  <si>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</si>
  <si>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</si>
  <si>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</si>
  <si>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</si>
  <si>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</si>
  <si>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</si>
  <si>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</si>
  <si>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</si>
  <si>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</si>
  <si>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</si>
  <si>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</si>
  <si>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</si>
  <si>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</si>
  <si>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</si>
  <si>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</si>
  <si>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</si>
  <si>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</si>
  <si>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</si>
  <si>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</si>
  <si>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</si>
  <si>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</si>
  <si>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</si>
  <si>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</si>
  <si>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</si>
  <si>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</si>
  <si>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</si>
  <si>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</si>
  <si>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</si>
  <si>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</si>
  <si>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</si>
  <si>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</si>
  <si>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</si>
  <si>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</si>
  <si>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</si>
  <si>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</si>
  <si>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</si>
  <si>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</si>
  <si>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</si>
  <si>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</si>
  <si>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</si>
  <si>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</si>
  <si>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</si>
  <si>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</si>
  <si>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</si>
  <si>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</si>
  <si>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</si>
  <si>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</si>
  <si>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</si>
  <si>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</si>
  <si>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</si>
  <si>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</si>
  <si>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</si>
  <si>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</si>
  <si>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</si>
  <si>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</si>
  <si>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</si>
  <si>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</si>
  <si>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</si>
  <si>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</si>
  <si>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</si>
  <si>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</si>
  <si>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</si>
  <si>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</si>
  <si>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</si>
  <si>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</si>
  <si>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</si>
  <si>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</si>
  <si>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</si>
  <si>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</si>
  <si>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</si>
  <si>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</si>
  <si>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</si>
  <si>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</si>
  <si>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</si>
  <si>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</si>
  <si>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</si>
  <si>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</si>
  <si>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</si>
  <si>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</si>
  <si>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</si>
  <si>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</si>
  <si>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</si>
  <si>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</si>
  <si>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</si>
  <si>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</si>
  <si>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</si>
  <si>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</si>
  <si>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</si>
  <si>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</si>
  <si>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</si>
  <si>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</si>
  <si>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</si>
  <si>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</si>
  <si>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</si>
  <si>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</si>
  <si>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</si>
  <si>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</si>
  <si>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</si>
  <si>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</si>
  <si>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</si>
  <si>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</si>
  <si>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</si>
  <si>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</si>
  <si>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</si>
  <si>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</si>
  <si>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</si>
  <si>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</si>
  <si>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</si>
  <si>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</si>
  <si>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</si>
  <si>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</si>
  <si>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</si>
  <si>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</si>
  <si>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</si>
  <si>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</si>
  <si>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</si>
  <si>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</si>
  <si>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</si>
  <si>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</si>
  <si>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</si>
  <si>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</si>
  <si>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</si>
  <si>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</si>
  <si>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</si>
  <si>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</si>
  <si>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</si>
  <si>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</si>
  <si>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</si>
  <si>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</si>
  <si>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</si>
  <si>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</si>
  <si>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</si>
  <si>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</si>
  <si>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</si>
  <si>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</si>
  <si>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</si>
  <si>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</si>
  <si>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</si>
  <si>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</si>
  <si>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</si>
  <si>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</si>
  <si>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</si>
  <si>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</si>
  <si>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</si>
  <si>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</si>
  <si>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</si>
  <si>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</si>
  <si>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</si>
  <si>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</si>
  <si>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</si>
  <si>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</si>
  <si>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</si>
  <si>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</si>
  <si>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</si>
  <si>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</si>
  <si>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</si>
  <si>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</si>
  <si>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</si>
  <si>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</si>
  <si>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</si>
  <si>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</si>
  <si>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</si>
  <si>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</si>
  <si>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</si>
  <si>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</si>
  <si>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</si>
  <si>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</si>
  <si>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</si>
  <si>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</si>
  <si>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</si>
  <si>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</si>
  <si>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</si>
  <si>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</si>
  <si>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</si>
  <si>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</si>
  <si>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</si>
  <si>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</si>
  <si>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</si>
  <si>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</si>
  <si>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</si>
  <si>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</si>
  <si>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</si>
  <si>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</si>
  <si>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</si>
  <si>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</si>
  <si>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</si>
  <si>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</si>
  <si>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</si>
  <si>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</si>
  <si>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</si>
  <si>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</si>
  <si>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</si>
  <si>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</si>
  <si>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</si>
  <si>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</si>
  <si>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</si>
  <si>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</si>
  <si>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</si>
  <si>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</si>
  <si>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</si>
  <si>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</si>
  <si>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</si>
  <si>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</si>
  <si>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</si>
  <si>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</si>
  <si>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</si>
  <si>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</si>
  <si>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</si>
  <si>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</si>
  <si>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</si>
  <si>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</si>
  <si>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</si>
  <si>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</si>
  <si>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</si>
  <si>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</si>
  <si>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</si>
  <si>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</si>
  <si>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</si>
  <si>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</si>
  <si>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</si>
  <si>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</si>
  <si>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</si>
  <si>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</si>
  <si>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</si>
  <si>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</si>
  <si>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</si>
  <si>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</si>
  <si>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</si>
  <si>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</si>
  <si>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</si>
  <si>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</si>
  <si>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</si>
  <si>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</si>
  <si>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</si>
  <si>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</si>
  <si>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</si>
  <si>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</si>
  <si>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</si>
  <si>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</si>
  <si>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</si>
  <si>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</si>
  <si>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</si>
  <si>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</si>
  <si>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</si>
  <si>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</si>
  <si>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</si>
  <si>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</si>
  <si>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</si>
  <si>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</si>
  <si>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</si>
  <si>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</si>
  <si>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</si>
  <si>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</si>
  <si>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</si>
  <si>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</si>
  <si>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</si>
  <si>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</si>
  <si>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</si>
  <si>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</si>
  <si>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</si>
  <si>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</si>
  <si>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</si>
  <si>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</si>
  <si>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</si>
  <si>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</si>
  <si>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</si>
  <si>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</si>
  <si>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</si>
  <si>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</si>
  <si>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</si>
  <si>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</si>
  <si>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</si>
  <si>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</si>
  <si>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</si>
  <si>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</si>
  <si>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</si>
  <si>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</si>
  <si>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</si>
  <si>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</si>
  <si>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</si>
  <si>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</si>
  <si>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</si>
  <si>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</si>
  <si>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</si>
  <si>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</si>
  <si>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</si>
  <si>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</si>
  <si>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</si>
  <si>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</si>
  <si>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</si>
  <si>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</si>
  <si>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</si>
  <si>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</si>
  <si>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</si>
  <si>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</si>
  <si>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</si>
  <si>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</si>
  <si>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</si>
  <si>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</si>
  <si>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</si>
  <si>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</si>
  <si>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</si>
  <si>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</si>
  <si>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</si>
  <si>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</si>
  <si>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</si>
  <si>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</si>
  <si>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</si>
  <si>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</si>
  <si>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</si>
  <si>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</si>
  <si>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</si>
  <si>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</si>
  <si>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</si>
  <si>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</si>
  <si>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</si>
  <si>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</si>
  <si>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</si>
  <si>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</si>
  <si>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</si>
  <si>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</si>
  <si>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</si>
  <si>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</si>
  <si>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</si>
  <si>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</si>
  <si>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</si>
  <si>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</si>
  <si>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</si>
  <si>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</si>
  <si>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</si>
  <si>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</si>
  <si>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</si>
  <si>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</si>
  <si>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</si>
  <si>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</si>
  <si>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</si>
  <si>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</si>
  <si>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</si>
  <si>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</si>
  <si>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</si>
  <si>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</si>
  <si>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</si>
  <si>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</si>
  <si>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</si>
  <si>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</si>
  <si>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</si>
  <si>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</si>
  <si>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</si>
  <si>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</si>
  <si>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</si>
  <si>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</si>
  <si>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</si>
  <si>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</si>
  <si>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</si>
  <si>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</si>
  <si>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</si>
  <si>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</si>
  <si>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</si>
  <si>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</si>
  <si>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</si>
  <si>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</si>
  <si>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</si>
  <si>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</si>
  <si>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</si>
  <si>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</si>
  <si>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</si>
  <si>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</si>
  <si>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</si>
  <si>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</si>
  <si>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</si>
  <si>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</si>
  <si>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</si>
  <si>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</si>
  <si>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</si>
  <si>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</si>
  <si>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</si>
  <si>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</si>
  <si>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</si>
  <si>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</si>
  <si>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</si>
  <si>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</si>
  <si>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</si>
  <si>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</si>
  <si>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</si>
  <si>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</si>
  <si>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</si>
  <si>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</si>
  <si>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</si>
  <si>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</si>
  <si>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</si>
  <si>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</si>
  <si>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</si>
  <si>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</si>
  <si>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</si>
  <si>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</si>
  <si>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</si>
  <si>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</si>
  <si>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</si>
  <si>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</si>
  <si>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</si>
  <si>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</si>
  <si>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</si>
  <si>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</si>
  <si>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</si>
  <si>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</si>
  <si>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</si>
  <si>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</si>
  <si>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</si>
  <si>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</si>
  <si>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</si>
  <si>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</si>
  <si>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</si>
  <si>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</si>
  <si>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</si>
  <si>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</si>
  <si>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</si>
  <si>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</si>
  <si>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</si>
  <si>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</si>
  <si>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</si>
  <si>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</si>
  <si>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</si>
  <si>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</si>
  <si>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</si>
  <si>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</si>
  <si>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</si>
  <si>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</si>
  <si>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</si>
  <si>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</si>
  <si>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</si>
  <si>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</si>
  <si>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</si>
  <si>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</si>
  <si>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</si>
  <si>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</si>
  <si>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</si>
  <si>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</si>
  <si>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</si>
  <si>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</si>
  <si>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</si>
  <si>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</si>
  <si>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</si>
  <si>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</si>
  <si>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</si>
  <si>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</si>
  <si>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</si>
  <si>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</si>
  <si>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</si>
  <si>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</si>
  <si>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</si>
  <si>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</si>
  <si>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</si>
  <si>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</si>
  <si>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</si>
  <si>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</si>
  <si>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</si>
  <si>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</si>
  <si>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</si>
  <si>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</si>
  <si>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</si>
  <si>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</si>
  <si>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</si>
  <si>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</si>
  <si>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</si>
  <si>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</si>
  <si>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</si>
  <si>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</si>
  <si>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</si>
  <si>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</si>
  <si>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</si>
  <si>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</si>
  <si>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</si>
  <si>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</si>
  <si>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</si>
  <si>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</si>
  <si>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</si>
  <si>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</si>
  <si>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</si>
  <si>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</si>
  <si>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</si>
  <si>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</si>
  <si>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</si>
  <si>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</si>
  <si>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</si>
  <si>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</si>
  <si>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</si>
  <si>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</si>
  <si>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</si>
  <si>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</si>
  <si>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</si>
  <si>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</si>
  <si>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</si>
  <si>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</si>
  <si>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</si>
  <si>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</si>
  <si>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</si>
  <si>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</si>
  <si>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</si>
  <si>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</si>
  <si>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</si>
  <si>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</si>
  <si>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</si>
  <si>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</si>
  <si>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</si>
  <si>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</si>
  <si>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</si>
  <si>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</si>
  <si>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</si>
  <si>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</si>
  <si>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</si>
  <si>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</si>
  <si>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</si>
  <si>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</si>
  <si>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</si>
  <si>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</si>
  <si>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</si>
  <si>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</si>
  <si>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</si>
  <si>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</si>
  <si>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</si>
  <si>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</si>
  <si>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</si>
  <si>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</si>
  <si>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</si>
  <si>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</si>
  <si>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</si>
  <si>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</si>
  <si>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</si>
  <si>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</si>
  <si>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</si>
  <si>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</si>
  <si>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</si>
  <si>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</si>
  <si>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</si>
  <si>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</si>
  <si>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</si>
  <si>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</si>
  <si>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</si>
  <si>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</si>
  <si>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</si>
  <si>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</si>
  <si>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</si>
  <si>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</si>
  <si>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</si>
  <si>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</si>
  <si>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</si>
  <si>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</si>
  <si>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</si>
  <si>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</si>
  <si>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</si>
  <si>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</si>
  <si>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</si>
  <si>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</si>
  <si>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</si>
  <si>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</si>
  <si>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</si>
  <si>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</si>
  <si>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</si>
  <si>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</si>
  <si>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</si>
  <si>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</si>
  <si>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</si>
  <si>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</si>
  <si>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</si>
  <si>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</si>
  <si>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</si>
  <si>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</si>
  <si>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</si>
  <si>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</si>
  <si>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</si>
  <si>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</si>
  <si>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</si>
  <si>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</si>
  <si>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</si>
  <si>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</si>
  <si>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</si>
  <si>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</si>
  <si>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</si>
  <si>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</si>
  <si>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</si>
  <si>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</si>
  <si>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</si>
  <si>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</si>
  <si>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</si>
  <si>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</si>
  <si>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</si>
  <si>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</si>
  <si>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</si>
  <si>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</si>
  <si>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</si>
  <si>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</si>
  <si>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</si>
  <si>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</si>
  <si>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</si>
  <si>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</si>
  <si>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</si>
  <si>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</si>
  <si>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</si>
  <si>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</si>
  <si>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</si>
  <si>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</si>
  <si>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</si>
  <si>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</si>
  <si>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</si>
  <si>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</si>
  <si>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</si>
  <si>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</si>
  <si>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</si>
  <si>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</si>
  <si>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</si>
  <si>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</si>
  <si>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</si>
  <si>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</si>
  <si>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</si>
  <si>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</si>
  <si>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</si>
  <si>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</si>
  <si>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</si>
  <si>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</si>
  <si>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</si>
  <si>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</si>
  <si>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</si>
  <si>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</si>
  <si>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</si>
  <si>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</si>
  <si>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</si>
  <si>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</si>
  <si>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</si>
  <si>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</si>
  <si>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</si>
  <si>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</si>
  <si>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</si>
  <si>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</si>
  <si>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</si>
  <si>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</si>
  <si>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</si>
  <si>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</si>
  <si>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</si>
  <si>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</si>
  <si>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</si>
  <si>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</si>
  <si>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</si>
  <si>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</si>
  <si>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</si>
  <si>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</si>
  <si>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</si>
  <si>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</si>
  <si>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</si>
  <si>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</si>
  <si>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</si>
  <si>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</si>
  <si>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</si>
  <si>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</si>
  <si>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</si>
  <si>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</si>
  <si>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</si>
  <si>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</si>
  <si>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</si>
  <si>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</si>
  <si>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</si>
  <si>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</si>
  <si>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</si>
  <si>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</si>
  <si>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</si>
  <si>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</si>
  <si>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</si>
  <si>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</si>
  <si>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</si>
  <si>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</si>
  <si>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</si>
  <si>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</si>
  <si>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</si>
  <si>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</si>
  <si>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</si>
  <si>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</si>
  <si>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</si>
  <si>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</si>
  <si>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</si>
  <si>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</si>
  <si>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</si>
  <si>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</si>
  <si>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</si>
  <si>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</si>
  <si>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</si>
  <si>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</si>
  <si>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</si>
  <si>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</si>
  <si>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</si>
  <si>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</si>
  <si>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</si>
  <si>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</si>
  <si>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</si>
  <si>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</si>
  <si>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</si>
  <si>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</si>
  <si>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</si>
  <si>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</si>
  <si>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</si>
  <si>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</si>
  <si>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</si>
  <si>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</si>
  <si>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</si>
  <si>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</si>
  <si>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</si>
  <si>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</si>
  <si>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</si>
  <si>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</si>
  <si>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</si>
  <si>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</si>
  <si>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</si>
  <si>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</si>
  <si>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</si>
  <si>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</si>
  <si>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</si>
  <si>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</si>
  <si>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</si>
  <si>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</si>
  <si>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</si>
  <si>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</si>
  <si>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</si>
  <si>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</si>
  <si>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</si>
  <si>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</si>
  <si>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</si>
  <si>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</si>
  <si>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</si>
  <si>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</si>
  <si>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</si>
  <si>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</si>
  <si>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</si>
  <si>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</si>
  <si>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</si>
  <si>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</si>
  <si>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</si>
  <si>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</si>
  <si>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</si>
  <si>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</si>
  <si>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</si>
  <si>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</si>
  <si>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</si>
  <si>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</si>
  <si>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</si>
  <si>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</si>
  <si>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</si>
  <si>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</si>
  <si>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</si>
  <si>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</si>
  <si>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</si>
  <si>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</si>
  <si>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</si>
  <si>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</si>
  <si>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</si>
  <si>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</si>
  <si>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</si>
  <si>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</si>
  <si>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</si>
  <si>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</si>
  <si>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</si>
  <si>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</si>
  <si>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</si>
  <si>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</si>
  <si>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</si>
  <si>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</si>
  <si>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</si>
  <si>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</si>
  <si>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</si>
  <si>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</si>
  <si>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</si>
  <si>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</si>
  <si>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</si>
  <si>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</si>
  <si>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</si>
  <si>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</si>
  <si>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</si>
  <si>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</si>
  <si>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</si>
  <si>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</si>
  <si>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</si>
  <si>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</si>
  <si>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</si>
  <si>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</si>
  <si>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</si>
  <si>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</si>
  <si>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</si>
  <si>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</si>
  <si>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</si>
  <si>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</si>
  <si>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</si>
  <si>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</si>
  <si>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</si>
  <si>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</si>
  <si>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</si>
  <si>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</si>
  <si>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</si>
  <si>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</si>
  <si>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</si>
  <si>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</si>
  <si>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</si>
  <si>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</si>
  <si>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</si>
  <si>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</si>
  <si>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</si>
  <si>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</si>
  <si>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</si>
  <si>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</si>
  <si>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</si>
  <si>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</si>
  <si>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</si>
  <si>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</si>
  <si>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</si>
  <si>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</si>
  <si>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</si>
  <si>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</si>
  <si>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</si>
  <si>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</si>
  <si>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</si>
  <si>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</si>
  <si>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</si>
  <si>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</si>
  <si>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</si>
  <si>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</si>
  <si>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</si>
  <si>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</si>
  <si>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</si>
  <si>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</si>
  <si>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</si>
  <si>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</si>
  <si>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</si>
  <si>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</si>
  <si>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</si>
  <si>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</si>
  <si>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</si>
  <si>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</si>
  <si>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</si>
  <si>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</si>
  <si>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</si>
  <si>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</si>
  <si>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</si>
  <si>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</si>
  <si>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</si>
  <si>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</si>
  <si>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</si>
  <si>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</si>
  <si>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</si>
  <si>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</si>
  <si>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</si>
  <si>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</si>
  <si>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</si>
  <si>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</si>
  <si>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</si>
  <si>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</si>
  <si>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</si>
  <si>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</si>
  <si>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</si>
  <si>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</si>
  <si>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</si>
  <si>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</si>
  <si>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</si>
  <si>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</si>
  <si>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</si>
  <si>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</si>
  <si>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</si>
  <si>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</si>
  <si>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</si>
  <si>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</si>
  <si>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</si>
  <si>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</si>
  <si>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</si>
  <si>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</si>
  <si>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</si>
  <si>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</si>
  <si>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</si>
  <si>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</si>
  <si>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</si>
  <si>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</si>
  <si>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</si>
  <si>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</si>
  <si>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</si>
  <si>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</si>
  <si>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</si>
  <si>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</si>
  <si>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</si>
  <si>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</si>
  <si>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</si>
  <si>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</si>
  <si>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</si>
  <si>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</si>
  <si>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</si>
  <si>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</si>
  <si>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</si>
  <si>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</si>
  <si>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</si>
  <si>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</si>
  <si>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</si>
  <si>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</si>
  <si>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</si>
  <si>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</si>
  <si>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</si>
  <si>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</si>
  <si>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</si>
  <si>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</si>
  <si>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</si>
  <si>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</si>
  <si>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</si>
  <si>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</si>
  <si>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</si>
  <si>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</si>
  <si>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</si>
  <si>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</si>
  <si>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</si>
  <si>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</si>
  <si>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</si>
  <si>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</si>
  <si>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</si>
  <si>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</si>
  <si>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</si>
  <si>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</si>
  <si>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</si>
  <si>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</si>
  <si>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</si>
  <si>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</si>
  <si>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</si>
  <si>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</si>
  <si>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</si>
  <si>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</si>
  <si>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</si>
  <si>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</si>
  <si>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</si>
  <si>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</si>
  <si>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</si>
  <si>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</si>
  <si>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</si>
  <si>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</si>
  <si>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</si>
  <si>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</si>
  <si>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</si>
  <si>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</si>
  <si>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</si>
  <si>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</si>
  <si>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</si>
  <si>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</si>
  <si>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</si>
  <si>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</si>
  <si>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</si>
  <si>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</si>
  <si>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</si>
  <si>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</si>
  <si>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</si>
  <si>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</si>
  <si>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</si>
  <si>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</si>
  <si>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</si>
  <si>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</si>
  <si>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</si>
  <si>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</si>
  <si>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</si>
  <si>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</si>
  <si>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</si>
  <si>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</si>
  <si>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</si>
  <si>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</si>
  <si>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</si>
  <si>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</si>
  <si>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</si>
  <si>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</si>
  <si>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</si>
  <si>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</si>
  <si>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</si>
  <si>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</si>
  <si>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</si>
  <si>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</si>
  <si>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</si>
  <si>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</si>
  <si>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</si>
  <si>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</si>
  <si>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</si>
  <si>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</si>
  <si>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</si>
  <si>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</si>
  <si>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</si>
  <si>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</si>
  <si>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</si>
  <si>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</si>
  <si>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</si>
  <si>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</si>
  <si>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</si>
  <si>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</si>
  <si>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</si>
  <si>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</si>
  <si>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</si>
  <si>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</si>
  <si>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</si>
  <si>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</si>
  <si>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</si>
  <si>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</si>
  <si>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</si>
  <si>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</si>
  <si>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</si>
  <si>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</si>
  <si>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</si>
  <si>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</si>
  <si>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</si>
  <si>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</si>
  <si>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</si>
  <si>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</si>
  <si>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</si>
  <si>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</si>
  <si>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</si>
  <si>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</si>
  <si>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</si>
  <si>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</si>
  <si>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</si>
  <si>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</si>
  <si>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</si>
  <si>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</si>
  <si>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</si>
  <si>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</si>
  <si>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</si>
  <si>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</si>
  <si>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</si>
  <si>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</si>
  <si>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</si>
  <si>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</si>
  <si>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</si>
  <si>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</si>
  <si>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</si>
  <si>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</si>
  <si>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</si>
  <si>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</si>
  <si>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</si>
  <si>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</si>
  <si>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</si>
  <si>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</si>
  <si>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</si>
  <si>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</si>
  <si>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</si>
  <si>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</si>
  <si>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</si>
  <si>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</si>
  <si>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</si>
  <si>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</si>
  <si>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</si>
  <si>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</si>
  <si>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</si>
  <si>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</si>
  <si>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</si>
  <si>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</si>
  <si>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</si>
  <si>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</si>
  <si>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</si>
  <si>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</si>
  <si>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</si>
  <si>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</si>
  <si>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</si>
  <si>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</si>
  <si>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</si>
  <si>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</si>
  <si>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</si>
  <si>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</si>
  <si>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</si>
  <si>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</si>
  <si>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</si>
  <si>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</si>
  <si>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</si>
  <si>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</si>
  <si>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R06b192</t>
    <phoneticPr fontId="6"/>
  </si>
  <si>
    <t>開隆堂</t>
    <phoneticPr fontId="6"/>
  </si>
  <si>
    <t>技術・家庭　技術分野　テクノロジーに希望をのせて</t>
    <phoneticPr fontId="6"/>
  </si>
  <si>
    <t>R06b110</t>
    <phoneticPr fontId="15"/>
  </si>
  <si>
    <t>R06b111</t>
    <phoneticPr fontId="15"/>
  </si>
  <si>
    <t>R06b112</t>
    <phoneticPr fontId="15"/>
  </si>
  <si>
    <t>国語</t>
    <rPh sb="0" eb="2">
      <t>コクゴ</t>
    </rPh>
    <phoneticPr fontId="15"/>
  </si>
  <si>
    <t>ア</t>
  </si>
  <si>
    <t>全</t>
    <rPh sb="0" eb="1">
      <t>ゼン</t>
    </rPh>
    <phoneticPr fontId="15"/>
  </si>
  <si>
    <t>1</t>
    <phoneticPr fontId="15"/>
  </si>
  <si>
    <t>全</t>
    <phoneticPr fontId="15"/>
  </si>
  <si>
    <t>2</t>
    <phoneticPr fontId="15"/>
  </si>
  <si>
    <t>3</t>
    <phoneticPr fontId="15"/>
  </si>
  <si>
    <t>R06b116</t>
    <phoneticPr fontId="15"/>
  </si>
  <si>
    <t>書写</t>
    <rPh sb="0" eb="2">
      <t>ショシャ</t>
    </rPh>
    <phoneticPr fontId="15"/>
  </si>
  <si>
    <t>1～3</t>
    <phoneticPr fontId="15"/>
  </si>
  <si>
    <t>〇</t>
  </si>
  <si>
    <t>社会（地理的分野）</t>
    <phoneticPr fontId="15"/>
  </si>
  <si>
    <t>R06b120</t>
    <phoneticPr fontId="15"/>
  </si>
  <si>
    <t>地理</t>
    <rPh sb="0" eb="2">
      <t>チリ</t>
    </rPh>
    <phoneticPr fontId="15"/>
  </si>
  <si>
    <t>1～2</t>
    <phoneticPr fontId="15"/>
  </si>
  <si>
    <t>社会（歴史的分野）</t>
    <phoneticPr fontId="15"/>
  </si>
  <si>
    <t>R06b121</t>
    <phoneticPr fontId="15"/>
  </si>
  <si>
    <t>歴史</t>
    <rPh sb="0" eb="2">
      <t>レキシ</t>
    </rPh>
    <phoneticPr fontId="15"/>
  </si>
  <si>
    <t>社会（公民的分野）</t>
    <phoneticPr fontId="15"/>
  </si>
  <si>
    <t>公民</t>
    <rPh sb="0" eb="2">
      <t>コウミン</t>
    </rPh>
    <phoneticPr fontId="15"/>
  </si>
  <si>
    <t>R06b133</t>
    <phoneticPr fontId="15"/>
  </si>
  <si>
    <t>社会
(地図)</t>
    <phoneticPr fontId="15"/>
  </si>
  <si>
    <t>R06b137</t>
    <phoneticPr fontId="15"/>
  </si>
  <si>
    <t>地図</t>
    <rPh sb="0" eb="2">
      <t>チズ</t>
    </rPh>
    <phoneticPr fontId="15"/>
  </si>
  <si>
    <t>R06b147</t>
    <phoneticPr fontId="15"/>
  </si>
  <si>
    <t>R06b148</t>
    <phoneticPr fontId="15"/>
  </si>
  <si>
    <t>R06b149</t>
    <phoneticPr fontId="15"/>
  </si>
  <si>
    <t>数学</t>
    <rPh sb="0" eb="2">
      <t>スウガク</t>
    </rPh>
    <phoneticPr fontId="15"/>
  </si>
  <si>
    <t>R06b171</t>
    <phoneticPr fontId="15"/>
  </si>
  <si>
    <t>R06b172</t>
    <phoneticPr fontId="15"/>
  </si>
  <si>
    <t>R06b173</t>
    <phoneticPr fontId="15"/>
  </si>
  <si>
    <t>理科</t>
    <rPh sb="0" eb="2">
      <t>リカ</t>
    </rPh>
    <phoneticPr fontId="15"/>
  </si>
  <si>
    <t>音楽
(一般)</t>
    <phoneticPr fontId="15"/>
  </si>
  <si>
    <t>R06b176</t>
    <phoneticPr fontId="15"/>
  </si>
  <si>
    <t>R06b177</t>
    <phoneticPr fontId="15"/>
  </si>
  <si>
    <t>音楽</t>
    <rPh sb="0" eb="2">
      <t>オンガク</t>
    </rPh>
    <phoneticPr fontId="15"/>
  </si>
  <si>
    <t>2～3</t>
    <phoneticPr fontId="15"/>
  </si>
  <si>
    <t>R06b179</t>
    <phoneticPr fontId="15"/>
  </si>
  <si>
    <t>音楽（器楽合奏）</t>
    <phoneticPr fontId="15"/>
  </si>
  <si>
    <t>器楽</t>
    <rPh sb="0" eb="2">
      <t>キガク</t>
    </rPh>
    <phoneticPr fontId="15"/>
  </si>
  <si>
    <t>R06b180</t>
    <phoneticPr fontId="15"/>
  </si>
  <si>
    <t>R06b181</t>
    <phoneticPr fontId="15"/>
  </si>
  <si>
    <t>美術</t>
    <rPh sb="0" eb="2">
      <t>ビジュツ</t>
    </rPh>
    <phoneticPr fontId="15"/>
  </si>
  <si>
    <t>保健
体育</t>
    <phoneticPr fontId="15"/>
  </si>
  <si>
    <t>R06b186</t>
    <phoneticPr fontId="15"/>
  </si>
  <si>
    <t>保体</t>
    <rPh sb="0" eb="2">
      <t>ホタイ</t>
    </rPh>
    <phoneticPr fontId="15"/>
  </si>
  <si>
    <t>技術・家庭（技術分野）</t>
    <phoneticPr fontId="15"/>
  </si>
  <si>
    <t>R06b190</t>
    <phoneticPr fontId="15"/>
  </si>
  <si>
    <t>技術</t>
    <rPh sb="0" eb="2">
      <t>ギジュツ</t>
    </rPh>
    <phoneticPr fontId="15"/>
  </si>
  <si>
    <t>技術・家庭（家庭分野）</t>
    <phoneticPr fontId="15"/>
  </si>
  <si>
    <t>R06b194</t>
    <phoneticPr fontId="15"/>
  </si>
  <si>
    <t>家庭</t>
    <rPh sb="0" eb="2">
      <t>カテイ</t>
    </rPh>
    <phoneticPr fontId="15"/>
  </si>
  <si>
    <t>R06b196</t>
    <phoneticPr fontId="15"/>
  </si>
  <si>
    <t>R06b197</t>
    <phoneticPr fontId="15"/>
  </si>
  <si>
    <t>R06b198</t>
    <phoneticPr fontId="15"/>
  </si>
  <si>
    <t>外国語</t>
    <rPh sb="0" eb="3">
      <t>ガイコクゴ</t>
    </rPh>
    <phoneticPr fontId="15"/>
  </si>
  <si>
    <t>英語</t>
    <rPh sb="0" eb="2">
      <t>エイゴ</t>
    </rPh>
    <phoneticPr fontId="15"/>
  </si>
  <si>
    <t>R06b220</t>
    <phoneticPr fontId="15"/>
  </si>
  <si>
    <t>R06b221</t>
    <phoneticPr fontId="15"/>
  </si>
  <si>
    <t>R06b222</t>
    <phoneticPr fontId="15"/>
  </si>
  <si>
    <t>特別の教科
道徳</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</si>
  <si>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</si>
  <si>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</si>
  <si>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羽曳野支援学校　近畿大学病院分教室</t>
    <rPh sb="0" eb="7">
      <t>ハビキノシエンガッコウ</t>
    </rPh>
    <rPh sb="8" eb="10">
      <t>キンキ</t>
    </rPh>
    <rPh sb="10" eb="12">
      <t>ダイガク</t>
    </rPh>
    <rPh sb="12" eb="14">
      <t>ビョウイン</t>
    </rPh>
    <rPh sb="14" eb="15">
      <t>ブン</t>
    </rPh>
    <rPh sb="15" eb="17">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</si>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</sst>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60" fillId="2" borderId="6" xfId="5" applyFont="1" applyFill="1" applyBorder="1" applyAlignment="1">
      <alignment horizontal="center" vertical="center" wrapText="1" shrinkToFit="1"/>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36" fillId="2" borderId="7" xfId="5" applyFont="1" applyFill="1" applyBorder="1" applyAlignment="1">
      <alignment horizontal="center" vertical="center" wrapText="1" shrinkToFit="1"/>
    </xf>
    <xf numFmtId="0" fontId="36" fillId="2" borderId="6" xfId="5" applyFont="1" applyFill="1" applyBorder="1" applyAlignment="1">
      <alignment horizontal="center" vertical="center"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6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A30" zoomScale="60" zoomScaleNormal="80" workbookViewId="0">
      <selection activeCell="Q37" sqref="Q37:Q3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7883</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7712</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7711</v>
      </c>
      <c r="U3" s="316"/>
      <c r="V3" s="327" t="s">
        <v>7882</v>
      </c>
      <c r="W3" s="322" t="s">
        <v>530</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28</v>
      </c>
      <c r="X7" s="244" t="s">
        <v>540</v>
      </c>
      <c r="Z7" s="244"/>
    </row>
    <row r="8" spans="1:26" s="184" customFormat="1" ht="13.95" customHeight="1" x14ac:dyDescent="0.15">
      <c r="A8" s="246"/>
      <c r="B8" s="247" t="s">
        <v>7771</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7770</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7710</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7772</v>
      </c>
      <c r="F14" s="230" t="s">
        <v>7681</v>
      </c>
      <c r="G14" s="230" t="s">
        <v>7682</v>
      </c>
      <c r="H14" s="230" t="s">
        <v>7683</v>
      </c>
      <c r="I14" s="279"/>
      <c r="J14" s="291"/>
      <c r="K14" s="291"/>
      <c r="L14" s="291"/>
      <c r="M14" s="230" t="s">
        <v>7773</v>
      </c>
      <c r="N14" s="230" t="s">
        <v>7681</v>
      </c>
      <c r="O14" s="230" t="s">
        <v>7682</v>
      </c>
      <c r="P14" s="230" t="s">
        <v>7683</v>
      </c>
      <c r="Q14" s="231" t="s">
        <v>7686</v>
      </c>
      <c r="R14" s="292"/>
      <c r="S14" s="291"/>
      <c r="T14" s="291"/>
      <c r="U14" s="291"/>
      <c r="V14" s="230" t="s">
        <v>7774</v>
      </c>
      <c r="W14" s="230" t="s">
        <v>7681</v>
      </c>
      <c r="X14" s="230" t="s">
        <v>7682</v>
      </c>
      <c r="Y14" s="230" t="s">
        <v>7683</v>
      </c>
      <c r="Z14" s="288" t="s">
        <v>7686</v>
      </c>
    </row>
    <row r="15" spans="1:26" s="235" customFormat="1" ht="18" customHeight="1" x14ac:dyDescent="0.45">
      <c r="A15" s="232" t="s">
        <v>1947</v>
      </c>
      <c r="B15" s="329" t="s">
        <v>535</v>
      </c>
      <c r="C15" s="234" t="s">
        <v>536</v>
      </c>
      <c r="D15" s="329" t="s">
        <v>7775</v>
      </c>
      <c r="E15" s="331" t="s">
        <v>537</v>
      </c>
      <c r="F15" s="333" t="s">
        <v>7674</v>
      </c>
      <c r="G15" s="333" t="s">
        <v>7684</v>
      </c>
      <c r="H15" s="333" t="s">
        <v>7685</v>
      </c>
      <c r="I15" s="233" t="s">
        <v>1947</v>
      </c>
      <c r="J15" s="345" t="s">
        <v>535</v>
      </c>
      <c r="K15" s="234" t="s">
        <v>536</v>
      </c>
      <c r="L15" s="329" t="s">
        <v>7775</v>
      </c>
      <c r="M15" s="331" t="s">
        <v>538</v>
      </c>
      <c r="N15" s="333" t="s">
        <v>7674</v>
      </c>
      <c r="O15" s="333" t="s">
        <v>7684</v>
      </c>
      <c r="P15" s="333" t="s">
        <v>7685</v>
      </c>
      <c r="Q15" s="343" t="s">
        <v>7687</v>
      </c>
      <c r="R15" s="233" t="s">
        <v>1947</v>
      </c>
      <c r="S15" s="347" t="s">
        <v>535</v>
      </c>
      <c r="T15" s="234" t="s">
        <v>536</v>
      </c>
      <c r="U15" s="329" t="s">
        <v>7775</v>
      </c>
      <c r="V15" s="335" t="s">
        <v>538</v>
      </c>
      <c r="W15" s="333" t="s">
        <v>7674</v>
      </c>
      <c r="X15" s="333" t="s">
        <v>7684</v>
      </c>
      <c r="Y15" s="333" t="s">
        <v>7685</v>
      </c>
      <c r="Z15" s="341" t="s">
        <v>7687</v>
      </c>
    </row>
    <row r="16" spans="1:26" s="235" customFormat="1" ht="18" customHeight="1" x14ac:dyDescent="0.45">
      <c r="A16" s="236" t="s">
        <v>7776</v>
      </c>
      <c r="B16" s="330"/>
      <c r="C16" s="293" t="s">
        <v>539</v>
      </c>
      <c r="D16" s="330"/>
      <c r="E16" s="332"/>
      <c r="F16" s="334"/>
      <c r="G16" s="334"/>
      <c r="H16" s="334"/>
      <c r="I16" s="237" t="s">
        <v>7776</v>
      </c>
      <c r="J16" s="346"/>
      <c r="K16" s="238" t="s">
        <v>539</v>
      </c>
      <c r="L16" s="330"/>
      <c r="M16" s="332"/>
      <c r="N16" s="334"/>
      <c r="O16" s="334"/>
      <c r="P16" s="334"/>
      <c r="Q16" s="344"/>
      <c r="R16" s="237" t="s">
        <v>7776</v>
      </c>
      <c r="S16" s="348"/>
      <c r="T16" s="238" t="s">
        <v>539</v>
      </c>
      <c r="U16" s="330"/>
      <c r="V16" s="336"/>
      <c r="W16" s="334"/>
      <c r="X16" s="334"/>
      <c r="Y16" s="334"/>
      <c r="Z16" s="342"/>
    </row>
    <row r="17" spans="1:26" s="187" customFormat="1" ht="21.6" customHeight="1" x14ac:dyDescent="0.45">
      <c r="A17" s="294" t="s">
        <v>2016</v>
      </c>
      <c r="B17" s="339" t="s">
        <v>7819</v>
      </c>
      <c r="C17" s="295" t="s">
        <v>7819</v>
      </c>
      <c r="D17" s="301" t="str">
        <f xml:space="preserve">
IF(C18="ア",VLOOKUP(A18,ア!$A:$C,2,FALSE),
IF(C18="イ",VLOOKUP(A18,イ!$A:$C,2,FALSE),
IF(C18="ウ",HLOOKUP(A18,ウ!$1:$6,4,FALSE),
IF(C18="エ",VLOOKUP(A18,エ!$A:$E,4,FALSE),""))))</f>
        <v>光村</v>
      </c>
      <c r="E17" s="303" t="str">
        <f xml:space="preserve">
IF(C18="ア",VLOOKUP(A18,ア!$A:$C,3,FALSE),
IF(C18="イ",VLOOKUP(A18,イ!$A:$C,3,FALSE),
IF(C18="ウ",HLOOKUP(A18,ウ!$1:$6,5,FALSE)&amp;HLOOKUP(A18,ウ!$1:$6,6,FALSE),
IF(C18="エ",VLOOKUP(A18,エ!$A:$E,4,FALSE),""))))</f>
        <v>国語１</v>
      </c>
      <c r="F17" s="309" t="s">
        <v>7675</v>
      </c>
      <c r="G17" s="305" t="s">
        <v>7821</v>
      </c>
      <c r="H17" s="311" t="s">
        <v>7822</v>
      </c>
      <c r="I17" s="296" t="s">
        <v>2017</v>
      </c>
      <c r="J17" s="339" t="s">
        <v>7819</v>
      </c>
      <c r="K17" s="295" t="s">
        <v>7819</v>
      </c>
      <c r="L17" s="301" t="str">
        <f xml:space="preserve">
IF(K18="ア",VLOOKUP(I18,ア!$A:$C,2,FALSE),
IF(K18="イ",VLOOKUP(I18,イ!$A:$C,2,FALSE),
IF(K18="ウ",HLOOKUP(I18,ウ!$1:$6,4,FALSE),
IF(K18="エ",VLOOKUP(I18,エ!$A:$E,4,FALSE),""))))</f>
        <v>光村</v>
      </c>
      <c r="M17" s="303" t="str">
        <f xml:space="preserve">
IF(K18="ア",VLOOKUP(I18,ア!$A:$C,3,FALSE),
IF(K18="イ",VLOOKUP(I18,イ!$A:$C,3,FALSE),
IF(K18="ウ",HLOOKUP(I18,ウ!$1:$6,5,FALSE)&amp;HLOOKUP(I18,ウ!$1:$6,6,FALSE),
IF(K18="エ",VLOOKUP(I18,エ!$A:$E,4,FALSE),""))))</f>
        <v>国語２</v>
      </c>
      <c r="N17" s="309" t="s">
        <v>7675</v>
      </c>
      <c r="O17" s="305" t="s">
        <v>7821</v>
      </c>
      <c r="P17" s="307" t="s">
        <v>7824</v>
      </c>
      <c r="Q17" s="313"/>
      <c r="R17" s="296" t="s">
        <v>2018</v>
      </c>
      <c r="S17" s="339" t="s">
        <v>7819</v>
      </c>
      <c r="T17" s="295" t="s">
        <v>7819</v>
      </c>
      <c r="U17" s="301" t="str">
        <f xml:space="preserve">
IF(T18="ア",VLOOKUP(R18,ア!$A:$C,2,FALSE),
IF(T18="イ",VLOOKUP(R18,イ!$A:$C,2,FALSE),
IF(T18="ウ",HLOOKUP(R18,ウ!$1:$6,4,FALSE),
IF(T18="エ",VLOOKUP(R18,エ!$A:$E,4,FALSE),""))))</f>
        <v>光村</v>
      </c>
      <c r="V17" s="303" t="str">
        <f xml:space="preserve">
IF(T18="ア",VLOOKUP(R18,ア!$A:$C,3,FALSE),
IF(T18="イ",VLOOKUP(R18,イ!$A:$C,3,FALSE),
IF(T18="ウ",HLOOKUP(R18,ウ!$1:$6,5,FALSE)&amp;HLOOKUP(R18,ウ!$1:$6,6,FALSE),
IF(T18="エ",VLOOKUP(R18,エ!$A:$E,4,FALSE),""))))</f>
        <v xml:space="preserve">国語３
</v>
      </c>
      <c r="W17" s="309" t="s">
        <v>7675</v>
      </c>
      <c r="X17" s="305" t="s">
        <v>7821</v>
      </c>
      <c r="Y17" s="307" t="s">
        <v>7825</v>
      </c>
      <c r="Z17" s="350"/>
    </row>
    <row r="18" spans="1:26" s="187" customFormat="1" ht="21.6" customHeight="1" x14ac:dyDescent="0.45">
      <c r="A18" s="225" t="s">
        <v>7816</v>
      </c>
      <c r="B18" s="340"/>
      <c r="C18" s="297" t="s">
        <v>7820</v>
      </c>
      <c r="D18" s="302"/>
      <c r="E18" s="304"/>
      <c r="F18" s="310"/>
      <c r="G18" s="306"/>
      <c r="H18" s="312"/>
      <c r="I18" s="227" t="s">
        <v>7817</v>
      </c>
      <c r="J18" s="340"/>
      <c r="K18" s="297" t="s">
        <v>7820</v>
      </c>
      <c r="L18" s="302"/>
      <c r="M18" s="304"/>
      <c r="N18" s="310"/>
      <c r="O18" s="306"/>
      <c r="P18" s="308"/>
      <c r="Q18" s="314"/>
      <c r="R18" s="225" t="s">
        <v>7818</v>
      </c>
      <c r="S18" s="340"/>
      <c r="T18" s="297" t="s">
        <v>7820</v>
      </c>
      <c r="U18" s="302"/>
      <c r="V18" s="304"/>
      <c r="W18" s="310"/>
      <c r="X18" s="306"/>
      <c r="Y18" s="308"/>
      <c r="Z18" s="351"/>
    </row>
    <row r="19" spans="1:26" s="187" customFormat="1" ht="21.6" customHeight="1" x14ac:dyDescent="0.45">
      <c r="A19" s="294" t="s">
        <v>7777</v>
      </c>
      <c r="B19" s="339" t="s">
        <v>7819</v>
      </c>
      <c r="C19" s="295" t="s">
        <v>7827</v>
      </c>
      <c r="D19" s="301" t="str">
        <f xml:space="preserve">
IF(C20="ア",VLOOKUP(A20,ア!$A:$C,2,FALSE),
IF(C20="イ",VLOOKUP(A20,イ!$A:$C,2,FALSE),
IF(C20="ウ",HLOOKUP(A20,ウ!$1:$6,4,FALSE),
IF(C20="エ",VLOOKUP(A20,エ!$A:$E,4,FALSE),""))))</f>
        <v>光村</v>
      </c>
      <c r="E19" s="303" t="str">
        <f xml:space="preserve">
IF(C20="ア",VLOOKUP(A20,ア!$A:$C,3,FALSE),
IF(C20="イ",VLOOKUP(A20,イ!$A:$C,3,FALSE),
IF(C20="ウ",HLOOKUP(A20,ウ!$1:$6,5,FALSE)&amp;HLOOKUP(A20,ウ!$1:$6,6,FALSE),
IF(C20="エ",VLOOKUP(A20,エ!$A:$E,4,FALSE),""))))</f>
        <v xml:space="preserve">中学書写　一・二・三年
</v>
      </c>
      <c r="F19" s="309" t="s">
        <v>7675</v>
      </c>
      <c r="G19" s="305" t="s">
        <v>7821</v>
      </c>
      <c r="H19" s="311" t="s">
        <v>7828</v>
      </c>
      <c r="I19" s="298" t="s">
        <v>7778</v>
      </c>
      <c r="J19" s="339" t="s">
        <v>7819</v>
      </c>
      <c r="K19" s="295" t="s">
        <v>7827</v>
      </c>
      <c r="L19" s="301" t="str">
        <f xml:space="preserve">
IF(K20="ア",VLOOKUP(I20,ア!$A:$C,2,FALSE),
IF(K20="イ",VLOOKUP(I20,イ!$A:$C,2,FALSE),
IF(K20="ウ",HLOOKUP(I20,ウ!$1:$6,4,FALSE),
IF(K20="エ",VLOOKUP(I20,エ!$A:$E,4,FALSE),""))))</f>
        <v>光村</v>
      </c>
      <c r="M19" s="303" t="str">
        <f xml:space="preserve">
IF(K20="ア",VLOOKUP(I20,ア!$A:$C,3,FALSE),
IF(K20="イ",VLOOKUP(I20,イ!$A:$C,3,FALSE),
IF(K20="ウ",HLOOKUP(I20,ウ!$1:$6,5,FALSE)&amp;HLOOKUP(I20,ウ!$1:$6,6,FALSE),
IF(K20="エ",VLOOKUP(I20,エ!$A:$E,4,FALSE),""))))</f>
        <v xml:space="preserve">中学書写　一・二・三年
</v>
      </c>
      <c r="N19" s="309" t="s">
        <v>7675</v>
      </c>
      <c r="O19" s="305" t="s">
        <v>7821</v>
      </c>
      <c r="P19" s="311" t="s">
        <v>7828</v>
      </c>
      <c r="Q19" s="313" t="s">
        <v>7829</v>
      </c>
      <c r="R19" s="294" t="s">
        <v>7779</v>
      </c>
      <c r="S19" s="339" t="s">
        <v>7819</v>
      </c>
      <c r="T19" s="295" t="s">
        <v>7827</v>
      </c>
      <c r="U19" s="301" t="str">
        <f xml:space="preserve">
IF(T20="ア",VLOOKUP(R20,ア!$A:$C,2,FALSE),
IF(T20="イ",VLOOKUP(R20,イ!$A:$C,2,FALSE),
IF(T20="ウ",HLOOKUP(R20,ウ!$1:$6,4,FALSE),
IF(T20="エ",VLOOKUP(R20,エ!$A:$E,4,FALSE),""))))</f>
        <v>光村</v>
      </c>
      <c r="V19" s="303" t="str">
        <f xml:space="preserve">
IF(T20="ア",VLOOKUP(R20,ア!$A:$C,3,FALSE),
IF(T20="イ",VLOOKUP(R20,イ!$A:$C,3,FALSE),
IF(T20="ウ",HLOOKUP(R20,ウ!$1:$6,5,FALSE)&amp;HLOOKUP(R20,ウ!$1:$6,6,FALSE),
IF(T20="エ",VLOOKUP(R20,エ!$A:$E,4,FALSE),""))))</f>
        <v xml:space="preserve">中学書写　一・二・三年
</v>
      </c>
      <c r="W19" s="309" t="s">
        <v>7675</v>
      </c>
      <c r="X19" s="305" t="s">
        <v>7821</v>
      </c>
      <c r="Y19" s="307" t="s">
        <v>7828</v>
      </c>
      <c r="Z19" s="350" t="s">
        <v>7829</v>
      </c>
    </row>
    <row r="20" spans="1:26" s="187" customFormat="1" ht="21.6" customHeight="1" x14ac:dyDescent="0.45">
      <c r="A20" s="225" t="s">
        <v>7826</v>
      </c>
      <c r="B20" s="340"/>
      <c r="C20" s="297" t="s">
        <v>7820</v>
      </c>
      <c r="D20" s="302"/>
      <c r="E20" s="304"/>
      <c r="F20" s="310"/>
      <c r="G20" s="306"/>
      <c r="H20" s="312"/>
      <c r="I20" s="227" t="s">
        <v>7826</v>
      </c>
      <c r="J20" s="340"/>
      <c r="K20" s="297" t="s">
        <v>7820</v>
      </c>
      <c r="L20" s="302"/>
      <c r="M20" s="304"/>
      <c r="N20" s="310"/>
      <c r="O20" s="306"/>
      <c r="P20" s="312"/>
      <c r="Q20" s="314"/>
      <c r="R20" s="225" t="s">
        <v>7826</v>
      </c>
      <c r="S20" s="340"/>
      <c r="T20" s="297" t="s">
        <v>7820</v>
      </c>
      <c r="U20" s="302"/>
      <c r="V20" s="304"/>
      <c r="W20" s="310"/>
      <c r="X20" s="306"/>
      <c r="Y20" s="308"/>
      <c r="Z20" s="351"/>
    </row>
    <row r="21" spans="1:26" s="187" customFormat="1" ht="21.6" customHeight="1" x14ac:dyDescent="0.45">
      <c r="A21" s="294" t="s">
        <v>7780</v>
      </c>
      <c r="B21" s="337" t="s">
        <v>7830</v>
      </c>
      <c r="C21" s="295" t="s">
        <v>7832</v>
      </c>
      <c r="D21" s="301" t="str">
        <f xml:space="preserve">
IF(C22="ア",VLOOKUP(A22,ア!$A:$C,2,FALSE),
IF(C22="イ",VLOOKUP(A22,イ!$A:$C,2,FALSE),
IF(C22="ウ",HLOOKUP(A22,ウ!$1:$6,4,FALSE),
IF(C22="エ",VLOOKUP(A22,エ!$A:$E,4,FALSE),""))))</f>
        <v>日文</v>
      </c>
      <c r="E21" s="303" t="str">
        <f xml:space="preserve">
IF(C22="ア",VLOOKUP(A22,ア!$A:$C,3,FALSE),
IF(C22="イ",VLOOKUP(A22,イ!$A:$C,3,FALSE),
IF(C22="ウ",HLOOKUP(A22,ウ!$1:$6,5,FALSE)&amp;HLOOKUP(A22,ウ!$1:$6,6,FALSE),
IF(C22="エ",VLOOKUP(A22,エ!$A:$E,4,FALSE),""))))</f>
        <v xml:space="preserve">中学社会　地理的分野
</v>
      </c>
      <c r="F21" s="309" t="s">
        <v>7675</v>
      </c>
      <c r="G21" s="305" t="s">
        <v>7821</v>
      </c>
      <c r="H21" s="311" t="s">
        <v>7833</v>
      </c>
      <c r="I21" s="298" t="s">
        <v>7781</v>
      </c>
      <c r="J21" s="337" t="s">
        <v>7830</v>
      </c>
      <c r="K21" s="295" t="s">
        <v>7832</v>
      </c>
      <c r="L21" s="301" t="str">
        <f xml:space="preserve">
IF(K22="ア",VLOOKUP(I22,ア!$A:$C,2,FALSE),
IF(K22="イ",VLOOKUP(I22,イ!$A:$C,2,FALSE),
IF(K22="ウ",HLOOKUP(I22,ウ!$1:$6,4,FALSE),
IF(K22="エ",VLOOKUP(I22,エ!$A:$E,4,FALSE),""))))</f>
        <v>日文</v>
      </c>
      <c r="M21" s="303" t="str">
        <f xml:space="preserve">
IF(K22="ア",VLOOKUP(I22,ア!$A:$C,3,FALSE),
IF(K22="イ",VLOOKUP(I22,イ!$A:$C,3,FALSE),
IF(K22="ウ",HLOOKUP(I22,ウ!$1:$6,5,FALSE)&amp;HLOOKUP(I22,ウ!$1:$6,6,FALSE),
IF(K22="エ",VLOOKUP(I22,エ!$A:$E,4,FALSE),""))))</f>
        <v xml:space="preserve">中学社会　地理的分野
</v>
      </c>
      <c r="N21" s="309" t="s">
        <v>7675</v>
      </c>
      <c r="O21" s="305" t="s">
        <v>7821</v>
      </c>
      <c r="P21" s="311" t="s">
        <v>7833</v>
      </c>
      <c r="Q21" s="313" t="s">
        <v>7829</v>
      </c>
      <c r="R21" s="294" t="s">
        <v>7782</v>
      </c>
      <c r="S21" s="337" t="s">
        <v>7834</v>
      </c>
      <c r="T21" s="295" t="s">
        <v>7836</v>
      </c>
      <c r="U21" s="301" t="str">
        <f xml:space="preserve">
IF(T22="ア",VLOOKUP(R22,ア!$A:$C,2,FALSE),
IF(T22="イ",VLOOKUP(R22,イ!$A:$C,2,FALSE),
IF(T22="ウ",HLOOKUP(R22,ウ!$1:$6,4,FALSE),
IF(T22="エ",VLOOKUP(R22,エ!$A:$E,4,FALSE),""))))</f>
        <v>東書</v>
      </c>
      <c r="V21" s="303" t="str">
        <f xml:space="preserve">
IF(T22="ア",VLOOKUP(R22,ア!$A:$C,3,FALSE),
IF(T22="イ",VLOOKUP(R22,イ!$A:$C,3,FALSE),
IF(T22="ウ",HLOOKUP(R22,ウ!$1:$6,5,FALSE)&amp;HLOOKUP(R22,ウ!$1:$6,6,FALSE),
IF(T22="エ",VLOOKUP(R22,エ!$A:$E,4,FALSE),""))))</f>
        <v>新編　新しい社会 歴史</v>
      </c>
      <c r="W21" s="309" t="s">
        <v>7675</v>
      </c>
      <c r="X21" s="305" t="s">
        <v>7821</v>
      </c>
      <c r="Y21" s="307" t="s">
        <v>7828</v>
      </c>
      <c r="Z21" s="350" t="s">
        <v>7829</v>
      </c>
    </row>
    <row r="22" spans="1:26" s="187" customFormat="1" ht="21.6" customHeight="1" x14ac:dyDescent="0.45">
      <c r="A22" s="225" t="s">
        <v>7831</v>
      </c>
      <c r="B22" s="349"/>
      <c r="C22" s="297" t="s">
        <v>7820</v>
      </c>
      <c r="D22" s="302"/>
      <c r="E22" s="304"/>
      <c r="F22" s="310"/>
      <c r="G22" s="306"/>
      <c r="H22" s="312"/>
      <c r="I22" s="227" t="s">
        <v>7831</v>
      </c>
      <c r="J22" s="349"/>
      <c r="K22" s="297" t="s">
        <v>7820</v>
      </c>
      <c r="L22" s="302"/>
      <c r="M22" s="304"/>
      <c r="N22" s="310"/>
      <c r="O22" s="306"/>
      <c r="P22" s="312"/>
      <c r="Q22" s="314"/>
      <c r="R22" s="225" t="s">
        <v>7835</v>
      </c>
      <c r="S22" s="349"/>
      <c r="T22" s="297" t="s">
        <v>7820</v>
      </c>
      <c r="U22" s="302"/>
      <c r="V22" s="304"/>
      <c r="W22" s="310"/>
      <c r="X22" s="306"/>
      <c r="Y22" s="308"/>
      <c r="Z22" s="351"/>
    </row>
    <row r="23" spans="1:26" s="187" customFormat="1" ht="21.6" customHeight="1" x14ac:dyDescent="0.45">
      <c r="A23" s="294" t="s">
        <v>1943</v>
      </c>
      <c r="B23" s="337" t="s">
        <v>7834</v>
      </c>
      <c r="C23" s="295" t="s">
        <v>7836</v>
      </c>
      <c r="D23" s="301" t="str">
        <f xml:space="preserve">
IF(C24="ア",VLOOKUP(A24,ア!$A:$C,2,FALSE),
IF(C24="イ",VLOOKUP(A24,イ!$A:$C,2,FALSE),
IF(C24="ウ",HLOOKUP(A24,ウ!$1:$6,4,FALSE),
IF(C24="エ",VLOOKUP(A24,エ!$A:$E,4,FALSE),""))))</f>
        <v>東書</v>
      </c>
      <c r="E23" s="303" t="str">
        <f xml:space="preserve">
IF(C24="ア",VLOOKUP(A24,ア!$A:$C,3,FALSE),
IF(C24="イ",VLOOKUP(A24,イ!$A:$C,3,FALSE),
IF(C24="ウ",HLOOKUP(A24,ウ!$1:$6,5,FALSE)&amp;HLOOKUP(A24,ウ!$1:$6,6,FALSE),
IF(C24="エ",VLOOKUP(A24,エ!$A:$E,4,FALSE),""))))</f>
        <v>新編　新しい社会 歴史</v>
      </c>
      <c r="F23" s="309" t="s">
        <v>7675</v>
      </c>
      <c r="G23" s="305" t="s">
        <v>7821</v>
      </c>
      <c r="H23" s="311" t="s">
        <v>7828</v>
      </c>
      <c r="I23" s="298" t="s">
        <v>1945</v>
      </c>
      <c r="J23" s="337" t="s">
        <v>7834</v>
      </c>
      <c r="K23" s="295" t="s">
        <v>7836</v>
      </c>
      <c r="L23" s="301" t="str">
        <f xml:space="preserve">
IF(K24="ア",VLOOKUP(I24,ア!$A:$C,2,FALSE),
IF(K24="イ",VLOOKUP(I24,イ!$A:$C,2,FALSE),
IF(K24="ウ",HLOOKUP(I24,ウ!$1:$6,4,FALSE),
IF(K24="エ",VLOOKUP(I24,エ!$A:$E,4,FALSE),""))))</f>
        <v>東書</v>
      </c>
      <c r="M23" s="303" t="str">
        <f xml:space="preserve">
IF(K24="ア",VLOOKUP(I24,ア!$A:$C,3,FALSE),
IF(K24="イ",VLOOKUP(I24,イ!$A:$C,3,FALSE),
IF(K24="ウ",HLOOKUP(I24,ウ!$1:$6,5,FALSE)&amp;HLOOKUP(I24,ウ!$1:$6,6,FALSE),
IF(K24="エ",VLOOKUP(I24,エ!$A:$E,4,FALSE),""))))</f>
        <v>新編　新しい社会 歴史</v>
      </c>
      <c r="N23" s="309" t="s">
        <v>7675</v>
      </c>
      <c r="O23" s="305" t="s">
        <v>7821</v>
      </c>
      <c r="P23" s="311" t="s">
        <v>7828</v>
      </c>
      <c r="Q23" s="313" t="s">
        <v>7829</v>
      </c>
      <c r="R23" s="294" t="s">
        <v>1948</v>
      </c>
      <c r="S23" s="337" t="s">
        <v>7837</v>
      </c>
      <c r="T23" s="295" t="s">
        <v>7838</v>
      </c>
      <c r="U23" s="301" t="str">
        <f xml:space="preserve">
IF(T24="ア",VLOOKUP(R24,ア!$A:$C,2,FALSE),
IF(T24="イ",VLOOKUP(R24,イ!$A:$C,2,FALSE),
IF(T24="ウ",HLOOKUP(R24,ウ!$1:$6,4,FALSE),
IF(T24="エ",VLOOKUP(R24,エ!$A:$E,4,FALSE),""))))</f>
        <v>日文</v>
      </c>
      <c r="V23" s="303" t="str">
        <f xml:space="preserve">
IF(T24="ア",VLOOKUP(R24,ア!$A:$C,3,FALSE),
IF(T24="イ",VLOOKUP(R24,イ!$A:$C,3,FALSE),
IF(T24="ウ",HLOOKUP(R24,ウ!$1:$6,5,FALSE)&amp;HLOOKUP(R24,ウ!$1:$6,6,FALSE),
IF(T24="エ",VLOOKUP(R24,エ!$A:$E,4,FALSE),""))))</f>
        <v>中学社会　公民的分野</v>
      </c>
      <c r="W23" s="309" t="s">
        <v>7675</v>
      </c>
      <c r="X23" s="305" t="s">
        <v>7821</v>
      </c>
      <c r="Y23" s="307" t="s">
        <v>7825</v>
      </c>
      <c r="Z23" s="350"/>
    </row>
    <row r="24" spans="1:26" s="187" customFormat="1" ht="21.6" customHeight="1" x14ac:dyDescent="0.45">
      <c r="A24" s="225" t="s">
        <v>7835</v>
      </c>
      <c r="B24" s="349"/>
      <c r="C24" s="297" t="s">
        <v>7820</v>
      </c>
      <c r="D24" s="302"/>
      <c r="E24" s="304"/>
      <c r="F24" s="310"/>
      <c r="G24" s="306"/>
      <c r="H24" s="312"/>
      <c r="I24" s="227" t="s">
        <v>7835</v>
      </c>
      <c r="J24" s="349"/>
      <c r="K24" s="297" t="s">
        <v>7820</v>
      </c>
      <c r="L24" s="302"/>
      <c r="M24" s="304"/>
      <c r="N24" s="310"/>
      <c r="O24" s="306"/>
      <c r="P24" s="312"/>
      <c r="Q24" s="314"/>
      <c r="R24" s="225" t="s">
        <v>7839</v>
      </c>
      <c r="S24" s="349"/>
      <c r="T24" s="297" t="s">
        <v>7820</v>
      </c>
      <c r="U24" s="302"/>
      <c r="V24" s="304"/>
      <c r="W24" s="310"/>
      <c r="X24" s="306"/>
      <c r="Y24" s="308"/>
      <c r="Z24" s="351"/>
    </row>
    <row r="25" spans="1:26" s="187" customFormat="1" ht="21.6" customHeight="1" x14ac:dyDescent="0.45">
      <c r="A25" s="294" t="s">
        <v>1944</v>
      </c>
      <c r="B25" s="337" t="s">
        <v>7840</v>
      </c>
      <c r="C25" s="295" t="s">
        <v>7842</v>
      </c>
      <c r="D25" s="301" t="str">
        <f xml:space="preserve">
IF(C26="ア",VLOOKUP(A26,ア!$A:$C,2,FALSE),
IF(C26="イ",VLOOKUP(A26,イ!$A:$C,2,FALSE),
IF(C26="ウ",HLOOKUP(A26,ウ!$1:$6,4,FALSE),
IF(C26="エ",VLOOKUP(A26,エ!$A:$E,4,FALSE),""))))</f>
        <v>帝国</v>
      </c>
      <c r="E25" s="303" t="str">
        <f xml:space="preserve">
IF(C26="ア",VLOOKUP(A26,ア!$A:$C,3,FALSE),
IF(C26="イ",VLOOKUP(A26,イ!$A:$C,3,FALSE),
IF(C26="ウ",HLOOKUP(A26,ウ!$1:$6,5,FALSE)&amp;HLOOKUP(A26,ウ!$1:$6,6,FALSE),
IF(C26="エ",VLOOKUP(A26,エ!$A:$E,4,FALSE),""))))</f>
        <v xml:space="preserve">中学校社会科地図
</v>
      </c>
      <c r="F25" s="309" t="s">
        <v>7675</v>
      </c>
      <c r="G25" s="305" t="s">
        <v>7821</v>
      </c>
      <c r="H25" s="311" t="s">
        <v>7828</v>
      </c>
      <c r="I25" s="298" t="s">
        <v>1946</v>
      </c>
      <c r="J25" s="337" t="s">
        <v>7840</v>
      </c>
      <c r="K25" s="295" t="s">
        <v>7842</v>
      </c>
      <c r="L25" s="301" t="str">
        <f xml:space="preserve">
IF(K26="ア",VLOOKUP(I26,ア!$A:$C,2,FALSE),
IF(K26="イ",VLOOKUP(I26,イ!$A:$C,2,FALSE),
IF(K26="ウ",HLOOKUP(I26,ウ!$1:$6,4,FALSE),
IF(K26="エ",VLOOKUP(I26,エ!$A:$E,4,FALSE),""))))</f>
        <v>帝国</v>
      </c>
      <c r="M25" s="303" t="str">
        <f xml:space="preserve">
IF(K26="ア",VLOOKUP(I26,ア!$A:$C,3,FALSE),
IF(K26="イ",VLOOKUP(I26,イ!$A:$C,3,FALSE),
IF(K26="ウ",HLOOKUP(I26,ウ!$1:$6,5,FALSE)&amp;HLOOKUP(I26,ウ!$1:$6,6,FALSE),
IF(K26="エ",VLOOKUP(I26,エ!$A:$E,4,FALSE),""))))</f>
        <v xml:space="preserve">中学校社会科地図
</v>
      </c>
      <c r="N25" s="309" t="s">
        <v>7675</v>
      </c>
      <c r="O25" s="305" t="s">
        <v>7821</v>
      </c>
      <c r="P25" s="311" t="s">
        <v>7828</v>
      </c>
      <c r="Q25" s="313" t="s">
        <v>7829</v>
      </c>
      <c r="R25" s="294" t="s">
        <v>1949</v>
      </c>
      <c r="S25" s="337" t="s">
        <v>7840</v>
      </c>
      <c r="T25" s="295" t="s">
        <v>7842</v>
      </c>
      <c r="U25" s="301" t="str">
        <f xml:space="preserve">
IF(T26="ア",VLOOKUP(R26,ア!$A:$C,2,FALSE),
IF(T26="イ",VLOOKUP(R26,イ!$A:$C,2,FALSE),
IF(T26="ウ",HLOOKUP(R26,ウ!$1:$6,4,FALSE),
IF(T26="エ",VLOOKUP(R26,エ!$A:$E,4,FALSE),""))))</f>
        <v>帝国</v>
      </c>
      <c r="V25" s="303" t="str">
        <f xml:space="preserve">
IF(T26="ア",VLOOKUP(R26,ア!$A:$C,3,FALSE),
IF(T26="イ",VLOOKUP(R26,イ!$A:$C,3,FALSE),
IF(T26="ウ",HLOOKUP(R26,ウ!$1:$6,5,FALSE)&amp;HLOOKUP(R26,ウ!$1:$6,6,FALSE),
IF(T26="エ",VLOOKUP(R26,エ!$A:$E,4,FALSE),""))))</f>
        <v xml:space="preserve">中学校社会科地図
</v>
      </c>
      <c r="W25" s="309" t="s">
        <v>7675</v>
      </c>
      <c r="X25" s="305" t="s">
        <v>7821</v>
      </c>
      <c r="Y25" s="307" t="s">
        <v>7828</v>
      </c>
      <c r="Z25" s="350" t="s">
        <v>7829</v>
      </c>
    </row>
    <row r="26" spans="1:26" s="187" customFormat="1" ht="21.6" customHeight="1" x14ac:dyDescent="0.45">
      <c r="A26" s="225" t="s">
        <v>7841</v>
      </c>
      <c r="B26" s="338"/>
      <c r="C26" s="297" t="s">
        <v>7820</v>
      </c>
      <c r="D26" s="302"/>
      <c r="E26" s="304"/>
      <c r="F26" s="310"/>
      <c r="G26" s="306"/>
      <c r="H26" s="312"/>
      <c r="I26" s="227" t="s">
        <v>7841</v>
      </c>
      <c r="J26" s="338"/>
      <c r="K26" s="297" t="s">
        <v>7820</v>
      </c>
      <c r="L26" s="302"/>
      <c r="M26" s="304"/>
      <c r="N26" s="310"/>
      <c r="O26" s="306"/>
      <c r="P26" s="312"/>
      <c r="Q26" s="314"/>
      <c r="R26" s="225" t="s">
        <v>7841</v>
      </c>
      <c r="S26" s="338"/>
      <c r="T26" s="297" t="s">
        <v>7820</v>
      </c>
      <c r="U26" s="302"/>
      <c r="V26" s="304"/>
      <c r="W26" s="310"/>
      <c r="X26" s="306"/>
      <c r="Y26" s="308"/>
      <c r="Z26" s="351"/>
    </row>
    <row r="27" spans="1:26" s="187" customFormat="1" ht="21.6" customHeight="1" x14ac:dyDescent="0.45">
      <c r="A27" s="294" t="s">
        <v>7783</v>
      </c>
      <c r="B27" s="339" t="s">
        <v>7846</v>
      </c>
      <c r="C27" s="295" t="s">
        <v>7846</v>
      </c>
      <c r="D27" s="301" t="str">
        <f xml:space="preserve">
IF(C28="ア",VLOOKUP(A28,ア!$A:$C,2,FALSE),
IF(C28="イ",VLOOKUP(A28,イ!$A:$C,2,FALSE),
IF(C28="ウ",HLOOKUP(A28,ウ!$1:$6,4,FALSE),
IF(C28="エ",VLOOKUP(A28,エ!$A:$E,4,FALSE),""))))</f>
        <v>教出</v>
      </c>
      <c r="E27" s="303" t="str">
        <f xml:space="preserve">
IF(C28="ア",VLOOKUP(A28,ア!$A:$C,3,FALSE),
IF(C28="イ",VLOOKUP(A28,イ!$A:$C,3,FALSE),
IF(C28="ウ",HLOOKUP(A28,ウ!$1:$6,5,FALSE)&amp;HLOOKUP(A28,ウ!$1:$6,6,FALSE),
IF(C28="エ",VLOOKUP(A28,エ!$A:$E,4,FALSE),""))))</f>
        <v>中学数学１</v>
      </c>
      <c r="F27" s="309" t="s">
        <v>7675</v>
      </c>
      <c r="G27" s="305" t="s">
        <v>7821</v>
      </c>
      <c r="H27" s="311" t="s">
        <v>7822</v>
      </c>
      <c r="I27" s="298" t="s">
        <v>7784</v>
      </c>
      <c r="J27" s="339" t="s">
        <v>7846</v>
      </c>
      <c r="K27" s="295" t="s">
        <v>7846</v>
      </c>
      <c r="L27" s="301" t="str">
        <f xml:space="preserve">
IF(K28="ア",VLOOKUP(I28,ア!$A:$C,2,FALSE),
IF(K28="イ",VLOOKUP(I28,イ!$A:$C,2,FALSE),
IF(K28="ウ",HLOOKUP(I28,ウ!$1:$6,4,FALSE),
IF(K28="エ",VLOOKUP(I28,エ!$A:$E,4,FALSE),""))))</f>
        <v>教出</v>
      </c>
      <c r="M27" s="303" t="str">
        <f xml:space="preserve">
IF(K28="ア",VLOOKUP(I28,ア!$A:$C,3,FALSE),
IF(K28="イ",VLOOKUP(I28,イ!$A:$C,3,FALSE),
IF(K28="ウ",HLOOKUP(I28,ウ!$1:$6,5,FALSE)&amp;HLOOKUP(I28,ウ!$1:$6,6,FALSE),
IF(K28="エ",VLOOKUP(I28,エ!$A:$E,4,FALSE),""))))</f>
        <v>中学数学２</v>
      </c>
      <c r="N27" s="309" t="s">
        <v>7675</v>
      </c>
      <c r="O27" s="305" t="s">
        <v>7821</v>
      </c>
      <c r="P27" s="311" t="s">
        <v>7824</v>
      </c>
      <c r="Q27" s="313"/>
      <c r="R27" s="294" t="s">
        <v>7785</v>
      </c>
      <c r="S27" s="339" t="s">
        <v>7846</v>
      </c>
      <c r="T27" s="295" t="s">
        <v>7846</v>
      </c>
      <c r="U27" s="301" t="str">
        <f xml:space="preserve">
IF(T28="ア",VLOOKUP(R28,ア!$A:$C,2,FALSE),
IF(T28="イ",VLOOKUP(R28,イ!$A:$C,2,FALSE),
IF(T28="ウ",HLOOKUP(R28,ウ!$1:$6,4,FALSE),
IF(T28="エ",VLOOKUP(R28,エ!$A:$E,4,FALSE),""))))</f>
        <v>教出</v>
      </c>
      <c r="V27" s="303" t="str">
        <f xml:space="preserve">
IF(T28="ア",VLOOKUP(R28,ア!$A:$C,3,FALSE),
IF(T28="イ",VLOOKUP(R28,イ!$A:$C,3,FALSE),
IF(T28="ウ",HLOOKUP(R28,ウ!$1:$6,5,FALSE)&amp;HLOOKUP(R28,ウ!$1:$6,6,FALSE),
IF(T28="エ",VLOOKUP(R28,エ!$A:$E,4,FALSE),""))))</f>
        <v>中学数学３</v>
      </c>
      <c r="W27" s="309" t="s">
        <v>7675</v>
      </c>
      <c r="X27" s="305" t="s">
        <v>7821</v>
      </c>
      <c r="Y27" s="307" t="s">
        <v>7825</v>
      </c>
      <c r="Z27" s="350"/>
    </row>
    <row r="28" spans="1:26" s="187" customFormat="1" ht="21.6" customHeight="1" x14ac:dyDescent="0.45">
      <c r="A28" s="225" t="s">
        <v>7843</v>
      </c>
      <c r="B28" s="340"/>
      <c r="C28" s="297" t="s">
        <v>7820</v>
      </c>
      <c r="D28" s="302"/>
      <c r="E28" s="304"/>
      <c r="F28" s="310"/>
      <c r="G28" s="306"/>
      <c r="H28" s="312"/>
      <c r="I28" s="227" t="s">
        <v>7844</v>
      </c>
      <c r="J28" s="340"/>
      <c r="K28" s="297" t="s">
        <v>7820</v>
      </c>
      <c r="L28" s="302"/>
      <c r="M28" s="304"/>
      <c r="N28" s="310"/>
      <c r="O28" s="306"/>
      <c r="P28" s="312"/>
      <c r="Q28" s="314"/>
      <c r="R28" s="225" t="s">
        <v>7845</v>
      </c>
      <c r="S28" s="340"/>
      <c r="T28" s="297" t="s">
        <v>7820</v>
      </c>
      <c r="U28" s="302"/>
      <c r="V28" s="304"/>
      <c r="W28" s="310"/>
      <c r="X28" s="306"/>
      <c r="Y28" s="308"/>
      <c r="Z28" s="351"/>
    </row>
    <row r="29" spans="1:26" s="187" customFormat="1" ht="21.6" customHeight="1" x14ac:dyDescent="0.45">
      <c r="A29" s="294" t="s">
        <v>7786</v>
      </c>
      <c r="B29" s="339" t="s">
        <v>7850</v>
      </c>
      <c r="C29" s="295" t="s">
        <v>7850</v>
      </c>
      <c r="D29" s="301" t="str">
        <f xml:space="preserve">
IF(C30="ア",VLOOKUP(A30,ア!$A:$C,2,FALSE),
IF(C30="イ",VLOOKUP(A30,イ!$A:$C,2,FALSE),
IF(C30="ウ",HLOOKUP(A30,ウ!$1:$6,4,FALSE),
IF(C30="エ",VLOOKUP(A30,エ!$A:$E,4,FALSE),""))))</f>
        <v>啓林館</v>
      </c>
      <c r="E29" s="303" t="str">
        <f xml:space="preserve">
IF(C30="ア",VLOOKUP(A30,ア!$A:$C,3,FALSE),
IF(C30="イ",VLOOKUP(A30,イ!$A:$C,3,FALSE),
IF(C30="ウ",HLOOKUP(A30,ウ!$1:$6,5,FALSE)&amp;HLOOKUP(A30,ウ!$1:$6,6,FALSE),
IF(C30="エ",VLOOKUP(A30,エ!$A:$E,4,FALSE),""))))</f>
        <v>未来へひろがるサイエンス１</v>
      </c>
      <c r="F29" s="309" t="s">
        <v>7675</v>
      </c>
      <c r="G29" s="305" t="s">
        <v>7821</v>
      </c>
      <c r="H29" s="311" t="s">
        <v>7822</v>
      </c>
      <c r="I29" s="298" t="s">
        <v>7787</v>
      </c>
      <c r="J29" s="339" t="s">
        <v>7850</v>
      </c>
      <c r="K29" s="295" t="s">
        <v>7850</v>
      </c>
      <c r="L29" s="301" t="str">
        <f xml:space="preserve">
IF(K30="ア",VLOOKUP(I30,ア!$A:$C,2,FALSE),
IF(K30="イ",VLOOKUP(I30,イ!$A:$C,2,FALSE),
IF(K30="ウ",HLOOKUP(I30,ウ!$1:$6,4,FALSE),
IF(K30="エ",VLOOKUP(I30,エ!$A:$E,4,FALSE),""))))</f>
        <v>啓林館</v>
      </c>
      <c r="M29" s="303" t="str">
        <f xml:space="preserve">
IF(K30="ア",VLOOKUP(I30,ア!$A:$C,3,FALSE),
IF(K30="イ",VLOOKUP(I30,イ!$A:$C,3,FALSE),
IF(K30="ウ",HLOOKUP(I30,ウ!$1:$6,5,FALSE)&amp;HLOOKUP(I30,ウ!$1:$6,6,FALSE),
IF(K30="エ",VLOOKUP(I30,エ!$A:$E,4,FALSE),""))))</f>
        <v>未来へひろがるサイエンス２</v>
      </c>
      <c r="N29" s="309" t="s">
        <v>7675</v>
      </c>
      <c r="O29" s="305" t="s">
        <v>7821</v>
      </c>
      <c r="P29" s="311" t="s">
        <v>7824</v>
      </c>
      <c r="Q29" s="313"/>
      <c r="R29" s="294" t="s">
        <v>7788</v>
      </c>
      <c r="S29" s="339" t="s">
        <v>7850</v>
      </c>
      <c r="T29" s="295" t="s">
        <v>7850</v>
      </c>
      <c r="U29" s="301" t="str">
        <f xml:space="preserve">
IF(T30="ア",VLOOKUP(R30,ア!$A:$C,2,FALSE),
IF(T30="イ",VLOOKUP(R30,イ!$A:$C,2,FALSE),
IF(T30="ウ",HLOOKUP(R30,ウ!$1:$6,4,FALSE),
IF(T30="エ",VLOOKUP(R30,エ!$A:$E,4,FALSE),""))))</f>
        <v>啓林館</v>
      </c>
      <c r="V29" s="303" t="str">
        <f xml:space="preserve">
IF(T30="ア",VLOOKUP(R30,ア!$A:$C,3,FALSE),
IF(T30="イ",VLOOKUP(R30,イ!$A:$C,3,FALSE),
IF(T30="ウ",HLOOKUP(R30,ウ!$1:$6,5,FALSE)&amp;HLOOKUP(R30,ウ!$1:$6,6,FALSE),
IF(T30="エ",VLOOKUP(R30,エ!$A:$E,4,FALSE),""))))</f>
        <v xml:space="preserve">未来へひろがるサイエンス３
</v>
      </c>
      <c r="W29" s="309" t="s">
        <v>7675</v>
      </c>
      <c r="X29" s="305" t="s">
        <v>7821</v>
      </c>
      <c r="Y29" s="307" t="s">
        <v>7825</v>
      </c>
      <c r="Z29" s="350"/>
    </row>
    <row r="30" spans="1:26" s="187" customFormat="1" ht="21.6" customHeight="1" x14ac:dyDescent="0.45">
      <c r="A30" s="225" t="s">
        <v>7847</v>
      </c>
      <c r="B30" s="340"/>
      <c r="C30" s="297" t="s">
        <v>7820</v>
      </c>
      <c r="D30" s="302"/>
      <c r="E30" s="304"/>
      <c r="F30" s="310"/>
      <c r="G30" s="306"/>
      <c r="H30" s="312"/>
      <c r="I30" s="227" t="s">
        <v>7848</v>
      </c>
      <c r="J30" s="340"/>
      <c r="K30" s="297" t="s">
        <v>7820</v>
      </c>
      <c r="L30" s="302"/>
      <c r="M30" s="304"/>
      <c r="N30" s="310"/>
      <c r="O30" s="306"/>
      <c r="P30" s="312"/>
      <c r="Q30" s="314"/>
      <c r="R30" s="225" t="s">
        <v>7849</v>
      </c>
      <c r="S30" s="340"/>
      <c r="T30" s="297" t="s">
        <v>7820</v>
      </c>
      <c r="U30" s="302"/>
      <c r="V30" s="304"/>
      <c r="W30" s="310"/>
      <c r="X30" s="306"/>
      <c r="Y30" s="308"/>
      <c r="Z30" s="351"/>
    </row>
    <row r="31" spans="1:26" s="187" customFormat="1" ht="21.6" customHeight="1" x14ac:dyDescent="0.45">
      <c r="A31" s="294" t="s">
        <v>7789</v>
      </c>
      <c r="B31" s="337" t="s">
        <v>7851</v>
      </c>
      <c r="C31" s="295" t="s">
        <v>7854</v>
      </c>
      <c r="D31" s="301" t="str">
        <f xml:space="preserve">
IF(C32="ア",VLOOKUP(A32,ア!$A:$C,2,FALSE),
IF(C32="イ",VLOOKUP(A32,イ!$A:$C,2,FALSE),
IF(C32="ウ",HLOOKUP(A32,ウ!$1:$6,4,FALSE),
IF(C32="エ",VLOOKUP(A32,エ!$A:$E,4,FALSE),""))))</f>
        <v>教芸</v>
      </c>
      <c r="E31" s="303" t="str">
        <f xml:space="preserve">
IF(C32="ア",VLOOKUP(A32,ア!$A:$C,3,FALSE),
IF(C32="イ",VLOOKUP(A32,イ!$A:$C,3,FALSE),
IF(C32="ウ",HLOOKUP(A32,ウ!$1:$6,5,FALSE)&amp;HLOOKUP(A32,ウ!$1:$6,6,FALSE),
IF(C32="エ",VLOOKUP(A32,エ!$A:$E,4,FALSE),""))))</f>
        <v>中学生の音楽　１</v>
      </c>
      <c r="F31" s="309" t="s">
        <v>7675</v>
      </c>
      <c r="G31" s="305" t="s">
        <v>7821</v>
      </c>
      <c r="H31" s="311" t="s">
        <v>7822</v>
      </c>
      <c r="I31" s="298" t="s">
        <v>7790</v>
      </c>
      <c r="J31" s="337" t="s">
        <v>7851</v>
      </c>
      <c r="K31" s="295" t="s">
        <v>7854</v>
      </c>
      <c r="L31" s="301" t="str">
        <f xml:space="preserve">
IF(K32="ア",VLOOKUP(I32,ア!$A:$C,2,FALSE),
IF(K32="イ",VLOOKUP(I32,イ!$A:$C,2,FALSE),
IF(K32="ウ",HLOOKUP(I32,ウ!$1:$6,4,FALSE),
IF(K32="エ",VLOOKUP(I32,エ!$A:$E,4,FALSE),""))))</f>
        <v>教芸</v>
      </c>
      <c r="M31" s="303" t="str">
        <f xml:space="preserve">
IF(K32="ア",VLOOKUP(I32,ア!$A:$C,3,FALSE),
IF(K32="イ",VLOOKUP(I32,イ!$A:$C,3,FALSE),
IF(K32="ウ",HLOOKUP(I32,ウ!$1:$6,5,FALSE)&amp;HLOOKUP(I32,ウ!$1:$6,6,FALSE),
IF(K32="エ",VLOOKUP(I32,エ!$A:$E,4,FALSE),""))))</f>
        <v>中学生の音楽　２・３上
中学生の音楽　２・３下</v>
      </c>
      <c r="N31" s="309" t="s">
        <v>7675</v>
      </c>
      <c r="O31" s="305" t="s">
        <v>7821</v>
      </c>
      <c r="P31" s="311" t="s">
        <v>7855</v>
      </c>
      <c r="Q31" s="313"/>
      <c r="R31" s="294" t="s">
        <v>7791</v>
      </c>
      <c r="S31" s="337" t="s">
        <v>7851</v>
      </c>
      <c r="T31" s="295" t="s">
        <v>7854</v>
      </c>
      <c r="U31" s="301" t="str">
        <f xml:space="preserve">
IF(T32="ア",VLOOKUP(R32,ア!$A:$C,2,FALSE),
IF(T32="イ",VLOOKUP(R32,イ!$A:$C,2,FALSE),
IF(T32="ウ",HLOOKUP(R32,ウ!$1:$6,4,FALSE),
IF(T32="エ",VLOOKUP(R32,エ!$A:$E,4,FALSE),""))))</f>
        <v>教芸</v>
      </c>
      <c r="V31" s="303" t="str">
        <f xml:space="preserve">
IF(T32="ア",VLOOKUP(R32,ア!$A:$C,3,FALSE),
IF(T32="イ",VLOOKUP(R32,イ!$A:$C,3,FALSE),
IF(T32="ウ",HLOOKUP(R32,ウ!$1:$6,5,FALSE)&amp;HLOOKUP(R32,ウ!$1:$6,6,FALSE),
IF(T32="エ",VLOOKUP(R32,エ!$A:$E,4,FALSE),""))))</f>
        <v>中学生の音楽　２・３上
中学生の音楽　２・３下</v>
      </c>
      <c r="W31" s="309" t="s">
        <v>7675</v>
      </c>
      <c r="X31" s="305" t="s">
        <v>7821</v>
      </c>
      <c r="Y31" s="307" t="s">
        <v>7855</v>
      </c>
      <c r="Z31" s="350" t="s">
        <v>7829</v>
      </c>
    </row>
    <row r="32" spans="1:26" s="187" customFormat="1" ht="21.6" customHeight="1" x14ac:dyDescent="0.45">
      <c r="A32" s="225" t="s">
        <v>7852</v>
      </c>
      <c r="B32" s="338"/>
      <c r="C32" s="297" t="s">
        <v>7820</v>
      </c>
      <c r="D32" s="302"/>
      <c r="E32" s="304"/>
      <c r="F32" s="310"/>
      <c r="G32" s="306"/>
      <c r="H32" s="312"/>
      <c r="I32" s="227" t="s">
        <v>7853</v>
      </c>
      <c r="J32" s="338"/>
      <c r="K32" s="297" t="s">
        <v>7820</v>
      </c>
      <c r="L32" s="302"/>
      <c r="M32" s="304"/>
      <c r="N32" s="310"/>
      <c r="O32" s="306"/>
      <c r="P32" s="312"/>
      <c r="Q32" s="314"/>
      <c r="R32" s="225" t="s">
        <v>7853</v>
      </c>
      <c r="S32" s="338"/>
      <c r="T32" s="297" t="s">
        <v>7820</v>
      </c>
      <c r="U32" s="302"/>
      <c r="V32" s="304"/>
      <c r="W32" s="310"/>
      <c r="X32" s="306"/>
      <c r="Y32" s="308"/>
      <c r="Z32" s="351"/>
    </row>
    <row r="33" spans="1:26" s="187" customFormat="1" ht="21.6" customHeight="1" x14ac:dyDescent="0.45">
      <c r="A33" s="294" t="s">
        <v>7792</v>
      </c>
      <c r="B33" s="337" t="s">
        <v>7857</v>
      </c>
      <c r="C33" s="295" t="s">
        <v>7858</v>
      </c>
      <c r="D33" s="301" t="str">
        <f xml:space="preserve">
IF(C34="ア",VLOOKUP(A34,ア!$A:$C,2,FALSE),
IF(C34="イ",VLOOKUP(A34,イ!$A:$C,2,FALSE),
IF(C34="ウ",HLOOKUP(A34,ウ!$1:$6,4,FALSE),
IF(C34="エ",VLOOKUP(A34,エ!$A:$E,4,FALSE),""))))</f>
        <v>教芸</v>
      </c>
      <c r="E33" s="303" t="str">
        <f xml:space="preserve">
IF(C34="ア",VLOOKUP(A34,ア!$A:$C,3,FALSE),
IF(C34="イ",VLOOKUP(A34,イ!$A:$C,3,FALSE),
IF(C34="ウ",HLOOKUP(A34,ウ!$1:$6,5,FALSE)&amp;HLOOKUP(A34,ウ!$1:$6,6,FALSE),
IF(C34="エ",VLOOKUP(A34,エ!$A:$E,4,FALSE),""))))</f>
        <v xml:space="preserve">中学生の器楽
</v>
      </c>
      <c r="F33" s="309" t="s">
        <v>7675</v>
      </c>
      <c r="G33" s="305" t="s">
        <v>7821</v>
      </c>
      <c r="H33" s="311" t="s">
        <v>7828</v>
      </c>
      <c r="I33" s="298" t="s">
        <v>7793</v>
      </c>
      <c r="J33" s="337" t="s">
        <v>7857</v>
      </c>
      <c r="K33" s="295" t="s">
        <v>7858</v>
      </c>
      <c r="L33" s="301" t="str">
        <f xml:space="preserve">
IF(K34="ア",VLOOKUP(I34,ア!$A:$C,2,FALSE),
IF(K34="イ",VLOOKUP(I34,イ!$A:$C,2,FALSE),
IF(K34="ウ",HLOOKUP(I34,ウ!$1:$6,4,FALSE),
IF(K34="エ",VLOOKUP(I34,エ!$A:$E,4,FALSE),""))))</f>
        <v>教芸</v>
      </c>
      <c r="M33" s="303" t="str">
        <f xml:space="preserve">
IF(K34="ア",VLOOKUP(I34,ア!$A:$C,3,FALSE),
IF(K34="イ",VLOOKUP(I34,イ!$A:$C,3,FALSE),
IF(K34="ウ",HLOOKUP(I34,ウ!$1:$6,5,FALSE)&amp;HLOOKUP(I34,ウ!$1:$6,6,FALSE),
IF(K34="エ",VLOOKUP(I34,エ!$A:$E,4,FALSE),""))))</f>
        <v xml:space="preserve">中学生の器楽
</v>
      </c>
      <c r="N33" s="309" t="s">
        <v>7675</v>
      </c>
      <c r="O33" s="305" t="s">
        <v>7821</v>
      </c>
      <c r="P33" s="311" t="s">
        <v>7828</v>
      </c>
      <c r="Q33" s="313" t="s">
        <v>7829</v>
      </c>
      <c r="R33" s="294" t="s">
        <v>7794</v>
      </c>
      <c r="S33" s="337" t="s">
        <v>7857</v>
      </c>
      <c r="T33" s="295" t="s">
        <v>7858</v>
      </c>
      <c r="U33" s="301" t="str">
        <f xml:space="preserve">
IF(T34="ア",VLOOKUP(R34,ア!$A:$C,2,FALSE),
IF(T34="イ",VLOOKUP(R34,イ!$A:$C,2,FALSE),
IF(T34="ウ",HLOOKUP(R34,ウ!$1:$6,4,FALSE),
IF(T34="エ",VLOOKUP(R34,エ!$A:$E,4,FALSE),""))))</f>
        <v>教芸</v>
      </c>
      <c r="V33" s="303" t="str">
        <f xml:space="preserve">
IF(T34="ア",VLOOKUP(R34,ア!$A:$C,3,FALSE),
IF(T34="イ",VLOOKUP(R34,イ!$A:$C,3,FALSE),
IF(T34="ウ",HLOOKUP(R34,ウ!$1:$6,5,FALSE)&amp;HLOOKUP(R34,ウ!$1:$6,6,FALSE),
IF(T34="エ",VLOOKUP(R34,エ!$A:$E,4,FALSE),""))))</f>
        <v xml:space="preserve">中学生の器楽
</v>
      </c>
      <c r="W33" s="309" t="s">
        <v>7675</v>
      </c>
      <c r="X33" s="305" t="s">
        <v>7821</v>
      </c>
      <c r="Y33" s="307" t="s">
        <v>7828</v>
      </c>
      <c r="Z33" s="350" t="s">
        <v>7829</v>
      </c>
    </row>
    <row r="34" spans="1:26" s="187" customFormat="1" ht="21.6" customHeight="1" x14ac:dyDescent="0.45">
      <c r="A34" s="225" t="s">
        <v>7856</v>
      </c>
      <c r="B34" s="349"/>
      <c r="C34" s="297" t="s">
        <v>7820</v>
      </c>
      <c r="D34" s="302"/>
      <c r="E34" s="304"/>
      <c r="F34" s="310"/>
      <c r="G34" s="306"/>
      <c r="H34" s="312"/>
      <c r="I34" s="227" t="s">
        <v>7856</v>
      </c>
      <c r="J34" s="349"/>
      <c r="K34" s="297" t="s">
        <v>7820</v>
      </c>
      <c r="L34" s="302"/>
      <c r="M34" s="304"/>
      <c r="N34" s="310"/>
      <c r="O34" s="306"/>
      <c r="P34" s="312"/>
      <c r="Q34" s="314"/>
      <c r="R34" s="225" t="s">
        <v>7856</v>
      </c>
      <c r="S34" s="349"/>
      <c r="T34" s="297" t="s">
        <v>7820</v>
      </c>
      <c r="U34" s="302"/>
      <c r="V34" s="304"/>
      <c r="W34" s="310"/>
      <c r="X34" s="306"/>
      <c r="Y34" s="308"/>
      <c r="Z34" s="351"/>
    </row>
    <row r="35" spans="1:26" s="187" customFormat="1" ht="21.6" customHeight="1" x14ac:dyDescent="0.45">
      <c r="A35" s="294" t="s">
        <v>7795</v>
      </c>
      <c r="B35" s="339" t="s">
        <v>7861</v>
      </c>
      <c r="C35" s="295" t="s">
        <v>7861</v>
      </c>
      <c r="D35" s="301" t="str">
        <f xml:space="preserve">
IF(C36="ア",VLOOKUP(A36,ア!$A:$C,2,FALSE),
IF(C36="イ",VLOOKUP(A36,イ!$A:$C,2,FALSE),
IF(C36="ウ",HLOOKUP(A36,ウ!$1:$6,4,FALSE),
IF(C36="エ",VLOOKUP(A36,エ!$A:$E,4,FALSE),""))))</f>
        <v>開隆堂</v>
      </c>
      <c r="E35" s="303" t="str">
        <f xml:space="preserve">
IF(C36="ア",VLOOKUP(A36,ア!$A:$C,3,FALSE),
IF(C36="イ",VLOOKUP(A36,イ!$A:$C,3,FALSE),
IF(C36="ウ",HLOOKUP(A36,ウ!$1:$6,5,FALSE)&amp;HLOOKUP(A36,ウ!$1:$6,6,FALSE),
IF(C36="エ",VLOOKUP(A36,エ!$A:$E,4,FALSE),""))))</f>
        <v>美術 1</v>
      </c>
      <c r="F35" s="309" t="s">
        <v>7675</v>
      </c>
      <c r="G35" s="305" t="s">
        <v>7821</v>
      </c>
      <c r="H35" s="311" t="s">
        <v>7822</v>
      </c>
      <c r="I35" s="298" t="s">
        <v>7796</v>
      </c>
      <c r="J35" s="339" t="s">
        <v>7861</v>
      </c>
      <c r="K35" s="295" t="s">
        <v>7861</v>
      </c>
      <c r="L35" s="301" t="str">
        <f xml:space="preserve">
IF(K36="ア",VLOOKUP(I36,ア!$A:$C,2,FALSE),
IF(K36="イ",VLOOKUP(I36,イ!$A:$C,2,FALSE),
IF(K36="ウ",HLOOKUP(I36,ウ!$1:$6,4,FALSE),
IF(K36="エ",VLOOKUP(I36,エ!$A:$E,4,FALSE),""))))</f>
        <v>開隆堂</v>
      </c>
      <c r="M35" s="303" t="str">
        <f xml:space="preserve">
IF(K36="ア",VLOOKUP(I36,ア!$A:$C,3,FALSE),
IF(K36="イ",VLOOKUP(I36,イ!$A:$C,3,FALSE),
IF(K36="ウ",HLOOKUP(I36,ウ!$1:$6,5,FALSE)&amp;HLOOKUP(I36,ウ!$1:$6,6,FALSE),
IF(K36="エ",VLOOKUP(I36,エ!$A:$E,4,FALSE),""))))</f>
        <v>美術 2・3</v>
      </c>
      <c r="N35" s="309" t="s">
        <v>7675</v>
      </c>
      <c r="O35" s="305" t="s">
        <v>7821</v>
      </c>
      <c r="P35" s="311" t="s">
        <v>7855</v>
      </c>
      <c r="Q35" s="313"/>
      <c r="R35" s="294" t="s">
        <v>7797</v>
      </c>
      <c r="S35" s="339" t="s">
        <v>7861</v>
      </c>
      <c r="T35" s="295" t="s">
        <v>7861</v>
      </c>
      <c r="U35" s="301" t="str">
        <f xml:space="preserve">
IF(T36="ア",VLOOKUP(R36,ア!$A:$C,2,FALSE),
IF(T36="イ",VLOOKUP(R36,イ!$A:$C,2,FALSE),
IF(T36="ウ",HLOOKUP(R36,ウ!$1:$6,4,FALSE),
IF(T36="エ",VLOOKUP(R36,エ!$A:$E,4,FALSE),""))))</f>
        <v>開隆堂</v>
      </c>
      <c r="V35" s="303" t="str">
        <f xml:space="preserve">
IF(T36="ア",VLOOKUP(R36,ア!$A:$C,3,FALSE),
IF(T36="イ",VLOOKUP(R36,イ!$A:$C,3,FALSE),
IF(T36="ウ",HLOOKUP(R36,ウ!$1:$6,5,FALSE)&amp;HLOOKUP(R36,ウ!$1:$6,6,FALSE),
IF(T36="エ",VLOOKUP(R36,エ!$A:$E,4,FALSE),""))))</f>
        <v>美術 2・3</v>
      </c>
      <c r="W35" s="309" t="s">
        <v>7675</v>
      </c>
      <c r="X35" s="305" t="s">
        <v>7821</v>
      </c>
      <c r="Y35" s="307" t="s">
        <v>7855</v>
      </c>
      <c r="Z35" s="350" t="s">
        <v>7829</v>
      </c>
    </row>
    <row r="36" spans="1:26" s="187" customFormat="1" ht="21.6" customHeight="1" x14ac:dyDescent="0.45">
      <c r="A36" s="225" t="s">
        <v>7859</v>
      </c>
      <c r="B36" s="340"/>
      <c r="C36" s="297" t="s">
        <v>7820</v>
      </c>
      <c r="D36" s="302"/>
      <c r="E36" s="304"/>
      <c r="F36" s="310"/>
      <c r="G36" s="306"/>
      <c r="H36" s="312"/>
      <c r="I36" s="227" t="s">
        <v>7860</v>
      </c>
      <c r="J36" s="340"/>
      <c r="K36" s="297" t="s">
        <v>7820</v>
      </c>
      <c r="L36" s="302"/>
      <c r="M36" s="304"/>
      <c r="N36" s="310"/>
      <c r="O36" s="306"/>
      <c r="P36" s="312"/>
      <c r="Q36" s="314"/>
      <c r="R36" s="225" t="s">
        <v>7860</v>
      </c>
      <c r="S36" s="340"/>
      <c r="T36" s="297" t="s">
        <v>7820</v>
      </c>
      <c r="U36" s="302"/>
      <c r="V36" s="304"/>
      <c r="W36" s="310"/>
      <c r="X36" s="306"/>
      <c r="Y36" s="308"/>
      <c r="Z36" s="351"/>
    </row>
    <row r="37" spans="1:26" s="187" customFormat="1" ht="21.6" customHeight="1" x14ac:dyDescent="0.45">
      <c r="A37" s="294" t="s">
        <v>7798</v>
      </c>
      <c r="B37" s="352" t="s">
        <v>7862</v>
      </c>
      <c r="C37" s="295" t="s">
        <v>7864</v>
      </c>
      <c r="D37" s="301" t="str">
        <f xml:space="preserve">
IF(C38="ア",VLOOKUP(A38,ア!$A:$C,2,FALSE),
IF(C38="イ",VLOOKUP(A38,イ!$A:$C,2,FALSE),
IF(C38="ウ",HLOOKUP(A38,ウ!$1:$6,4,FALSE),
IF(C38="エ",VLOOKUP(A38,エ!$A:$E,4,FALSE),""))))</f>
        <v>東書</v>
      </c>
      <c r="E37" s="303" t="str">
        <f xml:space="preserve">
IF(C38="ア",VLOOKUP(A38,ア!$A:$C,3,FALSE),
IF(C38="イ",VLOOKUP(A38,イ!$A:$C,3,FALSE),
IF(C38="ウ",HLOOKUP(A38,ウ!$1:$6,5,FALSE)&amp;HLOOKUP(A38,ウ!$1:$6,6,FALSE),
IF(C38="エ",VLOOKUP(A38,エ!$A:$E,4,FALSE),""))))</f>
        <v>新編　新しい保健体育</v>
      </c>
      <c r="F37" s="309" t="s">
        <v>7675</v>
      </c>
      <c r="G37" s="305" t="s">
        <v>7821</v>
      </c>
      <c r="H37" s="311" t="s">
        <v>7828</v>
      </c>
      <c r="I37" s="298" t="s">
        <v>7799</v>
      </c>
      <c r="J37" s="352" t="s">
        <v>7862</v>
      </c>
      <c r="K37" s="295" t="s">
        <v>7864</v>
      </c>
      <c r="L37" s="301" t="str">
        <f xml:space="preserve">
IF(K38="ア",VLOOKUP(I38,ア!$A:$C,2,FALSE),
IF(K38="イ",VLOOKUP(I38,イ!$A:$C,2,FALSE),
IF(K38="ウ",HLOOKUP(I38,ウ!$1:$6,4,FALSE),
IF(K38="エ",VLOOKUP(I38,エ!$A:$E,4,FALSE),""))))</f>
        <v>東書</v>
      </c>
      <c r="M37" s="303" t="str">
        <f xml:space="preserve">
IF(K38="ア",VLOOKUP(I38,ア!$A:$C,3,FALSE),
IF(K38="イ",VLOOKUP(I38,イ!$A:$C,3,FALSE),
IF(K38="ウ",HLOOKUP(I38,ウ!$1:$6,5,FALSE)&amp;HLOOKUP(I38,ウ!$1:$6,6,FALSE),
IF(K38="エ",VLOOKUP(I38,エ!$A:$E,4,FALSE),""))))</f>
        <v>新編　新しい保健体育</v>
      </c>
      <c r="N37" s="309" t="s">
        <v>7675</v>
      </c>
      <c r="O37" s="305" t="s">
        <v>7821</v>
      </c>
      <c r="P37" s="311" t="s">
        <v>7828</v>
      </c>
      <c r="Q37" s="313" t="s">
        <v>7829</v>
      </c>
      <c r="R37" s="294" t="s">
        <v>7800</v>
      </c>
      <c r="S37" s="352" t="s">
        <v>7862</v>
      </c>
      <c r="T37" s="295" t="s">
        <v>7864</v>
      </c>
      <c r="U37" s="301" t="str">
        <f xml:space="preserve">
IF(T38="ア",VLOOKUP(R38,ア!$A:$C,2,FALSE),
IF(T38="イ",VLOOKUP(R38,イ!$A:$C,2,FALSE),
IF(T38="ウ",HLOOKUP(R38,ウ!$1:$6,4,FALSE),
IF(T38="エ",VLOOKUP(R38,エ!$A:$E,4,FALSE),""))))</f>
        <v>東書</v>
      </c>
      <c r="V37" s="303" t="str">
        <f xml:space="preserve">
IF(T38="ア",VLOOKUP(R38,ア!$A:$C,3,FALSE),
IF(T38="イ",VLOOKUP(R38,イ!$A:$C,3,FALSE),
IF(T38="ウ",HLOOKUP(R38,ウ!$1:$6,5,FALSE)&amp;HLOOKUP(R38,ウ!$1:$6,6,FALSE),
IF(T38="エ",VLOOKUP(R38,エ!$A:$E,4,FALSE),""))))</f>
        <v>新編　新しい保健体育</v>
      </c>
      <c r="W37" s="309" t="s">
        <v>7675</v>
      </c>
      <c r="X37" s="305" t="s">
        <v>7821</v>
      </c>
      <c r="Y37" s="307" t="s">
        <v>7828</v>
      </c>
      <c r="Z37" s="350" t="s">
        <v>7829</v>
      </c>
    </row>
    <row r="38" spans="1:26" s="187" customFormat="1" ht="21.6" customHeight="1" x14ac:dyDescent="0.45">
      <c r="A38" s="225" t="s">
        <v>7863</v>
      </c>
      <c r="B38" s="353"/>
      <c r="C38" s="297" t="s">
        <v>7820</v>
      </c>
      <c r="D38" s="302"/>
      <c r="E38" s="304"/>
      <c r="F38" s="310"/>
      <c r="G38" s="306"/>
      <c r="H38" s="312"/>
      <c r="I38" s="227" t="s">
        <v>7863</v>
      </c>
      <c r="J38" s="353"/>
      <c r="K38" s="297" t="s">
        <v>7820</v>
      </c>
      <c r="L38" s="302"/>
      <c r="M38" s="304"/>
      <c r="N38" s="310"/>
      <c r="O38" s="306"/>
      <c r="P38" s="312"/>
      <c r="Q38" s="314"/>
      <c r="R38" s="225" t="s">
        <v>7863</v>
      </c>
      <c r="S38" s="353"/>
      <c r="T38" s="297" t="s">
        <v>7820</v>
      </c>
      <c r="U38" s="302"/>
      <c r="V38" s="304"/>
      <c r="W38" s="310"/>
      <c r="X38" s="306"/>
      <c r="Y38" s="308"/>
      <c r="Z38" s="351"/>
    </row>
    <row r="39" spans="1:26" s="187" customFormat="1" ht="21.6" customHeight="1" x14ac:dyDescent="0.45">
      <c r="A39" s="294" t="s">
        <v>7801</v>
      </c>
      <c r="B39" s="337" t="s">
        <v>7865</v>
      </c>
      <c r="C39" s="295" t="s">
        <v>7867</v>
      </c>
      <c r="D39" s="301" t="str">
        <f xml:space="preserve">
IF(C40="ア",VLOOKUP(A40,ア!$A:$C,2,FALSE),
IF(C40="イ",VLOOKUP(A40,イ!$A:$C,2,FALSE),
IF(C40="ウ",HLOOKUP(A40,ウ!$1:$6,4,FALSE),
IF(C40="エ",VLOOKUP(A40,エ!$A:$E,4,FALSE),""))))</f>
        <v>東書</v>
      </c>
      <c r="E39" s="303" t="str">
        <f xml:space="preserve">
IF(C40="ア",VLOOKUP(A40,ア!$A:$C,3,FALSE),
IF(C40="イ",VLOOKUP(A40,イ!$A:$C,3,FALSE),
IF(C40="ウ",HLOOKUP(A40,ウ!$1:$6,5,FALSE)&amp;HLOOKUP(A40,ウ!$1:$6,6,FALSE),
IF(C40="エ",VLOOKUP(A40,エ!$A:$E,4,FALSE),""))))</f>
        <v>新編　新しい技術・家庭　技術分野　未来を創るTechnology</v>
      </c>
      <c r="F39" s="309" t="s">
        <v>7675</v>
      </c>
      <c r="G39" s="305" t="s">
        <v>7821</v>
      </c>
      <c r="H39" s="311" t="s">
        <v>7828</v>
      </c>
      <c r="I39" s="298" t="s">
        <v>7802</v>
      </c>
      <c r="J39" s="337" t="s">
        <v>7865</v>
      </c>
      <c r="K39" s="295" t="s">
        <v>7867</v>
      </c>
      <c r="L39" s="301" t="str">
        <f xml:space="preserve">
IF(K40="ア",VLOOKUP(I40,ア!$A:$C,2,FALSE),
IF(K40="イ",VLOOKUP(I40,イ!$A:$C,2,FALSE),
IF(K40="ウ",HLOOKUP(I40,ウ!$1:$6,4,FALSE),
IF(K40="エ",VLOOKUP(I40,エ!$A:$E,4,FALSE),""))))</f>
        <v>東書</v>
      </c>
      <c r="M39" s="303" t="str">
        <f xml:space="preserve">
IF(K40="ア",VLOOKUP(I40,ア!$A:$C,3,FALSE),
IF(K40="イ",VLOOKUP(I40,イ!$A:$C,3,FALSE),
IF(K40="ウ",HLOOKUP(I40,ウ!$1:$6,5,FALSE)&amp;HLOOKUP(I40,ウ!$1:$6,6,FALSE),
IF(K40="エ",VLOOKUP(I40,エ!$A:$E,4,FALSE),""))))</f>
        <v>新編　新しい技術・家庭　技術分野　未来を創るTechnology</v>
      </c>
      <c r="N39" s="309" t="s">
        <v>7675</v>
      </c>
      <c r="O39" s="305" t="s">
        <v>7821</v>
      </c>
      <c r="P39" s="311" t="s">
        <v>7828</v>
      </c>
      <c r="Q39" s="313" t="s">
        <v>7829</v>
      </c>
      <c r="R39" s="294" t="s">
        <v>7803</v>
      </c>
      <c r="S39" s="337" t="s">
        <v>7865</v>
      </c>
      <c r="T39" s="295" t="s">
        <v>7867</v>
      </c>
      <c r="U39" s="301" t="str">
        <f xml:space="preserve">
IF(T40="ア",VLOOKUP(R40,ア!$A:$C,2,FALSE),
IF(T40="イ",VLOOKUP(R40,イ!$A:$C,2,FALSE),
IF(T40="ウ",HLOOKUP(R40,ウ!$1:$6,4,FALSE),
IF(T40="エ",VLOOKUP(R40,エ!$A:$E,4,FALSE),""))))</f>
        <v>東書</v>
      </c>
      <c r="V39" s="303" t="str">
        <f xml:space="preserve">
IF(T40="ア",VLOOKUP(R40,ア!$A:$C,3,FALSE),
IF(T40="イ",VLOOKUP(R40,イ!$A:$C,3,FALSE),
IF(T40="ウ",HLOOKUP(R40,ウ!$1:$6,5,FALSE)&amp;HLOOKUP(R40,ウ!$1:$6,6,FALSE),
IF(T40="エ",VLOOKUP(R40,エ!$A:$E,4,FALSE),""))))</f>
        <v>新編　新しい技術・家庭　技術分野　未来を創るTechnology</v>
      </c>
      <c r="W39" s="309" t="s">
        <v>7675</v>
      </c>
      <c r="X39" s="305" t="s">
        <v>7821</v>
      </c>
      <c r="Y39" s="307" t="s">
        <v>7828</v>
      </c>
      <c r="Z39" s="350" t="s">
        <v>7829</v>
      </c>
    </row>
    <row r="40" spans="1:26" s="187" customFormat="1" ht="21.6" customHeight="1" x14ac:dyDescent="0.45">
      <c r="A40" s="225" t="s">
        <v>7866</v>
      </c>
      <c r="B40" s="349"/>
      <c r="C40" s="297" t="s">
        <v>7820</v>
      </c>
      <c r="D40" s="302"/>
      <c r="E40" s="304"/>
      <c r="F40" s="310"/>
      <c r="G40" s="306"/>
      <c r="H40" s="312"/>
      <c r="I40" s="227" t="s">
        <v>7866</v>
      </c>
      <c r="J40" s="349"/>
      <c r="K40" s="297" t="s">
        <v>7820</v>
      </c>
      <c r="L40" s="302"/>
      <c r="M40" s="304"/>
      <c r="N40" s="310"/>
      <c r="O40" s="306"/>
      <c r="P40" s="312"/>
      <c r="Q40" s="314"/>
      <c r="R40" s="225" t="s">
        <v>7866</v>
      </c>
      <c r="S40" s="349"/>
      <c r="T40" s="297" t="s">
        <v>7820</v>
      </c>
      <c r="U40" s="302"/>
      <c r="V40" s="304"/>
      <c r="W40" s="310"/>
      <c r="X40" s="306"/>
      <c r="Y40" s="308"/>
      <c r="Z40" s="351"/>
    </row>
    <row r="41" spans="1:26" s="187" customFormat="1" ht="21.6" customHeight="1" x14ac:dyDescent="0.45">
      <c r="A41" s="294" t="s">
        <v>7804</v>
      </c>
      <c r="B41" s="337" t="s">
        <v>7868</v>
      </c>
      <c r="C41" s="295" t="s">
        <v>7870</v>
      </c>
      <c r="D41" s="301" t="str">
        <f xml:space="preserve">
IF(C42="ア",VLOOKUP(A42,ア!$A:$C,2,FALSE),
IF(C42="イ",VLOOKUP(A42,イ!$A:$C,2,FALSE),
IF(C42="ウ",HLOOKUP(A42,ウ!$1:$6,4,FALSE),
IF(C42="エ",VLOOKUP(A42,エ!$A:$E,4,FALSE),""))))</f>
        <v>教図</v>
      </c>
      <c r="E41" s="303" t="str">
        <f xml:space="preserve">
IF(C42="ア",VLOOKUP(A42,ア!$A:$C,3,FALSE),
IF(C42="イ",VLOOKUP(A42,イ!$A:$C,3,FALSE),
IF(C42="ウ",HLOOKUP(A42,ウ!$1:$6,5,FALSE)&amp;HLOOKUP(A42,ウ!$1:$6,6,FALSE),
IF(C42="エ",VLOOKUP(A42,エ!$A:$E,4,FALSE),""))))</f>
        <v>新　技術・家庭　家庭分野　暮らしを創造する</v>
      </c>
      <c r="F41" s="309" t="s">
        <v>7675</v>
      </c>
      <c r="G41" s="305" t="s">
        <v>7821</v>
      </c>
      <c r="H41" s="311" t="s">
        <v>7828</v>
      </c>
      <c r="I41" s="298" t="s">
        <v>7805</v>
      </c>
      <c r="J41" s="337" t="s">
        <v>7868</v>
      </c>
      <c r="K41" s="295" t="s">
        <v>7870</v>
      </c>
      <c r="L41" s="301" t="str">
        <f xml:space="preserve">
IF(K42="ア",VLOOKUP(I42,ア!$A:$C,2,FALSE),
IF(K42="イ",VLOOKUP(I42,イ!$A:$C,2,FALSE),
IF(K42="ウ",HLOOKUP(I42,ウ!$1:$6,4,FALSE),
IF(K42="エ",VLOOKUP(I42,エ!$A:$E,4,FALSE),""))))</f>
        <v>教図</v>
      </c>
      <c r="M41" s="303" t="str">
        <f xml:space="preserve">
IF(K42="ア",VLOOKUP(I42,ア!$A:$C,3,FALSE),
IF(K42="イ",VLOOKUP(I42,イ!$A:$C,3,FALSE),
IF(K42="ウ",HLOOKUP(I42,ウ!$1:$6,5,FALSE)&amp;HLOOKUP(I42,ウ!$1:$6,6,FALSE),
IF(K42="エ",VLOOKUP(I42,エ!$A:$E,4,FALSE),""))))</f>
        <v>新　技術・家庭　家庭分野　暮らしを創造する</v>
      </c>
      <c r="N41" s="309" t="s">
        <v>7675</v>
      </c>
      <c r="O41" s="305" t="s">
        <v>7821</v>
      </c>
      <c r="P41" s="311" t="s">
        <v>7828</v>
      </c>
      <c r="Q41" s="313" t="s">
        <v>7829</v>
      </c>
      <c r="R41" s="294" t="s">
        <v>7806</v>
      </c>
      <c r="S41" s="337" t="s">
        <v>7868</v>
      </c>
      <c r="T41" s="295" t="s">
        <v>7870</v>
      </c>
      <c r="U41" s="301" t="str">
        <f xml:space="preserve">
IF(T42="ア",VLOOKUP(R42,ア!$A:$C,2,FALSE),
IF(T42="イ",VLOOKUP(R42,イ!$A:$C,2,FALSE),
IF(T42="ウ",HLOOKUP(R42,ウ!$1:$6,4,FALSE),
IF(T42="エ",VLOOKUP(R42,エ!$A:$E,4,FALSE),""))))</f>
        <v>教図</v>
      </c>
      <c r="V41" s="303" t="str">
        <f xml:space="preserve">
IF(T42="ア",VLOOKUP(R42,ア!$A:$C,3,FALSE),
IF(T42="イ",VLOOKUP(R42,イ!$A:$C,3,FALSE),
IF(T42="ウ",HLOOKUP(R42,ウ!$1:$6,5,FALSE)&amp;HLOOKUP(R42,ウ!$1:$6,6,FALSE),
IF(T42="エ",VLOOKUP(R42,エ!$A:$E,4,FALSE),""))))</f>
        <v>新　技術・家庭　家庭分野　暮らしを創造する</v>
      </c>
      <c r="W41" s="309" t="s">
        <v>7675</v>
      </c>
      <c r="X41" s="305" t="s">
        <v>7821</v>
      </c>
      <c r="Y41" s="307" t="s">
        <v>7828</v>
      </c>
      <c r="Z41" s="350" t="s">
        <v>7829</v>
      </c>
    </row>
    <row r="42" spans="1:26" s="187" customFormat="1" ht="21.6" customHeight="1" x14ac:dyDescent="0.45">
      <c r="A42" s="225" t="s">
        <v>7869</v>
      </c>
      <c r="B42" s="349"/>
      <c r="C42" s="297" t="s">
        <v>7820</v>
      </c>
      <c r="D42" s="302"/>
      <c r="E42" s="304"/>
      <c r="F42" s="310"/>
      <c r="G42" s="306"/>
      <c r="H42" s="312"/>
      <c r="I42" s="227" t="s">
        <v>7869</v>
      </c>
      <c r="J42" s="349"/>
      <c r="K42" s="297" t="s">
        <v>7820</v>
      </c>
      <c r="L42" s="302"/>
      <c r="M42" s="304"/>
      <c r="N42" s="310"/>
      <c r="O42" s="306"/>
      <c r="P42" s="312"/>
      <c r="Q42" s="314"/>
      <c r="R42" s="225" t="s">
        <v>7869</v>
      </c>
      <c r="S42" s="349"/>
      <c r="T42" s="297" t="s">
        <v>7820</v>
      </c>
      <c r="U42" s="302"/>
      <c r="V42" s="304"/>
      <c r="W42" s="310"/>
      <c r="X42" s="306"/>
      <c r="Y42" s="308"/>
      <c r="Z42" s="351"/>
    </row>
    <row r="43" spans="1:26" s="187" customFormat="1" ht="21.6" customHeight="1" x14ac:dyDescent="0.45">
      <c r="A43" s="294" t="s">
        <v>7807</v>
      </c>
      <c r="B43" s="339" t="s">
        <v>7874</v>
      </c>
      <c r="C43" s="295" t="s">
        <v>7875</v>
      </c>
      <c r="D43" s="301" t="str">
        <f xml:space="preserve">
IF(C44="ア",VLOOKUP(A44,ア!$A:$C,2,FALSE),
IF(C44="イ",VLOOKUP(A44,イ!$A:$C,2,FALSE),
IF(C44="ウ",HLOOKUP(A44,ウ!$1:$6,4,FALSE),
IF(C44="エ",VLOOKUP(A44,エ!$A:$E,4,FALSE),""))))</f>
        <v>東書</v>
      </c>
      <c r="E43" s="303" t="str">
        <f xml:space="preserve">
IF(C44="ア",VLOOKUP(A44,ア!$A:$C,3,FALSE),
IF(C44="イ",VLOOKUP(A44,イ!$A:$C,3,FALSE),
IF(C44="ウ",HLOOKUP(A44,ウ!$1:$6,5,FALSE)&amp;HLOOKUP(A44,ウ!$1:$6,6,FALSE),
IF(C44="エ",VLOOKUP(A44,エ!$A:$E,4,FALSE),""))))</f>
        <v>NEW HORIZON English Course 1</v>
      </c>
      <c r="F43" s="309" t="s">
        <v>7675</v>
      </c>
      <c r="G43" s="305" t="s">
        <v>7821</v>
      </c>
      <c r="H43" s="311" t="s">
        <v>7822</v>
      </c>
      <c r="I43" s="298" t="s">
        <v>7808</v>
      </c>
      <c r="J43" s="339" t="s">
        <v>7874</v>
      </c>
      <c r="K43" s="295" t="s">
        <v>7875</v>
      </c>
      <c r="L43" s="301" t="str">
        <f xml:space="preserve">
IF(K44="ア",VLOOKUP(I44,ア!$A:$C,2,FALSE),
IF(K44="イ",VLOOKUP(I44,イ!$A:$C,2,FALSE),
IF(K44="ウ",HLOOKUP(I44,ウ!$1:$6,4,FALSE),
IF(K44="エ",VLOOKUP(I44,エ!$A:$E,4,FALSE),""))))</f>
        <v>東書</v>
      </c>
      <c r="M43" s="303" t="str">
        <f xml:space="preserve">
IF(K44="ア",VLOOKUP(I44,ア!$A:$C,3,FALSE),
IF(K44="イ",VLOOKUP(I44,イ!$A:$C,3,FALSE),
IF(K44="ウ",HLOOKUP(I44,ウ!$1:$6,5,FALSE)&amp;HLOOKUP(I44,ウ!$1:$6,6,FALSE),
IF(K44="エ",VLOOKUP(I44,エ!$A:$E,4,FALSE),""))))</f>
        <v>NEW HORIZON English Course 2</v>
      </c>
      <c r="N43" s="309" t="s">
        <v>7675</v>
      </c>
      <c r="O43" s="305" t="s">
        <v>7821</v>
      </c>
      <c r="P43" s="311" t="s">
        <v>7824</v>
      </c>
      <c r="Q43" s="313"/>
      <c r="R43" s="294" t="s">
        <v>7809</v>
      </c>
      <c r="S43" s="339" t="s">
        <v>7874</v>
      </c>
      <c r="T43" s="295" t="s">
        <v>7875</v>
      </c>
      <c r="U43" s="301" t="str">
        <f xml:space="preserve">
IF(T44="ア",VLOOKUP(R44,ア!$A:$C,2,FALSE),
IF(T44="イ",VLOOKUP(R44,イ!$A:$C,2,FALSE),
IF(T44="ウ",HLOOKUP(R44,ウ!$1:$6,4,FALSE),
IF(T44="エ",VLOOKUP(R44,エ!$A:$E,4,FALSE),""))))</f>
        <v>東書</v>
      </c>
      <c r="V43" s="303" t="str">
        <f xml:space="preserve">
IF(T44="ア",VLOOKUP(R44,ア!$A:$C,3,FALSE),
IF(T44="イ",VLOOKUP(R44,イ!$A:$C,3,FALSE),
IF(T44="ウ",HLOOKUP(R44,ウ!$1:$6,5,FALSE)&amp;HLOOKUP(R44,ウ!$1:$6,6,FALSE),
IF(T44="エ",VLOOKUP(R44,エ!$A:$E,4,FALSE),""))))</f>
        <v>NEW HORIZON English Course 3</v>
      </c>
      <c r="W43" s="309" t="s">
        <v>7675</v>
      </c>
      <c r="X43" s="305" t="s">
        <v>7821</v>
      </c>
      <c r="Y43" s="307" t="s">
        <v>7825</v>
      </c>
      <c r="Z43" s="350"/>
    </row>
    <row r="44" spans="1:26" s="187" customFormat="1" ht="21.6" customHeight="1" x14ac:dyDescent="0.45">
      <c r="A44" s="225" t="s">
        <v>7871</v>
      </c>
      <c r="B44" s="340"/>
      <c r="C44" s="297" t="s">
        <v>7820</v>
      </c>
      <c r="D44" s="302"/>
      <c r="E44" s="304"/>
      <c r="F44" s="310"/>
      <c r="G44" s="306"/>
      <c r="H44" s="312"/>
      <c r="I44" s="227" t="s">
        <v>7872</v>
      </c>
      <c r="J44" s="340"/>
      <c r="K44" s="297" t="s">
        <v>7820</v>
      </c>
      <c r="L44" s="302"/>
      <c r="M44" s="304"/>
      <c r="N44" s="310"/>
      <c r="O44" s="306"/>
      <c r="P44" s="312"/>
      <c r="Q44" s="314"/>
      <c r="R44" s="225" t="s">
        <v>7873</v>
      </c>
      <c r="S44" s="340"/>
      <c r="T44" s="297" t="s">
        <v>7820</v>
      </c>
      <c r="U44" s="302"/>
      <c r="V44" s="304"/>
      <c r="W44" s="310"/>
      <c r="X44" s="306"/>
      <c r="Y44" s="308"/>
      <c r="Z44" s="351"/>
    </row>
    <row r="45" spans="1:26" s="187" customFormat="1" ht="21.6" customHeight="1" x14ac:dyDescent="0.45">
      <c r="A45" s="294" t="s">
        <v>7810</v>
      </c>
      <c r="B45" s="337" t="s">
        <v>7879</v>
      </c>
      <c r="C45" s="295" t="s">
        <v>7880</v>
      </c>
      <c r="D45" s="301" t="str">
        <f xml:space="preserve">
IF(C46="ア",VLOOKUP(A46,ア!$A:$C,2,FALSE),
IF(C46="イ",VLOOKUP(A46,イ!$A:$C,2,FALSE),
IF(C46="ウ",HLOOKUP(A46,ウ!$1:$6,4,FALSE),
IF(C46="エ",VLOOKUP(A46,エ!$A:$E,4,FALSE),""))))</f>
        <v>光村</v>
      </c>
      <c r="E45" s="303" t="str">
        <f xml:space="preserve">
IF(C46="ア",VLOOKUP(A46,ア!$A:$C,3,FALSE),
IF(C46="イ",VLOOKUP(A46,イ!$A:$C,3,FALSE),
IF(C46="ウ",HLOOKUP(A46,ウ!$1:$6,5,FALSE)&amp;HLOOKUP(A46,ウ!$1:$6,6,FALSE),
IF(C46="エ",VLOOKUP(A46,エ!$A:$E,4,FALSE),""))))</f>
        <v>中学道徳　１　きみが いちばん ひかるとき</v>
      </c>
      <c r="F45" s="309" t="s">
        <v>7675</v>
      </c>
      <c r="G45" s="305" t="s">
        <v>7823</v>
      </c>
      <c r="H45" s="311" t="s">
        <v>7822</v>
      </c>
      <c r="I45" s="298" t="s">
        <v>7811</v>
      </c>
      <c r="J45" s="337" t="s">
        <v>7879</v>
      </c>
      <c r="K45" s="295" t="s">
        <v>7880</v>
      </c>
      <c r="L45" s="301" t="str">
        <f xml:space="preserve">
IF(K46="ア",VLOOKUP(I46,ア!$A:$C,2,FALSE),
IF(K46="イ",VLOOKUP(I46,イ!$A:$C,2,FALSE),
IF(K46="ウ",HLOOKUP(I46,ウ!$1:$6,4,FALSE),
IF(K46="エ",VLOOKUP(I46,エ!$A:$E,4,FALSE),""))))</f>
        <v>光村</v>
      </c>
      <c r="M45" s="303" t="str">
        <f xml:space="preserve">
IF(K46="ア",VLOOKUP(I46,ア!$A:$C,3,FALSE),
IF(K46="イ",VLOOKUP(I46,イ!$A:$C,3,FALSE),
IF(K46="ウ",HLOOKUP(I46,ウ!$1:$6,5,FALSE)&amp;HLOOKUP(I46,ウ!$1:$6,6,FALSE),
IF(K46="エ",VLOOKUP(I46,エ!$A:$E,4,FALSE),""))))</f>
        <v>中学道徳　２　きみが いちばん ひかるとき</v>
      </c>
      <c r="N45" s="309" t="s">
        <v>7675</v>
      </c>
      <c r="O45" s="305" t="s">
        <v>7823</v>
      </c>
      <c r="P45" s="311" t="s">
        <v>7824</v>
      </c>
      <c r="Q45" s="313"/>
      <c r="R45" s="294" t="s">
        <v>7812</v>
      </c>
      <c r="S45" s="337" t="s">
        <v>7879</v>
      </c>
      <c r="T45" s="295" t="s">
        <v>7880</v>
      </c>
      <c r="U45" s="301" t="str">
        <f xml:space="preserve">
IF(T46="ア",VLOOKUP(R46,ア!$A:$C,2,FALSE),
IF(T46="イ",VLOOKUP(R46,イ!$A:$C,2,FALSE),
IF(T46="ウ",HLOOKUP(R46,ウ!$1:$6,4,FALSE),
IF(T46="エ",VLOOKUP(R46,エ!$A:$E,4,FALSE),""))))</f>
        <v>光村</v>
      </c>
      <c r="V45" s="303" t="str">
        <f xml:space="preserve">
IF(T46="ア",VLOOKUP(R46,ア!$A:$C,3,FALSE),
IF(T46="イ",VLOOKUP(R46,イ!$A:$C,3,FALSE),
IF(T46="ウ",HLOOKUP(R46,ウ!$1:$6,5,FALSE)&amp;HLOOKUP(R46,ウ!$1:$6,6,FALSE),
IF(T46="エ",VLOOKUP(R46,エ!$A:$E,4,FALSE),""))))</f>
        <v>中学道徳　３　きみが いちばん ひかるとき</v>
      </c>
      <c r="W45" s="309" t="s">
        <v>7675</v>
      </c>
      <c r="X45" s="305" t="s">
        <v>7823</v>
      </c>
      <c r="Y45" s="307" t="s">
        <v>7825</v>
      </c>
      <c r="Z45" s="350"/>
    </row>
    <row r="46" spans="1:26" s="184" customFormat="1" ht="21.6" customHeight="1" thickBot="1" x14ac:dyDescent="0.2">
      <c r="A46" s="226" t="s">
        <v>7876</v>
      </c>
      <c r="B46" s="357"/>
      <c r="C46" s="299" t="s">
        <v>7820</v>
      </c>
      <c r="D46" s="358"/>
      <c r="E46" s="355"/>
      <c r="F46" s="356"/>
      <c r="G46" s="359"/>
      <c r="H46" s="361"/>
      <c r="I46" s="228" t="s">
        <v>7877</v>
      </c>
      <c r="J46" s="357"/>
      <c r="K46" s="299" t="s">
        <v>7820</v>
      </c>
      <c r="L46" s="358"/>
      <c r="M46" s="355"/>
      <c r="N46" s="356"/>
      <c r="O46" s="359"/>
      <c r="P46" s="361"/>
      <c r="Q46" s="362"/>
      <c r="R46" s="226" t="s">
        <v>7878</v>
      </c>
      <c r="S46" s="357"/>
      <c r="T46" s="299" t="s">
        <v>7820</v>
      </c>
      <c r="U46" s="358"/>
      <c r="V46" s="355"/>
      <c r="W46" s="356"/>
      <c r="X46" s="359"/>
      <c r="Y46" s="360"/>
      <c r="Z46" s="354"/>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46 F17:F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T18 T20 K22 T22 T26 T28 T30 T32 T34 T36 T38 T40 T42 T44 K18 K20 K24 T24 K26 K28 K30 K32 K34 K36 K38 K40 K42 K44 K46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7715</v>
      </c>
      <c r="C1" s="287" t="s">
        <v>523</v>
      </c>
      <c r="D1" s="287" t="s">
        <v>7716</v>
      </c>
      <c r="E1" s="287" t="s">
        <v>7717</v>
      </c>
      <c r="F1" s="287" t="s">
        <v>7718</v>
      </c>
      <c r="G1" s="287" t="s">
        <v>7719</v>
      </c>
    </row>
    <row r="2" spans="1:7" x14ac:dyDescent="0.45">
      <c r="A2" s="286" t="str">
        <f>様式4・中学部!V3</f>
        <v>羽曳野支援学校　近畿大学病院分教室</v>
      </c>
      <c r="B2" s="286" t="str">
        <f>様式4・中学部!W3</f>
        <v>中学部</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7713</v>
      </c>
      <c r="J1" s="286" t="s">
        <v>7714</v>
      </c>
    </row>
    <row r="2" spans="1:10" x14ac:dyDescent="0.45">
      <c r="B2" s="286" t="s">
        <v>7720</v>
      </c>
      <c r="C2" s="286" t="s">
        <v>7721</v>
      </c>
      <c r="D2" s="286" t="s">
        <v>7722</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7723</v>
      </c>
      <c r="B3" s="286" t="str">
        <f>様式4・中学部!C18</f>
        <v>ア</v>
      </c>
      <c r="C3" s="286" t="str">
        <f>様式4・中学部!E17</f>
        <v>国語１</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様式4・中学部!C20</f>
        <v>ア</v>
      </c>
      <c r="C4" s="286" t="str">
        <f>様式4・中学部!E19</f>
        <v xml:space="preserve">中学書写　一・二・三年
</v>
      </c>
      <c r="E4" s="286" t="s">
        <v>7642</v>
      </c>
    </row>
    <row r="5" spans="1:10" x14ac:dyDescent="0.45">
      <c r="A5" s="286" t="s">
        <v>2022</v>
      </c>
      <c r="B5" s="286" t="str">
        <f>様式4・中学部!C22</f>
        <v>ア</v>
      </c>
      <c r="C5" s="286" t="str">
        <f>様式4・中学部!E21</f>
        <v xml:space="preserve">中学社会　地理的分野
</v>
      </c>
      <c r="E5" s="286" t="s">
        <v>7642</v>
      </c>
    </row>
    <row r="6" spans="1:10" x14ac:dyDescent="0.45">
      <c r="A6" s="286" t="s">
        <v>2025</v>
      </c>
      <c r="B6" s="286" t="str">
        <f>様式4・中学部!C24</f>
        <v>ア</v>
      </c>
      <c r="C6" s="286" t="str">
        <f>様式4・中学部!E23</f>
        <v>新編　新しい社会 歴史</v>
      </c>
      <c r="E6" s="286" t="s">
        <v>7642</v>
      </c>
    </row>
    <row r="7" spans="1:10" x14ac:dyDescent="0.45">
      <c r="A7" s="286" t="s">
        <v>2028</v>
      </c>
      <c r="B7" s="286" t="str">
        <f>様式4・中学部!C26</f>
        <v>ア</v>
      </c>
      <c r="C7" s="286" t="str">
        <f>様式4・中学部!E25</f>
        <v xml:space="preserve">中学校社会科地図
</v>
      </c>
      <c r="E7" s="286" t="s">
        <v>7642</v>
      </c>
    </row>
    <row r="8" spans="1:10" x14ac:dyDescent="0.45">
      <c r="A8" s="286" t="s">
        <v>2031</v>
      </c>
      <c r="B8" s="286" t="str">
        <f>様式4・中学部!C28</f>
        <v>ア</v>
      </c>
      <c r="C8" s="286" t="str">
        <f>様式4・中学部!E27</f>
        <v>中学数学１</v>
      </c>
      <c r="E8" s="286" t="s">
        <v>7642</v>
      </c>
    </row>
    <row r="9" spans="1:10" x14ac:dyDescent="0.45">
      <c r="A9" s="286" t="s">
        <v>2034</v>
      </c>
      <c r="B9" s="286" t="str">
        <f>様式4・中学部!C30</f>
        <v>ア</v>
      </c>
      <c r="C9" s="286" t="str">
        <f>様式4・中学部!E29</f>
        <v>未来へひろがるサイエンス１</v>
      </c>
      <c r="E9" s="286" t="s">
        <v>7642</v>
      </c>
    </row>
    <row r="10" spans="1:10" x14ac:dyDescent="0.45">
      <c r="A10" s="286" t="s">
        <v>2037</v>
      </c>
      <c r="B10" s="286" t="str">
        <f>様式4・中学部!C32</f>
        <v>ア</v>
      </c>
      <c r="C10" s="286" t="str">
        <f>様式4・中学部!E31</f>
        <v>中学生の音楽　１</v>
      </c>
      <c r="E10" s="286" t="s">
        <v>7642</v>
      </c>
    </row>
    <row r="11" spans="1:10" x14ac:dyDescent="0.45">
      <c r="A11" s="286" t="s">
        <v>2040</v>
      </c>
      <c r="B11" s="286" t="str">
        <f>様式4・中学部!C34</f>
        <v>ア</v>
      </c>
      <c r="C11" s="286" t="str">
        <f>様式4・中学部!E33</f>
        <v xml:space="preserve">中学生の器楽
</v>
      </c>
      <c r="E11" s="286" t="s">
        <v>7642</v>
      </c>
    </row>
    <row r="12" spans="1:10" x14ac:dyDescent="0.45">
      <c r="A12" s="286" t="s">
        <v>2043</v>
      </c>
      <c r="B12" s="286" t="str">
        <f>様式4・中学部!C36</f>
        <v>ア</v>
      </c>
      <c r="C12" s="286" t="str">
        <f>様式4・中学部!E35</f>
        <v>美術 1</v>
      </c>
      <c r="E12" s="286" t="s">
        <v>7642</v>
      </c>
    </row>
    <row r="13" spans="1:10" x14ac:dyDescent="0.45">
      <c r="A13" s="286" t="s">
        <v>2046</v>
      </c>
      <c r="B13" s="286" t="str">
        <f>様式4・中学部!C38</f>
        <v>ア</v>
      </c>
      <c r="C13" s="286" t="str">
        <f>様式4・中学部!E37</f>
        <v>新編　新しい保健体育</v>
      </c>
      <c r="E13" s="286" t="s">
        <v>7642</v>
      </c>
    </row>
    <row r="14" spans="1:10" x14ac:dyDescent="0.45">
      <c r="A14" s="286" t="s">
        <v>2049</v>
      </c>
      <c r="B14" s="286" t="str">
        <f>様式4・中学部!C40</f>
        <v>ア</v>
      </c>
      <c r="C14" s="286" t="str">
        <f>様式4・中学部!E39</f>
        <v>新編　新しい技術・家庭　技術分野　未来を創るTechnology</v>
      </c>
      <c r="E14" s="286" t="s">
        <v>7642</v>
      </c>
    </row>
    <row r="15" spans="1:10" x14ac:dyDescent="0.45">
      <c r="A15" s="286" t="s">
        <v>2052</v>
      </c>
      <c r="B15" s="286" t="str">
        <f>様式4・中学部!C42</f>
        <v>ア</v>
      </c>
      <c r="C15" s="286" t="str">
        <f>様式4・中学部!E41</f>
        <v>新　技術・家庭　家庭分野　暮らしを創造する</v>
      </c>
      <c r="E15" s="286" t="s">
        <v>7642</v>
      </c>
    </row>
    <row r="16" spans="1:10" x14ac:dyDescent="0.45">
      <c r="A16" s="286" t="s">
        <v>2055</v>
      </c>
      <c r="B16" s="286" t="str">
        <f>様式4・中学部!C44</f>
        <v>ア</v>
      </c>
      <c r="C16" s="286" t="str">
        <f>様式4・中学部!E43</f>
        <v>NEW HORIZON English Course 1</v>
      </c>
      <c r="E16" s="286" t="s">
        <v>7642</v>
      </c>
    </row>
    <row r="17" spans="1:5" x14ac:dyDescent="0.45">
      <c r="A17" s="286" t="s">
        <v>2058</v>
      </c>
      <c r="B17" s="286" t="str">
        <f>様式4・中学部!C46</f>
        <v>ア</v>
      </c>
      <c r="C17" s="286" t="str">
        <f>様式4・中学部!E45</f>
        <v>中学道徳　１　きみが いちばん ひかるとき</v>
      </c>
      <c r="E17" s="286" t="s">
        <v>7642</v>
      </c>
    </row>
    <row r="18" spans="1:5" x14ac:dyDescent="0.45">
      <c r="A18" s="286" t="s">
        <v>2061</v>
      </c>
      <c r="B18" s="286" t="e">
        <f>様式4・中学部!#REF!</f>
        <v>#REF!</v>
      </c>
      <c r="C18" s="286" t="e">
        <f>様式4・中学部!#REF!</f>
        <v>#REF!</v>
      </c>
      <c r="E18" s="286" t="s">
        <v>7642</v>
      </c>
    </row>
    <row r="19" spans="1:5" x14ac:dyDescent="0.45">
      <c r="A19" s="286" t="s">
        <v>2062</v>
      </c>
      <c r="B19" s="286" t="e">
        <f>様式4・中学部!#REF!</f>
        <v>#REF!</v>
      </c>
      <c r="C19" s="286" t="e">
        <f>様式4・中学部!#REF!</f>
        <v>#REF!</v>
      </c>
      <c r="E19" s="286" t="s">
        <v>7642</v>
      </c>
    </row>
    <row r="20" spans="1:5" x14ac:dyDescent="0.45">
      <c r="A20" s="286" t="s">
        <v>2063</v>
      </c>
      <c r="B20" s="286" t="e">
        <f>様式4・中学部!#REF!</f>
        <v>#REF!</v>
      </c>
      <c r="C20" s="286" t="e">
        <f>様式4・中学部!#REF!</f>
        <v>#REF!</v>
      </c>
      <c r="E20" s="286" t="s">
        <v>7642</v>
      </c>
    </row>
    <row r="21" spans="1:5" x14ac:dyDescent="0.45">
      <c r="A21" s="286" t="s">
        <v>2064</v>
      </c>
      <c r="B21" s="286" t="e">
        <f>様式4・中学部!#REF!</f>
        <v>#REF!</v>
      </c>
      <c r="C21" s="286" t="e">
        <f>様式4・中学部!#REF!</f>
        <v>#REF!</v>
      </c>
      <c r="E21" s="286" t="s">
        <v>7642</v>
      </c>
    </row>
    <row r="22" spans="1:5" x14ac:dyDescent="0.45">
      <c r="A22" s="286" t="s">
        <v>2065</v>
      </c>
      <c r="B22" s="286" t="e">
        <f>様式4・中学部!#REF!</f>
        <v>#REF!</v>
      </c>
      <c r="C22" s="286" t="e">
        <f>様式4・中学部!#REF!</f>
        <v>#REF!</v>
      </c>
      <c r="E22" s="286" t="s">
        <v>7642</v>
      </c>
    </row>
    <row r="23" spans="1:5" x14ac:dyDescent="0.45">
      <c r="A23" s="286" t="s">
        <v>2066</v>
      </c>
      <c r="B23" s="286" t="e">
        <f>様式4・中学部!#REF!</f>
        <v>#REF!</v>
      </c>
      <c r="C23" s="286" t="e">
        <f>様式4・中学部!#REF!</f>
        <v>#REF!</v>
      </c>
      <c r="E23" s="286" t="s">
        <v>7642</v>
      </c>
    </row>
    <row r="24" spans="1:5" x14ac:dyDescent="0.45">
      <c r="A24" s="286" t="s">
        <v>2067</v>
      </c>
      <c r="B24" s="286" t="e">
        <f>様式4・中学部!#REF!</f>
        <v>#REF!</v>
      </c>
      <c r="C24" s="286" t="e">
        <f>様式4・中学部!#REF!</f>
        <v>#REF!</v>
      </c>
      <c r="E24" s="286" t="s">
        <v>7642</v>
      </c>
    </row>
    <row r="25" spans="1:5" x14ac:dyDescent="0.45">
      <c r="A25" s="286" t="s">
        <v>2068</v>
      </c>
      <c r="B25" s="286" t="e">
        <f>様式4・中学部!#REF!</f>
        <v>#REF!</v>
      </c>
      <c r="C25" s="286" t="e">
        <f>様式4・中学部!#REF!</f>
        <v>#REF!</v>
      </c>
      <c r="E25" s="286" t="s">
        <v>7642</v>
      </c>
    </row>
    <row r="26" spans="1:5" x14ac:dyDescent="0.45">
      <c r="A26" s="286" t="s">
        <v>2069</v>
      </c>
      <c r="B26" s="286" t="e">
        <f>様式4・中学部!#REF!</f>
        <v>#REF!</v>
      </c>
      <c r="C26" s="286" t="e">
        <f>様式4・中学部!#REF!</f>
        <v>#REF!</v>
      </c>
      <c r="E26" s="286" t="s">
        <v>7642</v>
      </c>
    </row>
    <row r="27" spans="1:5" x14ac:dyDescent="0.45">
      <c r="A27" s="286" t="s">
        <v>2070</v>
      </c>
      <c r="B27" s="286" t="e">
        <f>様式4・中学部!#REF!</f>
        <v>#REF!</v>
      </c>
      <c r="C27" s="286" t="e">
        <f>様式4・中学部!#REF!</f>
        <v>#REF!</v>
      </c>
      <c r="E27" s="286" t="s">
        <v>7642</v>
      </c>
    </row>
    <row r="28" spans="1:5" x14ac:dyDescent="0.45">
      <c r="A28" s="286" t="s">
        <v>2071</v>
      </c>
      <c r="B28" s="286" t="e">
        <f>様式4・中学部!#REF!</f>
        <v>#REF!</v>
      </c>
      <c r="C28" s="286" t="e">
        <f>様式4・中学部!#REF!</f>
        <v>#REF!</v>
      </c>
      <c r="E28" s="286" t="s">
        <v>7642</v>
      </c>
    </row>
    <row r="29" spans="1:5" x14ac:dyDescent="0.45">
      <c r="A29" s="286" t="s">
        <v>2072</v>
      </c>
      <c r="B29" s="286" t="e">
        <f>様式4・中学部!#REF!</f>
        <v>#REF!</v>
      </c>
      <c r="C29" s="286" t="e">
        <f>様式4・中学部!#REF!</f>
        <v>#REF!</v>
      </c>
      <c r="E29" s="286" t="s">
        <v>7642</v>
      </c>
    </row>
    <row r="30" spans="1:5" x14ac:dyDescent="0.45">
      <c r="A30" s="286" t="s">
        <v>2073</v>
      </c>
      <c r="B30" s="286" t="e">
        <f>様式4・中学部!#REF!</f>
        <v>#REF!</v>
      </c>
      <c r="C30" s="286" t="e">
        <f>様式4・中学部!#REF!</f>
        <v>#REF!</v>
      </c>
      <c r="E30" s="286" t="s">
        <v>7642</v>
      </c>
    </row>
    <row r="31" spans="1:5" x14ac:dyDescent="0.45">
      <c r="A31" s="286" t="s">
        <v>2074</v>
      </c>
      <c r="B31" s="286" t="e">
        <f>様式4・中学部!#REF!</f>
        <v>#REF!</v>
      </c>
      <c r="C31" s="286" t="e">
        <f>様式4・中学部!#REF!</f>
        <v>#REF!</v>
      </c>
      <c r="E31" s="286" t="s">
        <v>7642</v>
      </c>
    </row>
    <row r="32" spans="1:5" x14ac:dyDescent="0.45">
      <c r="A32" s="286" t="s">
        <v>2075</v>
      </c>
      <c r="B32" s="286" t="e">
        <f>様式4・中学部!#REF!</f>
        <v>#REF!</v>
      </c>
      <c r="C32" s="286" t="e">
        <f>様式4・中学部!#REF!</f>
        <v>#REF!</v>
      </c>
      <c r="E32" s="286" t="s">
        <v>7642</v>
      </c>
    </row>
    <row r="33" spans="1:5" x14ac:dyDescent="0.45">
      <c r="A33" s="286" t="s">
        <v>2076</v>
      </c>
      <c r="B33" s="286" t="e">
        <f>様式4・中学部!#REF!</f>
        <v>#REF!</v>
      </c>
      <c r="C33" s="286" t="e">
        <f>様式4・中学部!#REF!</f>
        <v>#REF!</v>
      </c>
      <c r="E33" s="286" t="s">
        <v>7642</v>
      </c>
    </row>
    <row r="34" spans="1:5" x14ac:dyDescent="0.45">
      <c r="A34" s="286" t="s">
        <v>2077</v>
      </c>
      <c r="B34" s="286" t="e">
        <f>様式4・中学部!#REF!</f>
        <v>#REF!</v>
      </c>
      <c r="C34" s="286" t="e">
        <f>様式4・中学部!#REF!</f>
        <v>#REF!</v>
      </c>
      <c r="E34" s="286" t="s">
        <v>7642</v>
      </c>
    </row>
    <row r="35" spans="1:5" x14ac:dyDescent="0.45">
      <c r="A35" s="286" t="s">
        <v>2078</v>
      </c>
      <c r="B35" s="286" t="e">
        <f>様式4・中学部!#REF!</f>
        <v>#REF!</v>
      </c>
      <c r="C35" s="286" t="e">
        <f>様式4・中学部!#REF!</f>
        <v>#REF!</v>
      </c>
      <c r="E35" s="286" t="s">
        <v>7642</v>
      </c>
    </row>
    <row r="36" spans="1:5" x14ac:dyDescent="0.45">
      <c r="A36" s="286" t="s">
        <v>2079</v>
      </c>
      <c r="B36" s="286" t="e">
        <f>様式4・中学部!#REF!</f>
        <v>#REF!</v>
      </c>
      <c r="C36" s="286" t="e">
        <f>様式4・中学部!#REF!</f>
        <v>#REF!</v>
      </c>
      <c r="E36" s="286" t="s">
        <v>7642</v>
      </c>
    </row>
    <row r="37" spans="1:5" x14ac:dyDescent="0.45">
      <c r="A37" s="286" t="s">
        <v>2080</v>
      </c>
      <c r="B37" s="286" t="e">
        <f>様式4・中学部!#REF!</f>
        <v>#REF!</v>
      </c>
      <c r="C37" s="286" t="e">
        <f>様式4・中学部!#REF!</f>
        <v>#REF!</v>
      </c>
      <c r="E37" s="286" t="s">
        <v>7642</v>
      </c>
    </row>
    <row r="38" spans="1:5" x14ac:dyDescent="0.45">
      <c r="A38" s="286" t="s">
        <v>2081</v>
      </c>
      <c r="B38" s="286" t="e">
        <f>様式4・中学部!#REF!</f>
        <v>#REF!</v>
      </c>
      <c r="C38" s="286" t="e">
        <f>様式4・中学部!#REF!</f>
        <v>#REF!</v>
      </c>
      <c r="E38" s="286" t="s">
        <v>7642</v>
      </c>
    </row>
    <row r="39" spans="1:5" x14ac:dyDescent="0.45">
      <c r="A39" s="286" t="s">
        <v>2082</v>
      </c>
      <c r="B39" s="286" t="e">
        <f>様式4・中学部!#REF!</f>
        <v>#REF!</v>
      </c>
      <c r="C39" s="286" t="e">
        <f>様式4・中学部!#REF!</f>
        <v>#REF!</v>
      </c>
      <c r="E39" s="286" t="s">
        <v>7642</v>
      </c>
    </row>
    <row r="40" spans="1:5" x14ac:dyDescent="0.45">
      <c r="A40" s="286" t="s">
        <v>2083</v>
      </c>
      <c r="B40" s="286" t="e">
        <f>様式4・中学部!#REF!</f>
        <v>#REF!</v>
      </c>
      <c r="C40" s="286" t="e">
        <f>様式4・中学部!#REF!</f>
        <v>#REF!</v>
      </c>
      <c r="E40" s="286" t="s">
        <v>7642</v>
      </c>
    </row>
    <row r="41" spans="1:5" x14ac:dyDescent="0.45">
      <c r="A41" s="286" t="s">
        <v>2084</v>
      </c>
      <c r="B41" s="286" t="e">
        <f>様式4・中学部!#REF!</f>
        <v>#REF!</v>
      </c>
      <c r="C41" s="286" t="e">
        <f>様式4・中学部!#REF!</f>
        <v>#REF!</v>
      </c>
      <c r="E41" s="286" t="s">
        <v>7642</v>
      </c>
    </row>
    <row r="42" spans="1:5" x14ac:dyDescent="0.45">
      <c r="A42" s="286" t="s">
        <v>2085</v>
      </c>
      <c r="B42" s="286" t="e">
        <f>様式4・中学部!#REF!</f>
        <v>#REF!</v>
      </c>
      <c r="C42" s="286" t="e">
        <f>様式4・中学部!#REF!</f>
        <v>#REF!</v>
      </c>
      <c r="E42" s="286" t="s">
        <v>7642</v>
      </c>
    </row>
    <row r="43" spans="1:5" x14ac:dyDescent="0.45">
      <c r="A43" s="286" t="s">
        <v>2086</v>
      </c>
      <c r="B43" s="286" t="e">
        <f>様式4・中学部!#REF!</f>
        <v>#REF!</v>
      </c>
      <c r="C43" s="286" t="e">
        <f>様式4・中学部!#REF!</f>
        <v>#REF!</v>
      </c>
      <c r="E43" s="286" t="s">
        <v>7642</v>
      </c>
    </row>
    <row r="44" spans="1:5" x14ac:dyDescent="0.45">
      <c r="A44" s="286" t="s">
        <v>2087</v>
      </c>
      <c r="B44" s="286" t="e">
        <f>様式4・中学部!#REF!</f>
        <v>#REF!</v>
      </c>
      <c r="C44" s="286" t="e">
        <f>様式4・中学部!#REF!</f>
        <v>#REF!</v>
      </c>
      <c r="E44" s="286" t="s">
        <v>7642</v>
      </c>
    </row>
    <row r="45" spans="1:5" x14ac:dyDescent="0.45">
      <c r="A45" s="286" t="s">
        <v>2088</v>
      </c>
      <c r="B45" s="286" t="e">
        <f>様式4・中学部!#REF!</f>
        <v>#REF!</v>
      </c>
      <c r="C45" s="286" t="e">
        <f>様式4・中学部!#REF!</f>
        <v>#REF!</v>
      </c>
      <c r="E45" s="286" t="s">
        <v>7642</v>
      </c>
    </row>
    <row r="46" spans="1:5" x14ac:dyDescent="0.45">
      <c r="A46" s="286" t="s">
        <v>2089</v>
      </c>
      <c r="B46" s="286" t="e">
        <f>様式4・中学部!#REF!</f>
        <v>#REF!</v>
      </c>
      <c r="C46" s="286" t="e">
        <f>様式4・中学部!#REF!</f>
        <v>#REF!</v>
      </c>
      <c r="E46" s="286" t="s">
        <v>7642</v>
      </c>
    </row>
    <row r="47" spans="1:5" x14ac:dyDescent="0.45">
      <c r="A47" s="286" t="s">
        <v>2090</v>
      </c>
      <c r="B47" s="286" t="e">
        <f>様式4・中学部!#REF!</f>
        <v>#REF!</v>
      </c>
      <c r="C47" s="286" t="e">
        <f>様式4・中学部!#REF!</f>
        <v>#REF!</v>
      </c>
      <c r="E47" s="286" t="s">
        <v>7642</v>
      </c>
    </row>
    <row r="48" spans="1:5" x14ac:dyDescent="0.45">
      <c r="A48" s="286" t="s">
        <v>2091</v>
      </c>
      <c r="B48" s="286" t="e">
        <f>様式4・中学部!#REF!</f>
        <v>#REF!</v>
      </c>
      <c r="C48" s="286" t="e">
        <f>様式4・中学部!#REF!</f>
        <v>#REF!</v>
      </c>
      <c r="E48" s="286" t="s">
        <v>7642</v>
      </c>
    </row>
    <row r="49" spans="1:5" x14ac:dyDescent="0.45">
      <c r="A49" s="286" t="s">
        <v>2092</v>
      </c>
      <c r="B49" s="286" t="e">
        <f>様式4・中学部!#REF!</f>
        <v>#REF!</v>
      </c>
      <c r="C49" s="286" t="e">
        <f>様式4・中学部!#REF!</f>
        <v>#REF!</v>
      </c>
      <c r="E49" s="286" t="s">
        <v>7642</v>
      </c>
    </row>
    <row r="50" spans="1:5" x14ac:dyDescent="0.45">
      <c r="A50" s="286" t="s">
        <v>2093</v>
      </c>
      <c r="B50" s="286" t="e">
        <f>様式4・中学部!#REF!</f>
        <v>#REF!</v>
      </c>
      <c r="C50" s="286" t="e">
        <f>様式4・中学部!#REF!</f>
        <v>#REF!</v>
      </c>
      <c r="E50" s="286" t="s">
        <v>7642</v>
      </c>
    </row>
    <row r="51" spans="1:5" x14ac:dyDescent="0.45">
      <c r="A51" s="286" t="s">
        <v>2094</v>
      </c>
      <c r="B51" s="286" t="e">
        <f>様式4・中学部!#REF!</f>
        <v>#REF!</v>
      </c>
      <c r="C51" s="286" t="e">
        <f>様式4・中学部!#REF!</f>
        <v>#REF!</v>
      </c>
      <c r="E51" s="286" t="s">
        <v>7642</v>
      </c>
    </row>
    <row r="52" spans="1:5" x14ac:dyDescent="0.45">
      <c r="A52" s="286" t="s">
        <v>2095</v>
      </c>
      <c r="B52" s="286" t="e">
        <f>様式4・中学部!#REF!</f>
        <v>#REF!</v>
      </c>
      <c r="C52" s="286" t="e">
        <f>様式4・中学部!#REF!</f>
        <v>#REF!</v>
      </c>
      <c r="E52" s="286" t="s">
        <v>7642</v>
      </c>
    </row>
    <row r="53" spans="1:5" x14ac:dyDescent="0.45">
      <c r="A53" s="286" t="s">
        <v>2096</v>
      </c>
      <c r="B53" s="286" t="e">
        <f>様式4・中学部!#REF!</f>
        <v>#REF!</v>
      </c>
      <c r="C53" s="286" t="e">
        <f>様式4・中学部!#REF!</f>
        <v>#REF!</v>
      </c>
      <c r="E53" s="286" t="s">
        <v>7642</v>
      </c>
    </row>
    <row r="54" spans="1:5" x14ac:dyDescent="0.45">
      <c r="A54" s="286" t="s">
        <v>2097</v>
      </c>
      <c r="B54" s="286" t="e">
        <f>様式4・中学部!#REF!</f>
        <v>#REF!</v>
      </c>
      <c r="C54" s="286" t="e">
        <f>様式4・中学部!#REF!</f>
        <v>#REF!</v>
      </c>
      <c r="E54" s="286" t="s">
        <v>7642</v>
      </c>
    </row>
    <row r="55" spans="1:5" x14ac:dyDescent="0.45">
      <c r="A55" s="286" t="s">
        <v>2099</v>
      </c>
      <c r="B55" s="286" t="e">
        <f>様式4・中学部!#REF!</f>
        <v>#REF!</v>
      </c>
      <c r="C55" s="286" t="e">
        <f>様式4・中学部!#REF!</f>
        <v>#REF!</v>
      </c>
      <c r="E55" s="286" t="s">
        <v>7642</v>
      </c>
    </row>
    <row r="56" spans="1:5" x14ac:dyDescent="0.45">
      <c r="A56" s="286" t="s">
        <v>2098</v>
      </c>
      <c r="B56" s="286" t="e">
        <f>様式4・中学部!#REF!</f>
        <v>#REF!</v>
      </c>
      <c r="C56" s="286" t="e">
        <f>様式4・中学部!#REF!</f>
        <v>#REF!</v>
      </c>
      <c r="E56" s="286" t="s">
        <v>7642</v>
      </c>
    </row>
    <row r="57" spans="1:5" x14ac:dyDescent="0.45">
      <c r="A57" s="286" t="s">
        <v>2100</v>
      </c>
      <c r="B57" s="286" t="e">
        <f>様式4・中学部!#REF!</f>
        <v>#REF!</v>
      </c>
      <c r="C57" s="286" t="e">
        <f>様式4・中学部!#REF!</f>
        <v>#REF!</v>
      </c>
      <c r="E57" s="286" t="s">
        <v>7642</v>
      </c>
    </row>
    <row r="58" spans="1:5" x14ac:dyDescent="0.45">
      <c r="A58" s="286" t="s">
        <v>2101</v>
      </c>
      <c r="B58" s="286" t="e">
        <f>様式4・中学部!#REF!</f>
        <v>#REF!</v>
      </c>
      <c r="C58" s="286" t="e">
        <f>様式4・中学部!#REF!</f>
        <v>#REF!</v>
      </c>
      <c r="E58" s="286" t="s">
        <v>7642</v>
      </c>
    </row>
    <row r="59" spans="1:5" x14ac:dyDescent="0.45">
      <c r="A59" s="286" t="s">
        <v>2102</v>
      </c>
      <c r="B59" s="286" t="e">
        <f>様式4・中学部!#REF!</f>
        <v>#REF!</v>
      </c>
      <c r="C59" s="286" t="e">
        <f>様式4・中学部!#REF!</f>
        <v>#REF!</v>
      </c>
      <c r="E59" s="286" t="s">
        <v>7642</v>
      </c>
    </row>
    <row r="60" spans="1:5" x14ac:dyDescent="0.45">
      <c r="A60" s="286" t="s">
        <v>2103</v>
      </c>
      <c r="B60" s="286" t="e">
        <f>様式4・中学部!#REF!</f>
        <v>#REF!</v>
      </c>
      <c r="C60" s="286" t="e">
        <f>様式4・中学部!#REF!</f>
        <v>#REF!</v>
      </c>
      <c r="E60" s="286" t="s">
        <v>7642</v>
      </c>
    </row>
    <row r="61" spans="1:5" x14ac:dyDescent="0.45">
      <c r="A61" s="286" t="s">
        <v>2104</v>
      </c>
      <c r="B61" s="286" t="e">
        <f>様式4・中学部!#REF!</f>
        <v>#REF!</v>
      </c>
      <c r="C61" s="286" t="e">
        <f>様式4・中学部!#REF!</f>
        <v>#REF!</v>
      </c>
      <c r="E61" s="286" t="s">
        <v>7642</v>
      </c>
    </row>
    <row r="62" spans="1:5" x14ac:dyDescent="0.45">
      <c r="A62" s="286" t="s">
        <v>2105</v>
      </c>
      <c r="B62" s="286" t="e">
        <f>様式4・中学部!#REF!</f>
        <v>#REF!</v>
      </c>
      <c r="C62" s="286" t="e">
        <f>様式4・中学部!#REF!</f>
        <v>#REF!</v>
      </c>
      <c r="E62" s="286" t="s">
        <v>7642</v>
      </c>
    </row>
    <row r="63" spans="1:5" x14ac:dyDescent="0.45">
      <c r="A63" s="286" t="s">
        <v>7724</v>
      </c>
      <c r="B63" s="286" t="str">
        <f>様式4・中学部!K18</f>
        <v>ア</v>
      </c>
      <c r="C63" s="286" t="str">
        <f>様式4・中学部!M17</f>
        <v>国語２</v>
      </c>
      <c r="D63" s="286">
        <f>様式4・中学部!Q17</f>
        <v>0</v>
      </c>
      <c r="E63" s="286" t="s">
        <v>7642</v>
      </c>
    </row>
    <row r="64" spans="1:5" x14ac:dyDescent="0.45">
      <c r="A64" s="286" t="s">
        <v>2020</v>
      </c>
      <c r="B64" s="286" t="str">
        <f>様式4・中学部!K20</f>
        <v>ア</v>
      </c>
      <c r="C64" s="286" t="str">
        <f>様式4・中学部!M19</f>
        <v xml:space="preserve">中学書写　一・二・三年
</v>
      </c>
      <c r="D64" s="286" t="str">
        <f>様式4・中学部!Q19</f>
        <v>〇</v>
      </c>
      <c r="E64" s="286" t="s">
        <v>7642</v>
      </c>
    </row>
    <row r="65" spans="1:5" x14ac:dyDescent="0.45">
      <c r="A65" s="286" t="s">
        <v>2023</v>
      </c>
      <c r="B65" s="286" t="str">
        <f>様式4・中学部!K22</f>
        <v>ア</v>
      </c>
      <c r="C65" s="286" t="str">
        <f>様式4・中学部!M21</f>
        <v xml:space="preserve">中学社会　地理的分野
</v>
      </c>
      <c r="D65" s="286" t="str">
        <f>様式4・中学部!Q21</f>
        <v>〇</v>
      </c>
      <c r="E65" s="286" t="s">
        <v>7642</v>
      </c>
    </row>
    <row r="66" spans="1:5" x14ac:dyDescent="0.45">
      <c r="A66" s="286" t="s">
        <v>2026</v>
      </c>
      <c r="B66" s="286" t="str">
        <f>様式4・中学部!K24</f>
        <v>ア</v>
      </c>
      <c r="C66" s="286" t="str">
        <f>様式4・中学部!M23</f>
        <v>新編　新しい社会 歴史</v>
      </c>
      <c r="D66" s="286" t="str">
        <f>様式4・中学部!Q23</f>
        <v>〇</v>
      </c>
      <c r="E66" s="286" t="s">
        <v>7642</v>
      </c>
    </row>
    <row r="67" spans="1:5" x14ac:dyDescent="0.45">
      <c r="A67" s="286" t="s">
        <v>2029</v>
      </c>
      <c r="B67" s="286" t="str">
        <f>様式4・中学部!K26</f>
        <v>ア</v>
      </c>
      <c r="C67" s="286" t="str">
        <f>様式4・中学部!M25</f>
        <v xml:space="preserve">中学校社会科地図
</v>
      </c>
      <c r="D67" s="286" t="str">
        <f>様式4・中学部!Q25</f>
        <v>〇</v>
      </c>
      <c r="E67" s="286" t="s">
        <v>7642</v>
      </c>
    </row>
    <row r="68" spans="1:5" x14ac:dyDescent="0.45">
      <c r="A68" s="286" t="s">
        <v>2032</v>
      </c>
      <c r="B68" s="286" t="str">
        <f>様式4・中学部!K28</f>
        <v>ア</v>
      </c>
      <c r="C68" s="286" t="str">
        <f>様式4・中学部!M27</f>
        <v>中学数学２</v>
      </c>
      <c r="D68" s="286">
        <f>様式4・中学部!Q27</f>
        <v>0</v>
      </c>
      <c r="E68" s="286" t="s">
        <v>7642</v>
      </c>
    </row>
    <row r="69" spans="1:5" x14ac:dyDescent="0.45">
      <c r="A69" s="286" t="s">
        <v>2035</v>
      </c>
      <c r="B69" s="286" t="str">
        <f>様式4・中学部!K30</f>
        <v>ア</v>
      </c>
      <c r="C69" s="286" t="str">
        <f>様式4・中学部!M29</f>
        <v>未来へひろがるサイエンス２</v>
      </c>
      <c r="D69" s="286">
        <f>様式4・中学部!Q29</f>
        <v>0</v>
      </c>
      <c r="E69" s="286" t="s">
        <v>7642</v>
      </c>
    </row>
    <row r="70" spans="1:5" x14ac:dyDescent="0.45">
      <c r="A70" s="286" t="s">
        <v>2038</v>
      </c>
      <c r="B70" s="286" t="str">
        <f>様式4・中学部!K32</f>
        <v>ア</v>
      </c>
      <c r="C70" s="286" t="str">
        <f>様式4・中学部!M31</f>
        <v>中学生の音楽　２・３上
中学生の音楽　２・３下</v>
      </c>
      <c r="D70" s="286">
        <f>様式4・中学部!Q31</f>
        <v>0</v>
      </c>
      <c r="E70" s="286" t="s">
        <v>7642</v>
      </c>
    </row>
    <row r="71" spans="1:5" x14ac:dyDescent="0.45">
      <c r="A71" s="286" t="s">
        <v>2041</v>
      </c>
      <c r="B71" s="286" t="str">
        <f>様式4・中学部!K34</f>
        <v>ア</v>
      </c>
      <c r="C71" s="286" t="str">
        <f>様式4・中学部!M33</f>
        <v xml:space="preserve">中学生の器楽
</v>
      </c>
      <c r="D71" s="286" t="str">
        <f>様式4・中学部!Q33</f>
        <v>〇</v>
      </c>
      <c r="E71" s="286" t="s">
        <v>7642</v>
      </c>
    </row>
    <row r="72" spans="1:5" x14ac:dyDescent="0.45">
      <c r="A72" s="286" t="s">
        <v>2044</v>
      </c>
      <c r="B72" s="286" t="str">
        <f>様式4・中学部!K36</f>
        <v>ア</v>
      </c>
      <c r="C72" s="286" t="str">
        <f>様式4・中学部!M35</f>
        <v>美術 2・3</v>
      </c>
      <c r="D72" s="286">
        <f>様式4・中学部!Q35</f>
        <v>0</v>
      </c>
      <c r="E72" s="286" t="s">
        <v>7642</v>
      </c>
    </row>
    <row r="73" spans="1:5" x14ac:dyDescent="0.45">
      <c r="A73" s="286" t="s">
        <v>2047</v>
      </c>
      <c r="B73" s="286" t="str">
        <f>様式4・中学部!K38</f>
        <v>ア</v>
      </c>
      <c r="C73" s="286" t="str">
        <f>様式4・中学部!M37</f>
        <v>新編　新しい保健体育</v>
      </c>
      <c r="D73" s="286" t="str">
        <f>様式4・中学部!Q37</f>
        <v>〇</v>
      </c>
      <c r="E73" s="286" t="s">
        <v>7642</v>
      </c>
    </row>
    <row r="74" spans="1:5" x14ac:dyDescent="0.45">
      <c r="A74" s="286" t="s">
        <v>2050</v>
      </c>
      <c r="B74" s="286" t="str">
        <f>様式4・中学部!K40</f>
        <v>ア</v>
      </c>
      <c r="C74" s="286" t="str">
        <f>様式4・中学部!M39</f>
        <v>新編　新しい技術・家庭　技術分野　未来を創るTechnology</v>
      </c>
      <c r="D74" s="286" t="str">
        <f>様式4・中学部!Q39</f>
        <v>〇</v>
      </c>
      <c r="E74" s="286" t="s">
        <v>7642</v>
      </c>
    </row>
    <row r="75" spans="1:5" x14ac:dyDescent="0.45">
      <c r="A75" s="286" t="s">
        <v>2053</v>
      </c>
      <c r="B75" s="286" t="str">
        <f>様式4・中学部!K42</f>
        <v>ア</v>
      </c>
      <c r="C75" s="286" t="str">
        <f>様式4・中学部!M41</f>
        <v>新　技術・家庭　家庭分野　暮らしを創造する</v>
      </c>
      <c r="D75" s="286" t="str">
        <f>様式4・中学部!Q41</f>
        <v>〇</v>
      </c>
      <c r="E75" s="286" t="s">
        <v>7642</v>
      </c>
    </row>
    <row r="76" spans="1:5" x14ac:dyDescent="0.45">
      <c r="A76" s="286" t="s">
        <v>2056</v>
      </c>
      <c r="B76" s="286" t="str">
        <f>様式4・中学部!K44</f>
        <v>ア</v>
      </c>
      <c r="C76" s="286" t="str">
        <f>様式4・中学部!M43</f>
        <v>NEW HORIZON English Course 2</v>
      </c>
      <c r="D76" s="286">
        <f>様式4・中学部!Q43</f>
        <v>0</v>
      </c>
      <c r="E76" s="286" t="s">
        <v>7642</v>
      </c>
    </row>
    <row r="77" spans="1:5" x14ac:dyDescent="0.45">
      <c r="A77" s="286" t="s">
        <v>2059</v>
      </c>
      <c r="B77" s="286" t="str">
        <f>様式4・中学部!K46</f>
        <v>ア</v>
      </c>
      <c r="C77" s="286" t="str">
        <f>様式4・中学部!M45</f>
        <v>中学道徳　２　きみが いちばん ひかるとき</v>
      </c>
      <c r="D77" s="286">
        <f>様式4・中学部!Q45</f>
        <v>0</v>
      </c>
      <c r="E77" s="286" t="s">
        <v>7642</v>
      </c>
    </row>
    <row r="78" spans="1:5" x14ac:dyDescent="0.45">
      <c r="A78" s="286" t="s">
        <v>1953</v>
      </c>
      <c r="B78" s="286" t="e">
        <f>様式4・中学部!#REF!</f>
        <v>#REF!</v>
      </c>
      <c r="C78" s="286" t="e">
        <f>様式4・中学部!#REF!</f>
        <v>#REF!</v>
      </c>
      <c r="D78" s="286" t="e">
        <f>様式4・中学部!#REF!</f>
        <v>#REF!</v>
      </c>
      <c r="E78" s="286" t="s">
        <v>7642</v>
      </c>
    </row>
    <row r="79" spans="1:5" x14ac:dyDescent="0.45">
      <c r="A79" s="286" t="s">
        <v>1954</v>
      </c>
      <c r="B79" s="286" t="e">
        <f>様式4・中学部!#REF!</f>
        <v>#REF!</v>
      </c>
      <c r="C79" s="286" t="e">
        <f>様式4・中学部!#REF!</f>
        <v>#REF!</v>
      </c>
      <c r="D79" s="286" t="e">
        <f>様式4・中学部!#REF!</f>
        <v>#REF!</v>
      </c>
      <c r="E79" s="286" t="s">
        <v>7642</v>
      </c>
    </row>
    <row r="80" spans="1:5" x14ac:dyDescent="0.45">
      <c r="A80" s="286" t="s">
        <v>1955</v>
      </c>
      <c r="B80" s="286" t="e">
        <f>様式4・中学部!#REF!</f>
        <v>#REF!</v>
      </c>
      <c r="C80" s="286" t="e">
        <f>様式4・中学部!#REF!</f>
        <v>#REF!</v>
      </c>
      <c r="D80" s="286" t="e">
        <f>様式4・中学部!#REF!</f>
        <v>#REF!</v>
      </c>
      <c r="E80" s="286" t="s">
        <v>7642</v>
      </c>
    </row>
    <row r="81" spans="1:5" x14ac:dyDescent="0.45">
      <c r="A81" s="286" t="s">
        <v>1956</v>
      </c>
      <c r="B81" s="286" t="e">
        <f>様式4・中学部!#REF!</f>
        <v>#REF!</v>
      </c>
      <c r="C81" s="286" t="e">
        <f>様式4・中学部!#REF!</f>
        <v>#REF!</v>
      </c>
      <c r="D81" s="286" t="e">
        <f>様式4・中学部!#REF!</f>
        <v>#REF!</v>
      </c>
      <c r="E81" s="286" t="s">
        <v>7642</v>
      </c>
    </row>
    <row r="82" spans="1:5" x14ac:dyDescent="0.45">
      <c r="A82" s="286" t="s">
        <v>1957</v>
      </c>
      <c r="B82" s="286" t="e">
        <f>様式4・中学部!#REF!</f>
        <v>#REF!</v>
      </c>
      <c r="C82" s="286" t="e">
        <f>様式4・中学部!#REF!</f>
        <v>#REF!</v>
      </c>
      <c r="D82" s="286" t="e">
        <f>様式4・中学部!#REF!</f>
        <v>#REF!</v>
      </c>
      <c r="E82" s="286" t="s">
        <v>7642</v>
      </c>
    </row>
    <row r="83" spans="1:5" x14ac:dyDescent="0.45">
      <c r="A83" s="286" t="s">
        <v>1958</v>
      </c>
      <c r="B83" s="286" t="e">
        <f>様式4・中学部!#REF!</f>
        <v>#REF!</v>
      </c>
      <c r="C83" s="286" t="e">
        <f>様式4・中学部!#REF!</f>
        <v>#REF!</v>
      </c>
      <c r="D83" s="286" t="e">
        <f>様式4・中学部!#REF!</f>
        <v>#REF!</v>
      </c>
      <c r="E83" s="286" t="s">
        <v>7642</v>
      </c>
    </row>
    <row r="84" spans="1:5" x14ac:dyDescent="0.45">
      <c r="A84" s="286" t="s">
        <v>1959</v>
      </c>
      <c r="B84" s="286" t="e">
        <f>様式4・中学部!#REF!</f>
        <v>#REF!</v>
      </c>
      <c r="C84" s="286" t="e">
        <f>様式4・中学部!#REF!</f>
        <v>#REF!</v>
      </c>
      <c r="D84" s="286" t="e">
        <f>様式4・中学部!#REF!</f>
        <v>#REF!</v>
      </c>
      <c r="E84" s="286" t="s">
        <v>7642</v>
      </c>
    </row>
    <row r="85" spans="1:5" x14ac:dyDescent="0.45">
      <c r="A85" s="286" t="s">
        <v>1960</v>
      </c>
      <c r="B85" s="286" t="e">
        <f>様式4・中学部!#REF!</f>
        <v>#REF!</v>
      </c>
      <c r="C85" s="286" t="e">
        <f>様式4・中学部!#REF!</f>
        <v>#REF!</v>
      </c>
      <c r="D85" s="286" t="e">
        <f>様式4・中学部!#REF!</f>
        <v>#REF!</v>
      </c>
      <c r="E85" s="286" t="s">
        <v>7642</v>
      </c>
    </row>
    <row r="86" spans="1:5" x14ac:dyDescent="0.45">
      <c r="A86" s="286" t="s">
        <v>1961</v>
      </c>
      <c r="B86" s="286" t="e">
        <f>様式4・中学部!#REF!</f>
        <v>#REF!</v>
      </c>
      <c r="C86" s="286" t="e">
        <f>様式4・中学部!#REF!</f>
        <v>#REF!</v>
      </c>
      <c r="D86" s="286" t="e">
        <f>様式4・中学部!#REF!</f>
        <v>#REF!</v>
      </c>
      <c r="E86" s="286" t="s">
        <v>7642</v>
      </c>
    </row>
    <row r="87" spans="1:5" x14ac:dyDescent="0.45">
      <c r="A87" s="286" t="s">
        <v>1962</v>
      </c>
      <c r="B87" s="286" t="e">
        <f>様式4・中学部!#REF!</f>
        <v>#REF!</v>
      </c>
      <c r="C87" s="286" t="e">
        <f>様式4・中学部!#REF!</f>
        <v>#REF!</v>
      </c>
      <c r="D87" s="286" t="e">
        <f>様式4・中学部!#REF!</f>
        <v>#REF!</v>
      </c>
      <c r="E87" s="286" t="s">
        <v>7642</v>
      </c>
    </row>
    <row r="88" spans="1:5" x14ac:dyDescent="0.45">
      <c r="A88" s="286" t="s">
        <v>1963</v>
      </c>
      <c r="B88" s="286" t="e">
        <f>様式4・中学部!#REF!</f>
        <v>#REF!</v>
      </c>
      <c r="C88" s="286" t="e">
        <f>様式4・中学部!#REF!</f>
        <v>#REF!</v>
      </c>
      <c r="D88" s="286" t="e">
        <f>様式4・中学部!#REF!</f>
        <v>#REF!</v>
      </c>
      <c r="E88" s="286" t="s">
        <v>7642</v>
      </c>
    </row>
    <row r="89" spans="1:5" x14ac:dyDescent="0.45">
      <c r="A89" s="286" t="s">
        <v>1964</v>
      </c>
      <c r="B89" s="286" t="e">
        <f>様式4・中学部!#REF!</f>
        <v>#REF!</v>
      </c>
      <c r="C89" s="286" t="e">
        <f>様式4・中学部!#REF!</f>
        <v>#REF!</v>
      </c>
      <c r="D89" s="286" t="e">
        <f>様式4・中学部!#REF!</f>
        <v>#REF!</v>
      </c>
      <c r="E89" s="286" t="s">
        <v>7642</v>
      </c>
    </row>
    <row r="90" spans="1:5" x14ac:dyDescent="0.45">
      <c r="A90" s="286" t="s">
        <v>1965</v>
      </c>
      <c r="B90" s="286" t="e">
        <f>様式4・中学部!#REF!</f>
        <v>#REF!</v>
      </c>
      <c r="C90" s="286" t="e">
        <f>様式4・中学部!#REF!</f>
        <v>#REF!</v>
      </c>
      <c r="D90" s="286" t="e">
        <f>様式4・中学部!#REF!</f>
        <v>#REF!</v>
      </c>
      <c r="E90" s="286" t="s">
        <v>7642</v>
      </c>
    </row>
    <row r="91" spans="1:5" x14ac:dyDescent="0.45">
      <c r="A91" s="286" t="s">
        <v>1966</v>
      </c>
      <c r="B91" s="286" t="e">
        <f>様式4・中学部!#REF!</f>
        <v>#REF!</v>
      </c>
      <c r="C91" s="286" t="e">
        <f>様式4・中学部!#REF!</f>
        <v>#REF!</v>
      </c>
      <c r="D91" s="286" t="e">
        <f>様式4・中学部!#REF!</f>
        <v>#REF!</v>
      </c>
      <c r="E91" s="286" t="s">
        <v>7642</v>
      </c>
    </row>
    <row r="92" spans="1:5" x14ac:dyDescent="0.45">
      <c r="A92" s="286" t="s">
        <v>1967</v>
      </c>
      <c r="B92" s="286" t="e">
        <f>様式4・中学部!#REF!</f>
        <v>#REF!</v>
      </c>
      <c r="C92" s="286" t="e">
        <f>様式4・中学部!#REF!</f>
        <v>#REF!</v>
      </c>
      <c r="D92" s="286" t="e">
        <f>様式4・中学部!#REF!</f>
        <v>#REF!</v>
      </c>
      <c r="E92" s="286" t="s">
        <v>7642</v>
      </c>
    </row>
    <row r="93" spans="1:5" x14ac:dyDescent="0.45">
      <c r="A93" s="286" t="s">
        <v>1983</v>
      </c>
      <c r="B93" s="286" t="e">
        <f>様式4・中学部!#REF!</f>
        <v>#REF!</v>
      </c>
      <c r="C93" s="286" t="e">
        <f>様式4・中学部!#REF!</f>
        <v>#REF!</v>
      </c>
      <c r="D93" s="286" t="e">
        <f>様式4・中学部!#REF!</f>
        <v>#REF!</v>
      </c>
      <c r="E93" s="286" t="s">
        <v>7642</v>
      </c>
    </row>
    <row r="94" spans="1:5" x14ac:dyDescent="0.45">
      <c r="A94" s="286" t="s">
        <v>1984</v>
      </c>
      <c r="B94" s="286" t="e">
        <f>様式4・中学部!#REF!</f>
        <v>#REF!</v>
      </c>
      <c r="C94" s="286" t="e">
        <f>様式4・中学部!#REF!</f>
        <v>#REF!</v>
      </c>
      <c r="D94" s="286" t="e">
        <f>様式4・中学部!#REF!</f>
        <v>#REF!</v>
      </c>
      <c r="E94" s="286" t="s">
        <v>7642</v>
      </c>
    </row>
    <row r="95" spans="1:5" x14ac:dyDescent="0.45">
      <c r="A95" s="286" t="s">
        <v>1985</v>
      </c>
      <c r="B95" s="286" t="e">
        <f>様式4・中学部!#REF!</f>
        <v>#REF!</v>
      </c>
      <c r="C95" s="286" t="e">
        <f>様式4・中学部!#REF!</f>
        <v>#REF!</v>
      </c>
      <c r="D95" s="286" t="e">
        <f>様式4・中学部!#REF!</f>
        <v>#REF!</v>
      </c>
      <c r="E95" s="286" t="s">
        <v>7642</v>
      </c>
    </row>
    <row r="96" spans="1:5" x14ac:dyDescent="0.45">
      <c r="A96" s="286" t="s">
        <v>1986</v>
      </c>
      <c r="B96" s="286" t="e">
        <f>様式4・中学部!#REF!</f>
        <v>#REF!</v>
      </c>
      <c r="C96" s="286" t="e">
        <f>様式4・中学部!#REF!</f>
        <v>#REF!</v>
      </c>
      <c r="D96" s="286" t="e">
        <f>様式4・中学部!#REF!</f>
        <v>#REF!</v>
      </c>
      <c r="E96" s="286" t="s">
        <v>7642</v>
      </c>
    </row>
    <row r="97" spans="1:5" x14ac:dyDescent="0.45">
      <c r="A97" s="286" t="s">
        <v>1987</v>
      </c>
      <c r="B97" s="286" t="e">
        <f>様式4・中学部!#REF!</f>
        <v>#REF!</v>
      </c>
      <c r="C97" s="286" t="e">
        <f>様式4・中学部!#REF!</f>
        <v>#REF!</v>
      </c>
      <c r="D97" s="286" t="e">
        <f>様式4・中学部!#REF!</f>
        <v>#REF!</v>
      </c>
      <c r="E97" s="286" t="s">
        <v>7642</v>
      </c>
    </row>
    <row r="98" spans="1:5" x14ac:dyDescent="0.45">
      <c r="A98" s="286" t="s">
        <v>1988</v>
      </c>
      <c r="B98" s="286" t="e">
        <f>様式4・中学部!#REF!</f>
        <v>#REF!</v>
      </c>
      <c r="C98" s="286" t="e">
        <f>様式4・中学部!#REF!</f>
        <v>#REF!</v>
      </c>
      <c r="D98" s="286" t="e">
        <f>様式4・中学部!#REF!</f>
        <v>#REF!</v>
      </c>
      <c r="E98" s="286" t="s">
        <v>7642</v>
      </c>
    </row>
    <row r="99" spans="1:5" x14ac:dyDescent="0.45">
      <c r="A99" s="286" t="s">
        <v>1989</v>
      </c>
      <c r="B99" s="286" t="e">
        <f>様式4・中学部!#REF!</f>
        <v>#REF!</v>
      </c>
      <c r="C99" s="286" t="e">
        <f>様式4・中学部!#REF!</f>
        <v>#REF!</v>
      </c>
      <c r="D99" s="286" t="e">
        <f>様式4・中学部!#REF!</f>
        <v>#REF!</v>
      </c>
      <c r="E99" s="286" t="s">
        <v>7642</v>
      </c>
    </row>
    <row r="100" spans="1:5" x14ac:dyDescent="0.45">
      <c r="A100" s="286" t="s">
        <v>1990</v>
      </c>
      <c r="B100" s="286" t="e">
        <f>様式4・中学部!#REF!</f>
        <v>#REF!</v>
      </c>
      <c r="C100" s="286" t="e">
        <f>様式4・中学部!#REF!</f>
        <v>#REF!</v>
      </c>
      <c r="D100" s="286" t="e">
        <f>様式4・中学部!#REF!</f>
        <v>#REF!</v>
      </c>
      <c r="E100" s="286" t="s">
        <v>7642</v>
      </c>
    </row>
    <row r="101" spans="1:5" x14ac:dyDescent="0.45">
      <c r="A101" s="286" t="s">
        <v>1991</v>
      </c>
      <c r="B101" s="286" t="e">
        <f>様式4・中学部!#REF!</f>
        <v>#REF!</v>
      </c>
      <c r="C101" s="286" t="e">
        <f>様式4・中学部!#REF!</f>
        <v>#REF!</v>
      </c>
      <c r="D101" s="286" t="e">
        <f>様式4・中学部!#REF!</f>
        <v>#REF!</v>
      </c>
      <c r="E101" s="286" t="s">
        <v>7642</v>
      </c>
    </row>
    <row r="102" spans="1:5" x14ac:dyDescent="0.45">
      <c r="A102" s="286" t="s">
        <v>1992</v>
      </c>
      <c r="B102" s="286" t="e">
        <f>様式4・中学部!#REF!</f>
        <v>#REF!</v>
      </c>
      <c r="C102" s="286" t="e">
        <f>様式4・中学部!#REF!</f>
        <v>#REF!</v>
      </c>
      <c r="D102" s="286" t="e">
        <f>様式4・中学部!#REF!</f>
        <v>#REF!</v>
      </c>
      <c r="E102" s="286" t="s">
        <v>7642</v>
      </c>
    </row>
    <row r="103" spans="1:5" x14ac:dyDescent="0.45">
      <c r="A103" s="286" t="s">
        <v>1993</v>
      </c>
      <c r="B103" s="286" t="e">
        <f>様式4・中学部!#REF!</f>
        <v>#REF!</v>
      </c>
      <c r="C103" s="286" t="e">
        <f>様式4・中学部!#REF!</f>
        <v>#REF!</v>
      </c>
      <c r="D103" s="286" t="e">
        <f>様式4・中学部!#REF!</f>
        <v>#REF!</v>
      </c>
      <c r="E103" s="286" t="s">
        <v>7642</v>
      </c>
    </row>
    <row r="104" spans="1:5" x14ac:dyDescent="0.45">
      <c r="A104" s="286" t="s">
        <v>1994</v>
      </c>
      <c r="B104" s="286" t="e">
        <f>様式4・中学部!#REF!</f>
        <v>#REF!</v>
      </c>
      <c r="C104" s="286" t="e">
        <f>様式4・中学部!#REF!</f>
        <v>#REF!</v>
      </c>
      <c r="D104" s="286" t="e">
        <f>様式4・中学部!#REF!</f>
        <v>#REF!</v>
      </c>
      <c r="E104" s="286" t="s">
        <v>7642</v>
      </c>
    </row>
    <row r="105" spans="1:5" x14ac:dyDescent="0.45">
      <c r="A105" s="286" t="s">
        <v>1995</v>
      </c>
      <c r="B105" s="286" t="e">
        <f>様式4・中学部!#REF!</f>
        <v>#REF!</v>
      </c>
      <c r="C105" s="286" t="e">
        <f>様式4・中学部!#REF!</f>
        <v>#REF!</v>
      </c>
      <c r="D105" s="286" t="e">
        <f>様式4・中学部!#REF!</f>
        <v>#REF!</v>
      </c>
      <c r="E105" s="286" t="s">
        <v>7642</v>
      </c>
    </row>
    <row r="106" spans="1:5" x14ac:dyDescent="0.45">
      <c r="A106" s="286" t="s">
        <v>1996</v>
      </c>
      <c r="B106" s="286" t="e">
        <f>様式4・中学部!#REF!</f>
        <v>#REF!</v>
      </c>
      <c r="C106" s="286" t="e">
        <f>様式4・中学部!#REF!</f>
        <v>#REF!</v>
      </c>
      <c r="D106" s="286" t="e">
        <f>様式4・中学部!#REF!</f>
        <v>#REF!</v>
      </c>
      <c r="E106" s="286" t="s">
        <v>7642</v>
      </c>
    </row>
    <row r="107" spans="1:5" x14ac:dyDescent="0.45">
      <c r="A107" s="286" t="s">
        <v>1997</v>
      </c>
      <c r="B107" s="286" t="e">
        <f>様式4・中学部!#REF!</f>
        <v>#REF!</v>
      </c>
      <c r="C107" s="286" t="e">
        <f>様式4・中学部!#REF!</f>
        <v>#REF!</v>
      </c>
      <c r="D107" s="286" t="e">
        <f>様式4・中学部!#REF!</f>
        <v>#REF!</v>
      </c>
      <c r="E107" s="286" t="s">
        <v>7642</v>
      </c>
    </row>
    <row r="108" spans="1:5" x14ac:dyDescent="0.45">
      <c r="A108" s="286" t="s">
        <v>2106</v>
      </c>
      <c r="B108" s="286" t="e">
        <f>様式4・中学部!#REF!</f>
        <v>#REF!</v>
      </c>
      <c r="C108" s="286" t="e">
        <f>様式4・中学部!#REF!</f>
        <v>#REF!</v>
      </c>
      <c r="D108" s="286" t="e">
        <f>様式4・中学部!#REF!</f>
        <v>#REF!</v>
      </c>
      <c r="E108" s="286" t="s">
        <v>7642</v>
      </c>
    </row>
    <row r="109" spans="1:5" x14ac:dyDescent="0.45">
      <c r="A109" s="286" t="s">
        <v>2107</v>
      </c>
      <c r="B109" s="286" t="e">
        <f>様式4・中学部!#REF!</f>
        <v>#REF!</v>
      </c>
      <c r="C109" s="286" t="e">
        <f>様式4・中学部!#REF!</f>
        <v>#REF!</v>
      </c>
      <c r="D109" s="286" t="e">
        <f>様式4・中学部!#REF!</f>
        <v>#REF!</v>
      </c>
      <c r="E109" s="286" t="s">
        <v>7642</v>
      </c>
    </row>
    <row r="110" spans="1:5" x14ac:dyDescent="0.45">
      <c r="A110" s="286" t="s">
        <v>2108</v>
      </c>
      <c r="B110" s="286" t="e">
        <f>様式4・中学部!#REF!</f>
        <v>#REF!</v>
      </c>
      <c r="C110" s="286" t="e">
        <f>様式4・中学部!#REF!</f>
        <v>#REF!</v>
      </c>
      <c r="D110" s="286" t="e">
        <f>様式4・中学部!#REF!</f>
        <v>#REF!</v>
      </c>
      <c r="E110" s="286" t="s">
        <v>7642</v>
      </c>
    </row>
    <row r="111" spans="1:5" x14ac:dyDescent="0.45">
      <c r="A111" s="286" t="s">
        <v>2109</v>
      </c>
      <c r="B111" s="286" t="e">
        <f>様式4・中学部!#REF!</f>
        <v>#REF!</v>
      </c>
      <c r="C111" s="286" t="e">
        <f>様式4・中学部!#REF!</f>
        <v>#REF!</v>
      </c>
      <c r="D111" s="286" t="e">
        <f>様式4・中学部!#REF!</f>
        <v>#REF!</v>
      </c>
      <c r="E111" s="286" t="s">
        <v>7642</v>
      </c>
    </row>
    <row r="112" spans="1:5" x14ac:dyDescent="0.45">
      <c r="A112" s="286" t="s">
        <v>2110</v>
      </c>
      <c r="B112" s="286" t="e">
        <f>様式4・中学部!#REF!</f>
        <v>#REF!</v>
      </c>
      <c r="C112" s="286" t="e">
        <f>様式4・中学部!#REF!</f>
        <v>#REF!</v>
      </c>
      <c r="D112" s="286" t="e">
        <f>様式4・中学部!#REF!</f>
        <v>#REF!</v>
      </c>
      <c r="E112" s="286" t="s">
        <v>7642</v>
      </c>
    </row>
    <row r="113" spans="1:5" x14ac:dyDescent="0.45">
      <c r="A113" s="286" t="s">
        <v>2111</v>
      </c>
      <c r="B113" s="286" t="e">
        <f>様式4・中学部!#REF!</f>
        <v>#REF!</v>
      </c>
      <c r="C113" s="286" t="e">
        <f>様式4・中学部!#REF!</f>
        <v>#REF!</v>
      </c>
      <c r="D113" s="286" t="e">
        <f>様式4・中学部!#REF!</f>
        <v>#REF!</v>
      </c>
      <c r="E113" s="286" t="s">
        <v>7642</v>
      </c>
    </row>
    <row r="114" spans="1:5" x14ac:dyDescent="0.45">
      <c r="A114" s="286" t="s">
        <v>2112</v>
      </c>
      <c r="B114" s="286" t="e">
        <f>様式4・中学部!#REF!</f>
        <v>#REF!</v>
      </c>
      <c r="C114" s="286" t="e">
        <f>様式4・中学部!#REF!</f>
        <v>#REF!</v>
      </c>
      <c r="D114" s="286" t="e">
        <f>様式4・中学部!#REF!</f>
        <v>#REF!</v>
      </c>
      <c r="E114" s="286" t="s">
        <v>7642</v>
      </c>
    </row>
    <row r="115" spans="1:5" x14ac:dyDescent="0.45">
      <c r="A115" s="286" t="s">
        <v>2113</v>
      </c>
      <c r="B115" s="286" t="e">
        <f>様式4・中学部!#REF!</f>
        <v>#REF!</v>
      </c>
      <c r="C115" s="286" t="e">
        <f>様式4・中学部!#REF!</f>
        <v>#REF!</v>
      </c>
      <c r="D115" s="286" t="e">
        <f>様式4・中学部!#REF!</f>
        <v>#REF!</v>
      </c>
      <c r="E115" s="286" t="s">
        <v>7642</v>
      </c>
    </row>
    <row r="116" spans="1:5" x14ac:dyDescent="0.45">
      <c r="A116" s="286" t="s">
        <v>2114</v>
      </c>
      <c r="B116" s="286" t="e">
        <f>様式4・中学部!#REF!</f>
        <v>#REF!</v>
      </c>
      <c r="C116" s="286" t="e">
        <f>様式4・中学部!#REF!</f>
        <v>#REF!</v>
      </c>
      <c r="D116" s="286" t="e">
        <f>様式4・中学部!#REF!</f>
        <v>#REF!</v>
      </c>
      <c r="E116" s="286" t="s">
        <v>7642</v>
      </c>
    </row>
    <row r="117" spans="1:5" x14ac:dyDescent="0.45">
      <c r="A117" s="286" t="s">
        <v>2115</v>
      </c>
      <c r="B117" s="286" t="e">
        <f>様式4・中学部!#REF!</f>
        <v>#REF!</v>
      </c>
      <c r="C117" s="286" t="e">
        <f>様式4・中学部!#REF!</f>
        <v>#REF!</v>
      </c>
      <c r="D117" s="286" t="e">
        <f>様式4・中学部!#REF!</f>
        <v>#REF!</v>
      </c>
      <c r="E117" s="286" t="s">
        <v>7642</v>
      </c>
    </row>
    <row r="118" spans="1:5" x14ac:dyDescent="0.45">
      <c r="A118" s="286" t="s">
        <v>2116</v>
      </c>
      <c r="B118" s="286" t="e">
        <f>様式4・中学部!#REF!</f>
        <v>#REF!</v>
      </c>
      <c r="C118" s="286" t="e">
        <f>様式4・中学部!#REF!</f>
        <v>#REF!</v>
      </c>
      <c r="D118" s="286" t="e">
        <f>様式4・中学部!#REF!</f>
        <v>#REF!</v>
      </c>
      <c r="E118" s="286" t="s">
        <v>7642</v>
      </c>
    </row>
    <row r="119" spans="1:5" x14ac:dyDescent="0.45">
      <c r="A119" s="286" t="s">
        <v>2117</v>
      </c>
      <c r="B119" s="286" t="e">
        <f>様式4・中学部!#REF!</f>
        <v>#REF!</v>
      </c>
      <c r="C119" s="286" t="e">
        <f>様式4・中学部!#REF!</f>
        <v>#REF!</v>
      </c>
      <c r="D119" s="286" t="e">
        <f>様式4・中学部!#REF!</f>
        <v>#REF!</v>
      </c>
      <c r="E119" s="286" t="s">
        <v>7642</v>
      </c>
    </row>
    <row r="120" spans="1:5" x14ac:dyDescent="0.45">
      <c r="A120" s="286" t="s">
        <v>2118</v>
      </c>
      <c r="B120" s="286" t="e">
        <f>様式4・中学部!#REF!</f>
        <v>#REF!</v>
      </c>
      <c r="C120" s="286" t="e">
        <f>様式4・中学部!#REF!</f>
        <v>#REF!</v>
      </c>
      <c r="D120" s="286" t="e">
        <f>様式4・中学部!#REF!</f>
        <v>#REF!</v>
      </c>
      <c r="E120" s="286" t="s">
        <v>7642</v>
      </c>
    </row>
    <row r="121" spans="1:5" x14ac:dyDescent="0.45">
      <c r="A121" s="286" t="s">
        <v>2119</v>
      </c>
      <c r="B121" s="286" t="e">
        <f>様式4・中学部!#REF!</f>
        <v>#REF!</v>
      </c>
      <c r="C121" s="286" t="e">
        <f>様式4・中学部!#REF!</f>
        <v>#REF!</v>
      </c>
      <c r="D121" s="286" t="e">
        <f>様式4・中学部!#REF!</f>
        <v>#REF!</v>
      </c>
      <c r="E121" s="286" t="s">
        <v>7642</v>
      </c>
    </row>
    <row r="122" spans="1:5" x14ac:dyDescent="0.45">
      <c r="A122" s="286" t="s">
        <v>2120</v>
      </c>
      <c r="B122" s="286" t="e">
        <f>様式4・中学部!#REF!</f>
        <v>#REF!</v>
      </c>
      <c r="C122" s="286" t="e">
        <f>様式4・中学部!#REF!</f>
        <v>#REF!</v>
      </c>
      <c r="D122" s="286" t="e">
        <f>様式4・中学部!#REF!</f>
        <v>#REF!</v>
      </c>
      <c r="E122" s="286" t="s">
        <v>7642</v>
      </c>
    </row>
    <row r="123" spans="1:5" x14ac:dyDescent="0.45">
      <c r="A123" s="286" t="s">
        <v>7725</v>
      </c>
      <c r="B123" s="286" t="str">
        <f>様式4・中学部!T18</f>
        <v>ア</v>
      </c>
      <c r="C123" s="286" t="str">
        <f>様式4・中学部!V17</f>
        <v xml:space="preserve">国語３
</v>
      </c>
      <c r="D123" s="286">
        <f>様式4・中学部!Z17</f>
        <v>0</v>
      </c>
    </row>
    <row r="124" spans="1:5" x14ac:dyDescent="0.45">
      <c r="A124" s="286" t="s">
        <v>2021</v>
      </c>
      <c r="B124" s="286" t="str">
        <f>様式4・中学部!T20</f>
        <v>ア</v>
      </c>
      <c r="C124" s="286" t="str">
        <f>様式4・中学部!V19</f>
        <v xml:space="preserve">中学書写　一・二・三年
</v>
      </c>
      <c r="D124" s="286" t="str">
        <f>様式4・中学部!Z19</f>
        <v>〇</v>
      </c>
    </row>
    <row r="125" spans="1:5" x14ac:dyDescent="0.45">
      <c r="A125" s="286" t="s">
        <v>2024</v>
      </c>
      <c r="B125" s="286" t="str">
        <f>様式4・中学部!T22</f>
        <v>ア</v>
      </c>
      <c r="C125" s="286" t="str">
        <f>様式4・中学部!V21</f>
        <v>新編　新しい社会 歴史</v>
      </c>
      <c r="D125" s="286" t="str">
        <f>様式4・中学部!Z21</f>
        <v>〇</v>
      </c>
    </row>
    <row r="126" spans="1:5" x14ac:dyDescent="0.45">
      <c r="A126" s="286" t="s">
        <v>2027</v>
      </c>
      <c r="B126" s="286" t="str">
        <f>様式4・中学部!T24</f>
        <v>ア</v>
      </c>
      <c r="C126" s="286" t="str">
        <f>様式4・中学部!V23</f>
        <v>中学社会　公民的分野</v>
      </c>
      <c r="D126" s="286">
        <f>様式4・中学部!Z23</f>
        <v>0</v>
      </c>
    </row>
    <row r="127" spans="1:5" x14ac:dyDescent="0.45">
      <c r="A127" s="286" t="s">
        <v>2030</v>
      </c>
      <c r="B127" s="286" t="str">
        <f>様式4・中学部!T26</f>
        <v>ア</v>
      </c>
      <c r="C127" s="286" t="str">
        <f>様式4・中学部!V25</f>
        <v xml:space="preserve">中学校社会科地図
</v>
      </c>
      <c r="D127" s="286" t="str">
        <f>様式4・中学部!Z25</f>
        <v>〇</v>
      </c>
    </row>
    <row r="128" spans="1:5" x14ac:dyDescent="0.45">
      <c r="A128" s="286" t="s">
        <v>2033</v>
      </c>
      <c r="B128" s="286" t="str">
        <f>様式4・中学部!T28</f>
        <v>ア</v>
      </c>
      <c r="C128" s="286" t="str">
        <f>様式4・中学部!V27</f>
        <v>中学数学３</v>
      </c>
      <c r="D128" s="286">
        <f>様式4・中学部!Z27</f>
        <v>0</v>
      </c>
    </row>
    <row r="129" spans="1:4" x14ac:dyDescent="0.45">
      <c r="A129" s="286" t="s">
        <v>2036</v>
      </c>
      <c r="B129" s="286" t="str">
        <f>様式4・中学部!T30</f>
        <v>ア</v>
      </c>
      <c r="C129" s="286" t="str">
        <f>様式4・中学部!V29</f>
        <v xml:space="preserve">未来へひろがるサイエンス３
</v>
      </c>
      <c r="D129" s="286">
        <f>様式4・中学部!Z29</f>
        <v>0</v>
      </c>
    </row>
    <row r="130" spans="1:4" x14ac:dyDescent="0.45">
      <c r="A130" s="286" t="s">
        <v>2039</v>
      </c>
      <c r="B130" s="286" t="str">
        <f>様式4・中学部!T32</f>
        <v>ア</v>
      </c>
      <c r="C130" s="286" t="str">
        <f>様式4・中学部!V31</f>
        <v>中学生の音楽　２・３上
中学生の音楽　２・３下</v>
      </c>
      <c r="D130" s="286" t="str">
        <f>様式4・中学部!Z31</f>
        <v>〇</v>
      </c>
    </row>
    <row r="131" spans="1:4" x14ac:dyDescent="0.45">
      <c r="A131" s="286" t="s">
        <v>2042</v>
      </c>
      <c r="B131" s="286" t="str">
        <f>様式4・中学部!T34</f>
        <v>ア</v>
      </c>
      <c r="C131" s="286" t="str">
        <f>様式4・中学部!V33</f>
        <v xml:space="preserve">中学生の器楽
</v>
      </c>
      <c r="D131" s="286" t="str">
        <f>様式4・中学部!Z33</f>
        <v>〇</v>
      </c>
    </row>
    <row r="132" spans="1:4" x14ac:dyDescent="0.45">
      <c r="A132" s="286" t="s">
        <v>2045</v>
      </c>
      <c r="B132" s="286" t="str">
        <f>様式4・中学部!T36</f>
        <v>ア</v>
      </c>
      <c r="C132" s="286" t="str">
        <f>様式4・中学部!V35</f>
        <v>美術 2・3</v>
      </c>
      <c r="D132" s="286" t="str">
        <f>様式4・中学部!Z35</f>
        <v>〇</v>
      </c>
    </row>
    <row r="133" spans="1:4" x14ac:dyDescent="0.45">
      <c r="A133" s="286" t="s">
        <v>2048</v>
      </c>
      <c r="B133" s="286" t="str">
        <f>様式4・中学部!T38</f>
        <v>ア</v>
      </c>
      <c r="C133" s="286" t="str">
        <f>様式4・中学部!V37</f>
        <v>新編　新しい保健体育</v>
      </c>
      <c r="D133" s="286" t="str">
        <f>様式4・中学部!Z37</f>
        <v>〇</v>
      </c>
    </row>
    <row r="134" spans="1:4" x14ac:dyDescent="0.45">
      <c r="A134" s="286" t="s">
        <v>2051</v>
      </c>
      <c r="B134" s="286" t="str">
        <f>様式4・中学部!T40</f>
        <v>ア</v>
      </c>
      <c r="C134" s="286" t="str">
        <f>様式4・中学部!V39</f>
        <v>新編　新しい技術・家庭　技術分野　未来を創るTechnology</v>
      </c>
      <c r="D134" s="286" t="str">
        <f>様式4・中学部!Z39</f>
        <v>〇</v>
      </c>
    </row>
    <row r="135" spans="1:4" x14ac:dyDescent="0.45">
      <c r="A135" s="286" t="s">
        <v>2054</v>
      </c>
      <c r="B135" s="286" t="str">
        <f>様式4・中学部!T42</f>
        <v>ア</v>
      </c>
      <c r="C135" s="286" t="str">
        <f>様式4・中学部!V41</f>
        <v>新　技術・家庭　家庭分野　暮らしを創造する</v>
      </c>
      <c r="D135" s="286" t="str">
        <f>様式4・中学部!Z41</f>
        <v>〇</v>
      </c>
    </row>
    <row r="136" spans="1:4" x14ac:dyDescent="0.45">
      <c r="A136" s="286" t="s">
        <v>2057</v>
      </c>
      <c r="B136" s="286" t="str">
        <f>様式4・中学部!T44</f>
        <v>ア</v>
      </c>
      <c r="C136" s="286" t="str">
        <f>様式4・中学部!V43</f>
        <v>NEW HORIZON English Course 3</v>
      </c>
      <c r="D136" s="286">
        <f>様式4・中学部!Z43</f>
        <v>0</v>
      </c>
    </row>
    <row r="137" spans="1:4" x14ac:dyDescent="0.45">
      <c r="A137" s="286" t="s">
        <v>2060</v>
      </c>
      <c r="B137" s="286" t="str">
        <f>様式4・中学部!T46</f>
        <v>ア</v>
      </c>
      <c r="C137" s="286" t="str">
        <f>様式4・中学部!V45</f>
        <v>中学道徳　３　きみが いちばん ひかるとき</v>
      </c>
      <c r="D137" s="286">
        <f>様式4・中学部!Z45</f>
        <v>0</v>
      </c>
    </row>
    <row r="138" spans="1:4" x14ac:dyDescent="0.45">
      <c r="A138" s="286" t="s">
        <v>1968</v>
      </c>
      <c r="B138" s="286" t="e">
        <f>様式4・中学部!#REF!</f>
        <v>#REF!</v>
      </c>
      <c r="C138" s="286" t="e">
        <f>様式4・中学部!#REF!</f>
        <v>#REF!</v>
      </c>
      <c r="D138" s="286" t="e">
        <f>様式4・中学部!#REF!</f>
        <v>#REF!</v>
      </c>
    </row>
    <row r="139" spans="1:4" x14ac:dyDescent="0.45">
      <c r="A139" s="286" t="s">
        <v>1969</v>
      </c>
      <c r="B139" s="286" t="e">
        <f>様式4・中学部!#REF!</f>
        <v>#REF!</v>
      </c>
      <c r="C139" s="286" t="e">
        <f>様式4・中学部!#REF!</f>
        <v>#REF!</v>
      </c>
      <c r="D139" s="286" t="e">
        <f>様式4・中学部!#REF!</f>
        <v>#REF!</v>
      </c>
    </row>
    <row r="140" spans="1:4" x14ac:dyDescent="0.45">
      <c r="A140" s="286" t="s">
        <v>1970</v>
      </c>
      <c r="B140" s="286" t="e">
        <f>様式4・中学部!#REF!</f>
        <v>#REF!</v>
      </c>
      <c r="C140" s="286" t="e">
        <f>様式4・中学部!#REF!</f>
        <v>#REF!</v>
      </c>
      <c r="D140" s="286" t="e">
        <f>様式4・中学部!#REF!</f>
        <v>#REF!</v>
      </c>
    </row>
    <row r="141" spans="1:4" x14ac:dyDescent="0.45">
      <c r="A141" s="286" t="s">
        <v>1971</v>
      </c>
      <c r="B141" s="286" t="e">
        <f>様式4・中学部!#REF!</f>
        <v>#REF!</v>
      </c>
      <c r="C141" s="286" t="e">
        <f>様式4・中学部!#REF!</f>
        <v>#REF!</v>
      </c>
      <c r="D141" s="286" t="e">
        <f>様式4・中学部!#REF!</f>
        <v>#REF!</v>
      </c>
    </row>
    <row r="142" spans="1:4" x14ac:dyDescent="0.45">
      <c r="A142" s="286" t="s">
        <v>1972</v>
      </c>
      <c r="B142" s="286" t="e">
        <f>様式4・中学部!#REF!</f>
        <v>#REF!</v>
      </c>
      <c r="C142" s="286" t="e">
        <f>様式4・中学部!#REF!</f>
        <v>#REF!</v>
      </c>
      <c r="D142" s="286" t="e">
        <f>様式4・中学部!#REF!</f>
        <v>#REF!</v>
      </c>
    </row>
    <row r="143" spans="1:4" x14ac:dyDescent="0.45">
      <c r="A143" s="286" t="s">
        <v>1973</v>
      </c>
      <c r="B143" s="286" t="e">
        <f>様式4・中学部!#REF!</f>
        <v>#REF!</v>
      </c>
      <c r="C143" s="286" t="e">
        <f>様式4・中学部!#REF!</f>
        <v>#REF!</v>
      </c>
      <c r="D143" s="286" t="e">
        <f>様式4・中学部!#REF!</f>
        <v>#REF!</v>
      </c>
    </row>
    <row r="144" spans="1:4" x14ac:dyDescent="0.45">
      <c r="A144" s="286" t="s">
        <v>1974</v>
      </c>
      <c r="B144" s="286" t="e">
        <f>様式4・中学部!#REF!</f>
        <v>#REF!</v>
      </c>
      <c r="C144" s="286" t="e">
        <f>様式4・中学部!#REF!</f>
        <v>#REF!</v>
      </c>
      <c r="D144" s="286" t="e">
        <f>様式4・中学部!#REF!</f>
        <v>#REF!</v>
      </c>
    </row>
    <row r="145" spans="1:4" x14ac:dyDescent="0.45">
      <c r="A145" s="286" t="s">
        <v>1975</v>
      </c>
      <c r="B145" s="286" t="e">
        <f>様式4・中学部!#REF!</f>
        <v>#REF!</v>
      </c>
      <c r="C145" s="286" t="e">
        <f>様式4・中学部!#REF!</f>
        <v>#REF!</v>
      </c>
      <c r="D145" s="286" t="e">
        <f>様式4・中学部!#REF!</f>
        <v>#REF!</v>
      </c>
    </row>
    <row r="146" spans="1:4" x14ac:dyDescent="0.45">
      <c r="A146" s="286" t="s">
        <v>1976</v>
      </c>
      <c r="B146" s="286" t="e">
        <f>様式4・中学部!#REF!</f>
        <v>#REF!</v>
      </c>
      <c r="C146" s="286" t="e">
        <f>様式4・中学部!#REF!</f>
        <v>#REF!</v>
      </c>
      <c r="D146" s="286" t="e">
        <f>様式4・中学部!#REF!</f>
        <v>#REF!</v>
      </c>
    </row>
    <row r="147" spans="1:4" x14ac:dyDescent="0.45">
      <c r="A147" s="286" t="s">
        <v>1977</v>
      </c>
      <c r="B147" s="286" t="e">
        <f>様式4・中学部!#REF!</f>
        <v>#REF!</v>
      </c>
      <c r="C147" s="286" t="e">
        <f>様式4・中学部!#REF!</f>
        <v>#REF!</v>
      </c>
      <c r="D147" s="286" t="e">
        <f>様式4・中学部!#REF!</f>
        <v>#REF!</v>
      </c>
    </row>
    <row r="148" spans="1:4" x14ac:dyDescent="0.45">
      <c r="A148" s="286" t="s">
        <v>1978</v>
      </c>
      <c r="B148" s="286" t="e">
        <f>様式4・中学部!#REF!</f>
        <v>#REF!</v>
      </c>
      <c r="C148" s="286" t="e">
        <f>様式4・中学部!#REF!</f>
        <v>#REF!</v>
      </c>
      <c r="D148" s="286" t="e">
        <f>様式4・中学部!#REF!</f>
        <v>#REF!</v>
      </c>
    </row>
    <row r="149" spans="1:4" x14ac:dyDescent="0.45">
      <c r="A149" s="286" t="s">
        <v>1979</v>
      </c>
      <c r="B149" s="286" t="e">
        <f>様式4・中学部!#REF!</f>
        <v>#REF!</v>
      </c>
      <c r="C149" s="286" t="e">
        <f>様式4・中学部!#REF!</f>
        <v>#REF!</v>
      </c>
      <c r="D149" s="286" t="e">
        <f>様式4・中学部!#REF!</f>
        <v>#REF!</v>
      </c>
    </row>
    <row r="150" spans="1:4" x14ac:dyDescent="0.45">
      <c r="A150" s="286" t="s">
        <v>1980</v>
      </c>
      <c r="B150" s="286" t="e">
        <f>様式4・中学部!#REF!</f>
        <v>#REF!</v>
      </c>
      <c r="C150" s="286" t="e">
        <f>様式4・中学部!#REF!</f>
        <v>#REF!</v>
      </c>
      <c r="D150" s="286" t="e">
        <f>様式4・中学部!#REF!</f>
        <v>#REF!</v>
      </c>
    </row>
    <row r="151" spans="1:4" x14ac:dyDescent="0.45">
      <c r="A151" s="286" t="s">
        <v>1981</v>
      </c>
      <c r="B151" s="286" t="e">
        <f>様式4・中学部!#REF!</f>
        <v>#REF!</v>
      </c>
      <c r="C151" s="286" t="e">
        <f>様式4・中学部!#REF!</f>
        <v>#REF!</v>
      </c>
      <c r="D151" s="286" t="e">
        <f>様式4・中学部!#REF!</f>
        <v>#REF!</v>
      </c>
    </row>
    <row r="152" spans="1:4" x14ac:dyDescent="0.45">
      <c r="A152" s="286" t="s">
        <v>1982</v>
      </c>
      <c r="B152" s="286" t="e">
        <f>様式4・中学部!#REF!</f>
        <v>#REF!</v>
      </c>
      <c r="C152" s="286" t="e">
        <f>様式4・中学部!#REF!</f>
        <v>#REF!</v>
      </c>
      <c r="D152" s="286" t="e">
        <f>様式4・中学部!#REF!</f>
        <v>#REF!</v>
      </c>
    </row>
    <row r="153" spans="1:4" x14ac:dyDescent="0.45">
      <c r="A153" s="286" t="s">
        <v>1998</v>
      </c>
      <c r="B153" s="286" t="e">
        <f>様式4・中学部!#REF!</f>
        <v>#REF!</v>
      </c>
      <c r="C153" s="286" t="e">
        <f>様式4・中学部!#REF!</f>
        <v>#REF!</v>
      </c>
      <c r="D153" s="286" t="e">
        <f>様式4・中学部!#REF!</f>
        <v>#REF!</v>
      </c>
    </row>
    <row r="154" spans="1:4" x14ac:dyDescent="0.45">
      <c r="A154" s="286" t="s">
        <v>1999</v>
      </c>
      <c r="B154" s="286" t="e">
        <f>様式4・中学部!#REF!</f>
        <v>#REF!</v>
      </c>
      <c r="C154" s="286" t="e">
        <f>様式4・中学部!#REF!</f>
        <v>#REF!</v>
      </c>
      <c r="D154" s="286" t="e">
        <f>様式4・中学部!#REF!</f>
        <v>#REF!</v>
      </c>
    </row>
    <row r="155" spans="1:4" x14ac:dyDescent="0.45">
      <c r="A155" s="286" t="s">
        <v>2000</v>
      </c>
      <c r="B155" s="286" t="e">
        <f>様式4・中学部!#REF!</f>
        <v>#REF!</v>
      </c>
      <c r="C155" s="286" t="e">
        <f>様式4・中学部!#REF!</f>
        <v>#REF!</v>
      </c>
      <c r="D155" s="286" t="e">
        <f>様式4・中学部!#REF!</f>
        <v>#REF!</v>
      </c>
    </row>
    <row r="156" spans="1:4" x14ac:dyDescent="0.45">
      <c r="A156" s="286" t="s">
        <v>2001</v>
      </c>
      <c r="B156" s="286" t="e">
        <f>様式4・中学部!#REF!</f>
        <v>#REF!</v>
      </c>
      <c r="C156" s="286" t="e">
        <f>様式4・中学部!#REF!</f>
        <v>#REF!</v>
      </c>
      <c r="D156" s="286" t="e">
        <f>様式4・中学部!#REF!</f>
        <v>#REF!</v>
      </c>
    </row>
    <row r="157" spans="1:4" x14ac:dyDescent="0.45">
      <c r="A157" s="286" t="s">
        <v>2002</v>
      </c>
      <c r="B157" s="286" t="e">
        <f>様式4・中学部!#REF!</f>
        <v>#REF!</v>
      </c>
      <c r="C157" s="286" t="e">
        <f>様式4・中学部!#REF!</f>
        <v>#REF!</v>
      </c>
      <c r="D157" s="286" t="e">
        <f>様式4・中学部!#REF!</f>
        <v>#REF!</v>
      </c>
    </row>
    <row r="158" spans="1:4" x14ac:dyDescent="0.45">
      <c r="A158" s="286" t="s">
        <v>2003</v>
      </c>
      <c r="B158" s="286" t="e">
        <f>様式4・中学部!#REF!</f>
        <v>#REF!</v>
      </c>
      <c r="C158" s="286" t="e">
        <f>様式4・中学部!#REF!</f>
        <v>#REF!</v>
      </c>
      <c r="D158" s="286" t="e">
        <f>様式4・中学部!#REF!</f>
        <v>#REF!</v>
      </c>
    </row>
    <row r="159" spans="1:4" x14ac:dyDescent="0.45">
      <c r="A159" s="286" t="s">
        <v>2004</v>
      </c>
      <c r="B159" s="286" t="e">
        <f>様式4・中学部!#REF!</f>
        <v>#REF!</v>
      </c>
      <c r="C159" s="286" t="e">
        <f>様式4・中学部!#REF!</f>
        <v>#REF!</v>
      </c>
      <c r="D159" s="286" t="e">
        <f>様式4・中学部!#REF!</f>
        <v>#REF!</v>
      </c>
    </row>
    <row r="160" spans="1:4" x14ac:dyDescent="0.45">
      <c r="A160" s="286" t="s">
        <v>2005</v>
      </c>
      <c r="B160" s="286" t="e">
        <f>様式4・中学部!#REF!</f>
        <v>#REF!</v>
      </c>
      <c r="C160" s="286" t="e">
        <f>様式4・中学部!#REF!</f>
        <v>#REF!</v>
      </c>
      <c r="D160" s="286" t="e">
        <f>様式4・中学部!#REF!</f>
        <v>#REF!</v>
      </c>
    </row>
    <row r="161" spans="1:4" x14ac:dyDescent="0.45">
      <c r="A161" s="286" t="s">
        <v>2006</v>
      </c>
      <c r="B161" s="286" t="e">
        <f>様式4・中学部!#REF!</f>
        <v>#REF!</v>
      </c>
      <c r="C161" s="286" t="e">
        <f>様式4・中学部!#REF!</f>
        <v>#REF!</v>
      </c>
      <c r="D161" s="286" t="e">
        <f>様式4・中学部!#REF!</f>
        <v>#REF!</v>
      </c>
    </row>
    <row r="162" spans="1:4" x14ac:dyDescent="0.45">
      <c r="A162" s="286" t="s">
        <v>2007</v>
      </c>
      <c r="B162" s="286" t="e">
        <f>様式4・中学部!#REF!</f>
        <v>#REF!</v>
      </c>
      <c r="C162" s="286" t="e">
        <f>様式4・中学部!#REF!</f>
        <v>#REF!</v>
      </c>
      <c r="D162" s="286" t="e">
        <f>様式4・中学部!#REF!</f>
        <v>#REF!</v>
      </c>
    </row>
    <row r="163" spans="1:4" x14ac:dyDescent="0.45">
      <c r="A163" s="286" t="s">
        <v>2008</v>
      </c>
      <c r="B163" s="286" t="e">
        <f>様式4・中学部!#REF!</f>
        <v>#REF!</v>
      </c>
      <c r="C163" s="286" t="e">
        <f>様式4・中学部!#REF!</f>
        <v>#REF!</v>
      </c>
      <c r="D163" s="286" t="e">
        <f>様式4・中学部!#REF!</f>
        <v>#REF!</v>
      </c>
    </row>
    <row r="164" spans="1:4" x14ac:dyDescent="0.45">
      <c r="A164" s="286" t="s">
        <v>2009</v>
      </c>
      <c r="B164" s="286" t="e">
        <f>様式4・中学部!#REF!</f>
        <v>#REF!</v>
      </c>
      <c r="C164" s="286" t="e">
        <f>様式4・中学部!#REF!</f>
        <v>#REF!</v>
      </c>
      <c r="D164" s="286" t="e">
        <f>様式4・中学部!#REF!</f>
        <v>#REF!</v>
      </c>
    </row>
    <row r="165" spans="1:4" x14ac:dyDescent="0.45">
      <c r="A165" s="286" t="s">
        <v>2010</v>
      </c>
      <c r="B165" s="286" t="e">
        <f>様式4・中学部!#REF!</f>
        <v>#REF!</v>
      </c>
      <c r="C165" s="286" t="e">
        <f>様式4・中学部!#REF!</f>
        <v>#REF!</v>
      </c>
      <c r="D165" s="286" t="e">
        <f>様式4・中学部!#REF!</f>
        <v>#REF!</v>
      </c>
    </row>
    <row r="166" spans="1:4" x14ac:dyDescent="0.45">
      <c r="A166" s="286" t="s">
        <v>2011</v>
      </c>
      <c r="B166" s="286" t="e">
        <f>様式4・中学部!#REF!</f>
        <v>#REF!</v>
      </c>
      <c r="C166" s="286" t="e">
        <f>様式4・中学部!#REF!</f>
        <v>#REF!</v>
      </c>
      <c r="D166" s="286" t="e">
        <f>様式4・中学部!#REF!</f>
        <v>#REF!</v>
      </c>
    </row>
    <row r="167" spans="1:4" x14ac:dyDescent="0.45">
      <c r="A167" s="286" t="s">
        <v>2012</v>
      </c>
      <c r="B167" s="286" t="e">
        <f>様式4・中学部!#REF!</f>
        <v>#REF!</v>
      </c>
      <c r="C167" s="286" t="e">
        <f>様式4・中学部!#REF!</f>
        <v>#REF!</v>
      </c>
      <c r="D167" s="286" t="e">
        <f>様式4・中学部!#REF!</f>
        <v>#REF!</v>
      </c>
    </row>
    <row r="168" spans="1:4" x14ac:dyDescent="0.45">
      <c r="A168" s="286" t="s">
        <v>2121</v>
      </c>
      <c r="B168" s="286" t="e">
        <f>様式4・中学部!#REF!</f>
        <v>#REF!</v>
      </c>
      <c r="C168" s="286" t="e">
        <f>様式4・中学部!#REF!</f>
        <v>#REF!</v>
      </c>
      <c r="D168" s="286" t="e">
        <f>様式4・中学部!#REF!</f>
        <v>#REF!</v>
      </c>
    </row>
    <row r="169" spans="1:4" x14ac:dyDescent="0.45">
      <c r="A169" s="286" t="s">
        <v>2122</v>
      </c>
      <c r="B169" s="286" t="e">
        <f>様式4・中学部!#REF!</f>
        <v>#REF!</v>
      </c>
      <c r="C169" s="286" t="e">
        <f>様式4・中学部!#REF!</f>
        <v>#REF!</v>
      </c>
      <c r="D169" s="286" t="e">
        <f>様式4・中学部!#REF!</f>
        <v>#REF!</v>
      </c>
    </row>
    <row r="170" spans="1:4" x14ac:dyDescent="0.45">
      <c r="A170" s="286" t="s">
        <v>2123</v>
      </c>
      <c r="B170" s="286" t="e">
        <f>様式4・中学部!#REF!</f>
        <v>#REF!</v>
      </c>
      <c r="C170" s="286" t="e">
        <f>様式4・中学部!#REF!</f>
        <v>#REF!</v>
      </c>
      <c r="D170" s="286" t="e">
        <f>様式4・中学部!#REF!</f>
        <v>#REF!</v>
      </c>
    </row>
    <row r="171" spans="1:4" x14ac:dyDescent="0.45">
      <c r="A171" s="286" t="s">
        <v>2124</v>
      </c>
      <c r="B171" s="286" t="e">
        <f>様式4・中学部!#REF!</f>
        <v>#REF!</v>
      </c>
      <c r="C171" s="286" t="e">
        <f>様式4・中学部!#REF!</f>
        <v>#REF!</v>
      </c>
      <c r="D171" s="286" t="e">
        <f>様式4・中学部!#REF!</f>
        <v>#REF!</v>
      </c>
    </row>
    <row r="172" spans="1:4" x14ac:dyDescent="0.45">
      <c r="A172" s="286" t="s">
        <v>2125</v>
      </c>
      <c r="B172" s="286" t="e">
        <f>様式4・中学部!#REF!</f>
        <v>#REF!</v>
      </c>
      <c r="C172" s="286" t="e">
        <f>様式4・中学部!#REF!</f>
        <v>#REF!</v>
      </c>
      <c r="D172" s="286" t="e">
        <f>様式4・中学部!#REF!</f>
        <v>#REF!</v>
      </c>
    </row>
    <row r="173" spans="1:4" x14ac:dyDescent="0.45">
      <c r="A173" s="286" t="s">
        <v>2126</v>
      </c>
      <c r="B173" s="286" t="e">
        <f>様式4・中学部!#REF!</f>
        <v>#REF!</v>
      </c>
      <c r="C173" s="286" t="e">
        <f>様式4・中学部!#REF!</f>
        <v>#REF!</v>
      </c>
      <c r="D173" s="286" t="e">
        <f>様式4・中学部!#REF!</f>
        <v>#REF!</v>
      </c>
    </row>
    <row r="174" spans="1:4" x14ac:dyDescent="0.45">
      <c r="A174" s="286" t="s">
        <v>2127</v>
      </c>
      <c r="B174" s="286" t="e">
        <f>様式4・中学部!#REF!</f>
        <v>#REF!</v>
      </c>
      <c r="C174" s="286" t="e">
        <f>様式4・中学部!#REF!</f>
        <v>#REF!</v>
      </c>
      <c r="D174" s="286" t="e">
        <f>様式4・中学部!#REF!</f>
        <v>#REF!</v>
      </c>
    </row>
    <row r="175" spans="1:4" x14ac:dyDescent="0.45">
      <c r="A175" s="286" t="s">
        <v>2128</v>
      </c>
      <c r="B175" s="286" t="e">
        <f>様式4・中学部!#REF!</f>
        <v>#REF!</v>
      </c>
      <c r="C175" s="286" t="e">
        <f>様式4・中学部!#REF!</f>
        <v>#REF!</v>
      </c>
      <c r="D175" s="286" t="e">
        <f>様式4・中学部!#REF!</f>
        <v>#REF!</v>
      </c>
    </row>
    <row r="176" spans="1:4" x14ac:dyDescent="0.45">
      <c r="A176" s="286" t="s">
        <v>2129</v>
      </c>
      <c r="B176" s="286" t="e">
        <f>様式4・中学部!#REF!</f>
        <v>#REF!</v>
      </c>
      <c r="C176" s="286" t="e">
        <f>様式4・中学部!#REF!</f>
        <v>#REF!</v>
      </c>
      <c r="D176" s="286" t="e">
        <f>様式4・中学部!#REF!</f>
        <v>#REF!</v>
      </c>
    </row>
    <row r="177" spans="1:4" x14ac:dyDescent="0.45">
      <c r="A177" s="286" t="s">
        <v>2130</v>
      </c>
      <c r="B177" s="286" t="e">
        <f>様式4・中学部!#REF!</f>
        <v>#REF!</v>
      </c>
      <c r="C177" s="286" t="e">
        <f>様式4・中学部!#REF!</f>
        <v>#REF!</v>
      </c>
      <c r="D177" s="286" t="e">
        <f>様式4・中学部!#REF!</f>
        <v>#REF!</v>
      </c>
    </row>
    <row r="178" spans="1:4" x14ac:dyDescent="0.45">
      <c r="A178" s="286" t="s">
        <v>2131</v>
      </c>
      <c r="B178" s="286" t="e">
        <f>様式4・中学部!#REF!</f>
        <v>#REF!</v>
      </c>
      <c r="C178" s="286" t="e">
        <f>様式4・中学部!#REF!</f>
        <v>#REF!</v>
      </c>
      <c r="D178" s="286" t="e">
        <f>様式4・中学部!#REF!</f>
        <v>#REF!</v>
      </c>
    </row>
    <row r="179" spans="1:4" x14ac:dyDescent="0.45">
      <c r="A179" s="286" t="s">
        <v>2132</v>
      </c>
      <c r="B179" s="286" t="e">
        <f>様式4・中学部!#REF!</f>
        <v>#REF!</v>
      </c>
      <c r="C179" s="286" t="e">
        <f>様式4・中学部!#REF!</f>
        <v>#REF!</v>
      </c>
      <c r="D179" s="286" t="e">
        <f>様式4・中学部!#REF!</f>
        <v>#REF!</v>
      </c>
    </row>
    <row r="180" spans="1:4" x14ac:dyDescent="0.45">
      <c r="A180" s="286" t="s">
        <v>2133</v>
      </c>
      <c r="B180" s="286" t="e">
        <f>様式4・中学部!#REF!</f>
        <v>#REF!</v>
      </c>
      <c r="C180" s="286" t="e">
        <f>様式4・中学部!#REF!</f>
        <v>#REF!</v>
      </c>
      <c r="D180" s="286" t="e">
        <f>様式4・中学部!#REF!</f>
        <v>#REF!</v>
      </c>
    </row>
    <row r="181" spans="1:4" x14ac:dyDescent="0.45">
      <c r="A181" s="286" t="s">
        <v>2134</v>
      </c>
      <c r="B181" s="286" t="e">
        <f>様式4・中学部!#REF!</f>
        <v>#REF!</v>
      </c>
      <c r="C181" s="286" t="e">
        <f>様式4・中学部!#REF!</f>
        <v>#REF!</v>
      </c>
      <c r="D181" s="286" t="e">
        <f>様式4・中学部!#REF!</f>
        <v>#REF!</v>
      </c>
    </row>
    <row r="182" spans="1:4" x14ac:dyDescent="0.45">
      <c r="A182" s="286" t="s">
        <v>2135</v>
      </c>
      <c r="B182" s="286" t="e">
        <f>様式4・中学部!#REF!</f>
        <v>#REF!</v>
      </c>
      <c r="C182" s="286" t="e">
        <f>様式4・中学部!#REF!</f>
        <v>#REF!</v>
      </c>
      <c r="D182" s="286"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様式4・中学部!W3</f>
        <v>中学部</v>
      </c>
      <c r="B1" s="370"/>
      <c r="C1" s="371" t="s">
        <v>5522</v>
      </c>
      <c r="D1" s="372"/>
      <c r="E1" s="157"/>
      <c r="F1" s="373"/>
      <c r="G1" s="373"/>
      <c r="H1" s="373"/>
      <c r="I1" s="373"/>
    </row>
    <row r="2" spans="1:9" ht="29.25" customHeight="1" x14ac:dyDescent="0.45">
      <c r="A2" s="374" t="str">
        <f>様式4・中学部!F1&amp;"図書選定理由一覧表（支援学校用）"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284"/>
      <c r="F3" s="375" t="str">
        <f>"学校名　　　大阪府立"&amp;様式4・中学部!V3&amp;"　　　"&amp;様式4・中学部!W3</f>
        <v>学校名　　　大阪府立羽曳野支援学校　近畿大学病院分教室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63" t="s">
        <v>2013</v>
      </c>
      <c r="B5" s="364"/>
      <c r="C5" s="365"/>
      <c r="D5" s="171"/>
      <c r="E5" s="171"/>
    </row>
    <row r="6" spans="1:9" ht="20.399999999999999" customHeight="1" x14ac:dyDescent="0.45">
      <c r="A6" s="366"/>
      <c r="B6" s="367"/>
      <c r="C6" s="36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IF(B8="","",VLOOKUP(B8,様式4・中学部!$A$17:$H$46,2,FALSE))</f>
        <v>国語</v>
      </c>
      <c r="D8" s="178" t="str">
        <f>IF(B8="","",VLOOKUP(B8,様式4・中学部!$A$17:$H$46,3,FALSE))</f>
        <v>国語</v>
      </c>
      <c r="E8" s="178" t="str">
        <f>IF(B8="","",VLOOKUP(B8,様式4・中学部!$A$17:$H$46,4,FALSE))</f>
        <v>光村</v>
      </c>
      <c r="F8" s="179" t="str">
        <f>IF(B8="","",VLOOKUP(B8,様式4・中学部!$A$17:$H$46,5,FALSE))</f>
        <v>国語１</v>
      </c>
      <c r="G8" s="179" t="str">
        <f>IF(B8="","",VLOOKUP(B8,様式4・中学部!$A$17:$H$46,6,FALSE))</f>
        <v>凖</v>
      </c>
      <c r="H8" s="179" t="str">
        <f>IF(B8="","",VLOOKUP(B8,様式4・中学部!$A$17:$H$46,7,FALSE))</f>
        <v>全</v>
      </c>
      <c r="I8" s="197" t="s">
        <v>7881</v>
      </c>
    </row>
    <row r="9" spans="1:9" ht="80.099999999999994" customHeight="1" x14ac:dyDescent="0.45">
      <c r="A9" s="176">
        <v>2</v>
      </c>
      <c r="B9" s="177" t="s">
        <v>2019</v>
      </c>
      <c r="C9" s="178" t="str">
        <f>IF(B9="","",VLOOKUP(B9,様式4・中学部!$A$17:$H$46,2,FALSE))</f>
        <v>国語</v>
      </c>
      <c r="D9" s="178" t="str">
        <f>IF(B9="","",VLOOKUP(B9,様式4・中学部!$A$17:$H$46,3,FALSE))</f>
        <v>書写</v>
      </c>
      <c r="E9" s="178" t="str">
        <f>IF(B9="","",VLOOKUP(B9,様式4・中学部!$A$17:$H$46,4,FALSE))</f>
        <v>光村</v>
      </c>
      <c r="F9" s="179" t="str">
        <f>IF(B9="","",VLOOKUP(B9,様式4・中学部!$A$17:$H$46,5,FALSE))</f>
        <v xml:space="preserve">中学書写　一・二・三年
</v>
      </c>
      <c r="G9" s="179" t="str">
        <f>IF(B9="","",VLOOKUP(B9,様式4・中学部!$A$17:$H$46,6,FALSE))</f>
        <v>凖</v>
      </c>
      <c r="H9" s="179" t="str">
        <f>IF(B9="","",VLOOKUP(B9,様式4・中学部!$A$17:$H$46,7,FALSE))</f>
        <v>全</v>
      </c>
      <c r="I9" s="197" t="s">
        <v>7881</v>
      </c>
    </row>
    <row r="10" spans="1:9" ht="80.099999999999994" customHeight="1" x14ac:dyDescent="0.45">
      <c r="A10" s="176">
        <v>3</v>
      </c>
      <c r="B10" s="177" t="s">
        <v>2022</v>
      </c>
      <c r="C10" s="300" t="str">
        <f>IF(B10="","",VLOOKUP(B10,様式4・中学部!$A$17:$H$46,2,FALSE))</f>
        <v>社会（地理的分野）</v>
      </c>
      <c r="D10" s="178" t="str">
        <f>IF(B10="","",VLOOKUP(B10,様式4・中学部!$A$17:$H$46,3,FALSE))</f>
        <v>地理</v>
      </c>
      <c r="E10" s="178" t="str">
        <f>IF(B10="","",VLOOKUP(B10,様式4・中学部!$A$17:$H$46,4,FALSE))</f>
        <v>日文</v>
      </c>
      <c r="F10" s="179" t="str">
        <f>IF(B10="","",VLOOKUP(B10,様式4・中学部!$A$17:$H$46,5,FALSE))</f>
        <v xml:space="preserve">中学社会　地理的分野
</v>
      </c>
      <c r="G10" s="179" t="str">
        <f>IF(B10="","",VLOOKUP(B10,様式4・中学部!$A$17:$H$46,6,FALSE))</f>
        <v>凖</v>
      </c>
      <c r="H10" s="179" t="str">
        <f>IF(B10="","",VLOOKUP(B10,様式4・中学部!$A$17:$H$46,7,FALSE))</f>
        <v>全</v>
      </c>
      <c r="I10" s="197" t="s">
        <v>7881</v>
      </c>
    </row>
    <row r="11" spans="1:9" ht="80.099999999999994" customHeight="1" x14ac:dyDescent="0.45">
      <c r="A11" s="176">
        <v>4</v>
      </c>
      <c r="B11" s="177" t="s">
        <v>2025</v>
      </c>
      <c r="C11" s="300" t="str">
        <f>IF(B11="","",VLOOKUP(B11,様式4・中学部!$A$17:$H$46,2,FALSE))</f>
        <v>社会（歴史的分野）</v>
      </c>
      <c r="D11" s="178" t="str">
        <f>IF(B11="","",VLOOKUP(B11,様式4・中学部!$A$17:$H$46,3,FALSE))</f>
        <v>歴史</v>
      </c>
      <c r="E11" s="178" t="str">
        <f>IF(B11="","",VLOOKUP(B11,様式4・中学部!$A$17:$H$46,4,FALSE))</f>
        <v>東書</v>
      </c>
      <c r="F11" s="179" t="str">
        <f>IF(B11="","",VLOOKUP(B11,様式4・中学部!$A$17:$H$46,5,FALSE))</f>
        <v>新編　新しい社会 歴史</v>
      </c>
      <c r="G11" s="179" t="str">
        <f>IF(B11="","",VLOOKUP(B11,様式4・中学部!$A$17:$H$46,6,FALSE))</f>
        <v>凖</v>
      </c>
      <c r="H11" s="179" t="str">
        <f>IF(B11="","",VLOOKUP(B11,様式4・中学部!$A$17:$H$46,7,FALSE))</f>
        <v>全</v>
      </c>
      <c r="I11" s="197" t="s">
        <v>7881</v>
      </c>
    </row>
    <row r="12" spans="1:9" ht="80.099999999999994" customHeight="1" x14ac:dyDescent="0.45">
      <c r="A12" s="176">
        <v>5</v>
      </c>
      <c r="B12" s="177" t="s">
        <v>2028</v>
      </c>
      <c r="C12" s="300" t="str">
        <f>IF(B12="","",VLOOKUP(B12,様式4・中学部!$A$17:$H$46,2,FALSE))</f>
        <v>社会
(地図)</v>
      </c>
      <c r="D12" s="178" t="str">
        <f>IF(B12="","",VLOOKUP(B12,様式4・中学部!$A$17:$H$46,3,FALSE))</f>
        <v>地図</v>
      </c>
      <c r="E12" s="178" t="str">
        <f>IF(B12="","",VLOOKUP(B12,様式4・中学部!$A$17:$H$46,4,FALSE))</f>
        <v>帝国</v>
      </c>
      <c r="F12" s="179" t="str">
        <f>IF(B12="","",VLOOKUP(B12,様式4・中学部!$A$17:$H$46,5,FALSE))</f>
        <v xml:space="preserve">中学校社会科地図
</v>
      </c>
      <c r="G12" s="179" t="str">
        <f>IF(B12="","",VLOOKUP(B12,様式4・中学部!$A$17:$H$46,6,FALSE))</f>
        <v>凖</v>
      </c>
      <c r="H12" s="179" t="str">
        <f>IF(B12="","",VLOOKUP(B12,様式4・中学部!$A$17:$H$46,7,FALSE))</f>
        <v>全</v>
      </c>
      <c r="I12" s="197" t="s">
        <v>7881</v>
      </c>
    </row>
    <row r="13" spans="1:9" ht="80.099999999999994" customHeight="1" x14ac:dyDescent="0.45">
      <c r="A13" s="176">
        <v>6</v>
      </c>
      <c r="B13" s="177" t="s">
        <v>2031</v>
      </c>
      <c r="C13" s="178" t="str">
        <f>IF(B13="","",VLOOKUP(B13,様式4・中学部!$A$17:$H$46,2,FALSE))</f>
        <v>数学</v>
      </c>
      <c r="D13" s="178" t="str">
        <f>IF(B13="","",VLOOKUP(B13,様式4・中学部!$A$17:$H$46,3,FALSE))</f>
        <v>数学</v>
      </c>
      <c r="E13" s="178" t="str">
        <f>IF(B13="","",VLOOKUP(B13,様式4・中学部!$A$17:$H$46,4,FALSE))</f>
        <v>教出</v>
      </c>
      <c r="F13" s="179" t="str">
        <f>IF(B13="","",VLOOKUP(B13,様式4・中学部!$A$17:$H$46,5,FALSE))</f>
        <v>中学数学１</v>
      </c>
      <c r="G13" s="179" t="str">
        <f>IF(B13="","",VLOOKUP(B13,様式4・中学部!$A$17:$H$46,6,FALSE))</f>
        <v>凖</v>
      </c>
      <c r="H13" s="179" t="str">
        <f>IF(B13="","",VLOOKUP(B13,様式4・中学部!$A$17:$H$46,7,FALSE))</f>
        <v>全</v>
      </c>
      <c r="I13" s="197" t="s">
        <v>7881</v>
      </c>
    </row>
    <row r="14" spans="1:9" ht="80.099999999999994" customHeight="1" x14ac:dyDescent="0.45">
      <c r="A14" s="176">
        <v>7</v>
      </c>
      <c r="B14" s="177" t="s">
        <v>2034</v>
      </c>
      <c r="C14" s="178" t="str">
        <f>IF(B14="","",VLOOKUP(B14,様式4・中学部!$A$17:$H$46,2,FALSE))</f>
        <v>理科</v>
      </c>
      <c r="D14" s="178" t="str">
        <f>IF(B14="","",VLOOKUP(B14,様式4・中学部!$A$17:$H$46,3,FALSE))</f>
        <v>理科</v>
      </c>
      <c r="E14" s="178" t="str">
        <f>IF(B14="","",VLOOKUP(B14,様式4・中学部!$A$17:$H$46,4,FALSE))</f>
        <v>啓林館</v>
      </c>
      <c r="F14" s="179" t="str">
        <f>IF(B14="","",VLOOKUP(B14,様式4・中学部!$A$17:$H$46,5,FALSE))</f>
        <v>未来へひろがるサイエンス１</v>
      </c>
      <c r="G14" s="179" t="str">
        <f>IF(B14="","",VLOOKUP(B14,様式4・中学部!$A$17:$H$46,6,FALSE))</f>
        <v>凖</v>
      </c>
      <c r="H14" s="179" t="str">
        <f>IF(B14="","",VLOOKUP(B14,様式4・中学部!$A$17:$H$46,7,FALSE))</f>
        <v>全</v>
      </c>
      <c r="I14" s="197" t="s">
        <v>7881</v>
      </c>
    </row>
    <row r="15" spans="1:9" ht="80.099999999999994" customHeight="1" x14ac:dyDescent="0.45">
      <c r="A15" s="176">
        <v>8</v>
      </c>
      <c r="B15" s="177" t="s">
        <v>2037</v>
      </c>
      <c r="C15" s="300" t="str">
        <f>IF(B15="","",VLOOKUP(B15,様式4・中学部!$A$17:$H$46,2,FALSE))</f>
        <v>音楽
(一般)</v>
      </c>
      <c r="D15" s="178" t="str">
        <f>IF(B15="","",VLOOKUP(B15,様式4・中学部!$A$17:$H$46,3,FALSE))</f>
        <v>音楽</v>
      </c>
      <c r="E15" s="178" t="str">
        <f>IF(B15="","",VLOOKUP(B15,様式4・中学部!$A$17:$H$46,4,FALSE))</f>
        <v>教芸</v>
      </c>
      <c r="F15" s="179" t="str">
        <f>IF(B15="","",VLOOKUP(B15,様式4・中学部!$A$17:$H$46,5,FALSE))</f>
        <v>中学生の音楽　１</v>
      </c>
      <c r="G15" s="179" t="str">
        <f>IF(B15="","",VLOOKUP(B15,様式4・中学部!$A$17:$H$46,6,FALSE))</f>
        <v>凖</v>
      </c>
      <c r="H15" s="179" t="str">
        <f>IF(B15="","",VLOOKUP(B15,様式4・中学部!$A$17:$H$46,7,FALSE))</f>
        <v>全</v>
      </c>
      <c r="I15" s="197" t="s">
        <v>7881</v>
      </c>
    </row>
    <row r="16" spans="1:9" ht="80.099999999999994" customHeight="1" x14ac:dyDescent="0.45">
      <c r="A16" s="176">
        <v>9</v>
      </c>
      <c r="B16" s="177" t="s">
        <v>2040</v>
      </c>
      <c r="C16" s="300" t="str">
        <f>IF(B16="","",VLOOKUP(B16,様式4・中学部!$A$17:$H$46,2,FALSE))</f>
        <v>音楽（器楽合奏）</v>
      </c>
      <c r="D16" s="178" t="str">
        <f>IF(B16="","",VLOOKUP(B16,様式4・中学部!$A$17:$H$46,3,FALSE))</f>
        <v>器楽</v>
      </c>
      <c r="E16" s="178" t="str">
        <f>IF(B16="","",VLOOKUP(B16,様式4・中学部!$A$17:$H$46,4,FALSE))</f>
        <v>教芸</v>
      </c>
      <c r="F16" s="179" t="str">
        <f>IF(B16="","",VLOOKUP(B16,様式4・中学部!$A$17:$H$46,5,FALSE))</f>
        <v xml:space="preserve">中学生の器楽
</v>
      </c>
      <c r="G16" s="179" t="str">
        <f>IF(B16="","",VLOOKUP(B16,様式4・中学部!$A$17:$H$46,6,FALSE))</f>
        <v>凖</v>
      </c>
      <c r="H16" s="179" t="str">
        <f>IF(B16="","",VLOOKUP(B16,様式4・中学部!$A$17:$H$46,7,FALSE))</f>
        <v>全</v>
      </c>
      <c r="I16" s="197" t="s">
        <v>7881</v>
      </c>
    </row>
    <row r="17" spans="1:9" ht="80.099999999999994" customHeight="1" x14ac:dyDescent="0.45">
      <c r="A17" s="176">
        <v>10</v>
      </c>
      <c r="B17" s="177" t="s">
        <v>2043</v>
      </c>
      <c r="C17" s="178" t="str">
        <f>IF(B17="","",VLOOKUP(B17,様式4・中学部!$A$17:$H$46,2,FALSE))</f>
        <v>美術</v>
      </c>
      <c r="D17" s="178" t="str">
        <f>IF(B17="","",VLOOKUP(B17,様式4・中学部!$A$17:$H$46,3,FALSE))</f>
        <v>美術</v>
      </c>
      <c r="E17" s="178" t="str">
        <f>IF(B17="","",VLOOKUP(B17,様式4・中学部!$A$17:$H$46,4,FALSE))</f>
        <v>開隆堂</v>
      </c>
      <c r="F17" s="179" t="str">
        <f>IF(B17="","",VLOOKUP(B17,様式4・中学部!$A$17:$H$46,5,FALSE))</f>
        <v>美術 1</v>
      </c>
      <c r="G17" s="179" t="str">
        <f>IF(B17="","",VLOOKUP(B17,様式4・中学部!$A$17:$H$46,6,FALSE))</f>
        <v>凖</v>
      </c>
      <c r="H17" s="179" t="str">
        <f>IF(B17="","",VLOOKUP(B17,様式4・中学部!$A$17:$H$46,7,FALSE))</f>
        <v>全</v>
      </c>
      <c r="I17" s="197" t="s">
        <v>7881</v>
      </c>
    </row>
    <row r="18" spans="1:9" ht="80.099999999999994" customHeight="1" x14ac:dyDescent="0.45">
      <c r="A18" s="176">
        <v>11</v>
      </c>
      <c r="B18" s="177" t="s">
        <v>2046</v>
      </c>
      <c r="C18" s="178" t="str">
        <f>IF(B18="","",VLOOKUP(B18,様式4・中学部!$A$17:$H$46,2,FALSE))</f>
        <v>保健
体育</v>
      </c>
      <c r="D18" s="178" t="str">
        <f>IF(B18="","",VLOOKUP(B18,様式4・中学部!$A$17:$H$46,3,FALSE))</f>
        <v>保体</v>
      </c>
      <c r="E18" s="178" t="str">
        <f>IF(B18="","",VLOOKUP(B18,様式4・中学部!$A$17:$H$46,4,FALSE))</f>
        <v>東書</v>
      </c>
      <c r="F18" s="179" t="str">
        <f>IF(B18="","",VLOOKUP(B18,様式4・中学部!$A$17:$H$46,5,FALSE))</f>
        <v>新編　新しい保健体育</v>
      </c>
      <c r="G18" s="179" t="str">
        <f>IF(B18="","",VLOOKUP(B18,様式4・中学部!$A$17:$H$46,6,FALSE))</f>
        <v>凖</v>
      </c>
      <c r="H18" s="179" t="str">
        <f>IF(B18="","",VLOOKUP(B18,様式4・中学部!$A$17:$H$46,7,FALSE))</f>
        <v>全</v>
      </c>
      <c r="I18" s="197" t="s">
        <v>7881</v>
      </c>
    </row>
    <row r="19" spans="1:9" ht="80.099999999999994" customHeight="1" x14ac:dyDescent="0.45">
      <c r="A19" s="176">
        <v>12</v>
      </c>
      <c r="B19" s="177" t="s">
        <v>2049</v>
      </c>
      <c r="C19" s="300" t="str">
        <f>IF(B19="","",VLOOKUP(B19,様式4・中学部!$A$17:$H$46,2,FALSE))</f>
        <v>技術・家庭（技術分野）</v>
      </c>
      <c r="D19" s="178" t="str">
        <f>IF(B19="","",VLOOKUP(B19,様式4・中学部!$A$17:$H$46,3,FALSE))</f>
        <v>技術</v>
      </c>
      <c r="E19" s="178" t="str">
        <f>IF(B19="","",VLOOKUP(B19,様式4・中学部!$A$17:$H$46,4,FALSE))</f>
        <v>東書</v>
      </c>
      <c r="F19" s="179" t="str">
        <f>IF(B19="","",VLOOKUP(B19,様式4・中学部!$A$17:$H$46,5,FALSE))</f>
        <v>新編　新しい技術・家庭　技術分野　未来を創るTechnology</v>
      </c>
      <c r="G19" s="179" t="str">
        <f>IF(B19="","",VLOOKUP(B19,様式4・中学部!$A$17:$H$46,6,FALSE))</f>
        <v>凖</v>
      </c>
      <c r="H19" s="179" t="str">
        <f>IF(B19="","",VLOOKUP(B19,様式4・中学部!$A$17:$H$46,7,FALSE))</f>
        <v>全</v>
      </c>
      <c r="I19" s="197" t="s">
        <v>7881</v>
      </c>
    </row>
    <row r="20" spans="1:9" ht="80.099999999999994" customHeight="1" x14ac:dyDescent="0.45">
      <c r="A20" s="176">
        <v>13</v>
      </c>
      <c r="B20" s="177" t="s">
        <v>2052</v>
      </c>
      <c r="C20" s="300" t="str">
        <f>IF(B20="","",VLOOKUP(B20,様式4・中学部!$A$17:$H$46,2,FALSE))</f>
        <v>技術・家庭（家庭分野）</v>
      </c>
      <c r="D20" s="178" t="str">
        <f>IF(B20="","",VLOOKUP(B20,様式4・中学部!$A$17:$H$46,3,FALSE))</f>
        <v>家庭</v>
      </c>
      <c r="E20" s="178" t="str">
        <f>IF(B20="","",VLOOKUP(B20,様式4・中学部!$A$17:$H$46,4,FALSE))</f>
        <v>教図</v>
      </c>
      <c r="F20" s="179" t="str">
        <f>IF(B20="","",VLOOKUP(B20,様式4・中学部!$A$17:$H$46,5,FALSE))</f>
        <v>新　技術・家庭　家庭分野　暮らしを創造する</v>
      </c>
      <c r="G20" s="179" t="str">
        <f>IF(B20="","",VLOOKUP(B20,様式4・中学部!$A$17:$H$46,6,FALSE))</f>
        <v>凖</v>
      </c>
      <c r="H20" s="179" t="str">
        <f>IF(B20="","",VLOOKUP(B20,様式4・中学部!$A$17:$H$46,7,FALSE))</f>
        <v>全</v>
      </c>
      <c r="I20" s="197" t="s">
        <v>7881</v>
      </c>
    </row>
    <row r="21" spans="1:9" ht="80.099999999999994" customHeight="1" x14ac:dyDescent="0.45">
      <c r="A21" s="176">
        <v>14</v>
      </c>
      <c r="B21" s="177" t="s">
        <v>2055</v>
      </c>
      <c r="C21" s="300" t="str">
        <f>IF(B21="","",VLOOKUP(B21,様式4・中学部!$A$17:$H$46,2,FALSE))</f>
        <v>外国語</v>
      </c>
      <c r="D21" s="178" t="str">
        <f>IF(B21="","",VLOOKUP(B21,様式4・中学部!$A$17:$H$46,3,FALSE))</f>
        <v>英語</v>
      </c>
      <c r="E21" s="178" t="str">
        <f>IF(B21="","",VLOOKUP(B21,様式4・中学部!$A$17:$H$46,4,FALSE))</f>
        <v>東書</v>
      </c>
      <c r="F21" s="179" t="str">
        <f>IF(B21="","",VLOOKUP(B21,様式4・中学部!$A$17:$H$46,5,FALSE))</f>
        <v>NEW HORIZON English Course 1</v>
      </c>
      <c r="G21" s="179" t="str">
        <f>IF(B21="","",VLOOKUP(B21,様式4・中学部!$A$17:$H$46,6,FALSE))</f>
        <v>凖</v>
      </c>
      <c r="H21" s="179" t="str">
        <f>IF(B21="","",VLOOKUP(B21,様式4・中学部!$A$17:$H$46,7,FALSE))</f>
        <v>全</v>
      </c>
      <c r="I21" s="197" t="s">
        <v>7881</v>
      </c>
    </row>
    <row r="22" spans="1:9" ht="80.099999999999994" customHeight="1" x14ac:dyDescent="0.45">
      <c r="A22" s="176">
        <v>15</v>
      </c>
      <c r="B22" s="177" t="s">
        <v>2058</v>
      </c>
      <c r="C22" s="300" t="str">
        <f>IF(B22="","",VLOOKUP(B22,様式4・中学部!$A$17:$H$46,2,FALSE))</f>
        <v>特別の教科
道徳</v>
      </c>
      <c r="D22" s="178" t="str">
        <f>IF(B22="","",VLOOKUP(B22,様式4・中学部!$A$17:$H$46,3,FALSE))</f>
        <v>道徳</v>
      </c>
      <c r="E22" s="178" t="str">
        <f>IF(B22="","",VLOOKUP(B22,様式4・中学部!$A$17:$H$46,4,FALSE))</f>
        <v>光村</v>
      </c>
      <c r="F22" s="179" t="str">
        <f>IF(B22="","",VLOOKUP(B22,様式4・中学部!$A$17:$H$46,5,FALSE))</f>
        <v>中学道徳　１　きみが いちばん ひかるとき</v>
      </c>
      <c r="G22" s="179" t="str">
        <f>IF(B22="","",VLOOKUP(B22,様式4・中学部!$A$17:$H$46,6,FALSE))</f>
        <v>凖</v>
      </c>
      <c r="H22" s="179" t="str">
        <f>IF(B22="","",VLOOKUP(B22,様式4・中学部!$A$17:$H$46,7,FALSE))</f>
        <v>全</v>
      </c>
      <c r="I22" s="197" t="s">
        <v>7881</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近畿大学病院分教室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2013</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IF(B8="","",VLOOKUP(B8,様式4・中学部!$A$17:$H$46,2,FALSE))</f>
        <v/>
      </c>
      <c r="D8" s="376" t="str">
        <f>IF(B8="","",VLOOKUP(B8,様式4・中学部!$A$17:$H$46,3,FALSE))</f>
        <v/>
      </c>
      <c r="E8" s="166" t="str">
        <f>IF(B8="","",VLOOKUP(B8,様式4・中学部!$A$17:$H$46,4,FALSE))</f>
        <v/>
      </c>
      <c r="F8" s="167" t="str">
        <f>IF(B8="","",VLOOKUP(B8,様式4・中学部!$A$17:$H$46,5,FALSE))</f>
        <v/>
      </c>
      <c r="G8" s="379" t="str">
        <f>IF(B8="","",VLOOKUP(B8,様式4・中学部!$A$17:$H$46,7,FALSE))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IF(B11="","",VLOOKUP(B11,様式4・中学部!$A$17:$H$46,2,FALSE))</f>
        <v/>
      </c>
      <c r="D11" s="376" t="str">
        <f>IF(B11="","",VLOOKUP(B11,様式4・中学部!$A$17:$H$46,3,FALSE))</f>
        <v/>
      </c>
      <c r="E11" s="166" t="str">
        <f>IF(B11="","",VLOOKUP(B11,様式4・中学部!$A$17:$H$46,4,FALSE))</f>
        <v/>
      </c>
      <c r="F11" s="167" t="str">
        <f>IF(B11="","",VLOOKUP(B11,様式4・中学部!$A$17:$H$46,5,FALSE))</f>
        <v/>
      </c>
      <c r="G11" s="379" t="str">
        <f>IF(B11="","",VLOOKUP(B11,様式4・中学部!$A$17:$H$46,7,FALSE))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IF(B14="","",VLOOKUP(B14,様式4・中学部!$A$17:$H$46,2,FALSE))</f>
        <v/>
      </c>
      <c r="D14" s="376" t="str">
        <f>IF(B14="","",VLOOKUP(B14,様式4・中学部!$A$17:$H$46,3,FALSE))</f>
        <v/>
      </c>
      <c r="E14" s="166" t="str">
        <f>IF(B14="","",VLOOKUP(B14,様式4・中学部!$A$17:$H$46,4,FALSE))</f>
        <v/>
      </c>
      <c r="F14" s="167" t="str">
        <f>IF(B14="","",VLOOKUP(B14,様式4・中学部!$A$17:$H$46,5,FALSE))</f>
        <v/>
      </c>
      <c r="G14" s="379" t="str">
        <f>IF(B14="","",VLOOKUP(B14,様式4・中学部!$A$17:$H$46,7,FALSE))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IF(B17="","",VLOOKUP(B17,様式4・中学部!$A$17:$H$46,2,FALSE))</f>
        <v/>
      </c>
      <c r="D17" s="376" t="str">
        <f>IF(B17="","",VLOOKUP(B17,様式4・中学部!$A$17:$H$46,3,FALSE))</f>
        <v/>
      </c>
      <c r="E17" s="166" t="str">
        <f>IF(B17="","",VLOOKUP(B17,様式4・中学部!$A$17:$H$46,4,FALSE))</f>
        <v/>
      </c>
      <c r="F17" s="167" t="str">
        <f>IF(B17="","",VLOOKUP(B17,様式4・中学部!$A$17:$H$46,5,FALSE))</f>
        <v/>
      </c>
      <c r="G17" s="379" t="str">
        <f>IF(B17="","",VLOOKUP(B17,様式4・中学部!$A$17:$H$46,7,FALSE))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IF(B20="","",VLOOKUP(B20,様式4・中学部!$A$17:$H$46,2,FALSE))</f>
        <v/>
      </c>
      <c r="D20" s="376" t="str">
        <f>IF(B20="","",VLOOKUP(B20,様式4・中学部!$A$17:$H$46,3,FALSE))</f>
        <v/>
      </c>
      <c r="E20" s="166" t="str">
        <f>IF(B20="","",VLOOKUP(B20,様式4・中学部!$A$17:$H$46,4,FALSE))</f>
        <v/>
      </c>
      <c r="F20" s="167" t="str">
        <f>IF(B20="","",VLOOKUP(B20,様式4・中学部!$A$17:$H$46,5,FALSE))</f>
        <v/>
      </c>
      <c r="G20" s="379" t="str">
        <f>IF(B20="","",VLOOKUP(B20,様式4・中学部!$A$17:$H$46,7,FALSE))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IF(B23="","",VLOOKUP(B23,様式4・中学部!$A$17:$H$46,2,FALSE))</f>
        <v/>
      </c>
      <c r="D23" s="376" t="str">
        <f>IF(B23="","",VLOOKUP(B23,様式4・中学部!$A$17:$H$46,3,FALSE))</f>
        <v/>
      </c>
      <c r="E23" s="166" t="str">
        <f>IF(B23="","",VLOOKUP(B23,様式4・中学部!$A$17:$H$46,4,FALSE))</f>
        <v/>
      </c>
      <c r="F23" s="167" t="str">
        <f>IF(B23="","",VLOOKUP(B23,様式4・中学部!$A$17:$H$46,5,FALSE))</f>
        <v/>
      </c>
      <c r="G23" s="379" t="str">
        <f>IF(B23="","",VLOOKUP(B23,様式4・中学部!$A$17:$H$46,7,FALSE))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IF(B26="","",VLOOKUP(B26,様式4・中学部!$A$17:$H$46,2,FALSE))</f>
        <v/>
      </c>
      <c r="D26" s="376" t="str">
        <f>IF(B26="","",VLOOKUP(B26,様式4・中学部!$A$17:$H$46,3,FALSE))</f>
        <v/>
      </c>
      <c r="E26" s="166" t="str">
        <f>IF(B26="","",VLOOKUP(B26,様式4・中学部!$A$17:$H$46,4,FALSE))</f>
        <v/>
      </c>
      <c r="F26" s="167" t="str">
        <f>IF(B26="","",VLOOKUP(B26,様式4・中学部!$A$17:$H$46,5,FALSE))</f>
        <v/>
      </c>
      <c r="G26" s="379" t="str">
        <f>IF(B26="","",VLOOKUP(B26,様式4・中学部!$A$17:$H$46,7,FALSE))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IF(B29="","",VLOOKUP(B29,様式4・中学部!$A$17:$H$46,2,FALSE))</f>
        <v/>
      </c>
      <c r="D29" s="376" t="str">
        <f>IF(B29="","",VLOOKUP(B29,様式4・中学部!$A$17:$H$46,3,FALSE))</f>
        <v/>
      </c>
      <c r="E29" s="166" t="str">
        <f>IF(B29="","",VLOOKUP(B29,様式4・中学部!$A$17:$H$46,4,FALSE))</f>
        <v/>
      </c>
      <c r="F29" s="167" t="str">
        <f>IF(B29="","",VLOOKUP(B29,様式4・中学部!$A$17:$H$46,5,FALSE))</f>
        <v/>
      </c>
      <c r="G29" s="379" t="str">
        <f>IF(B29="","",VLOOKUP(B29,様式4・中学部!$A$17:$H$46,7,FALSE))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IF(B32="","",VLOOKUP(B32,様式4・中学部!$A$17:$H$46,2,FALSE))</f>
        <v/>
      </c>
      <c r="D32" s="376" t="str">
        <f>IF(B32="","",VLOOKUP(B32,様式4・中学部!$A$17:$H$46,3,FALSE))</f>
        <v/>
      </c>
      <c r="E32" s="166" t="str">
        <f>IF(B32="","",VLOOKUP(B32,様式4・中学部!$A$17:$H$46,4,FALSE))</f>
        <v/>
      </c>
      <c r="F32" s="167" t="str">
        <f>IF(B32="","",VLOOKUP(B32,様式4・中学部!$A$17:$H$46,5,FALSE))</f>
        <v/>
      </c>
      <c r="G32" s="379" t="str">
        <f>IF(B32="","",VLOOKUP(B32,様式4・中学部!$A$17:$H$46,7,FALSE))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IF(B35="","",VLOOKUP(B35,様式4・中学部!$A$17:$H$46,2,FALSE))</f>
        <v/>
      </c>
      <c r="D35" s="376" t="str">
        <f>IF(B35="","",VLOOKUP(B35,様式4・中学部!$A$17:$H$46,3,FALSE))</f>
        <v/>
      </c>
      <c r="E35" s="166" t="str">
        <f>IF(B35="","",VLOOKUP(B35,様式4・中学部!$A$17:$H$46,4,FALSE))</f>
        <v/>
      </c>
      <c r="F35" s="167" t="str">
        <f>IF(B35="","",VLOOKUP(B35,様式4・中学部!$A$17:$H$46,5,FALSE))</f>
        <v/>
      </c>
      <c r="G35" s="379" t="str">
        <f>IF(B35="","",VLOOKUP(B35,様式4・中学部!$A$17:$H$46,7,FALSE))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IF(B38="","",VLOOKUP(B38,様式4・中学部!$A$17:$H$46,2,FALSE))</f>
        <v/>
      </c>
      <c r="D38" s="376" t="str">
        <f>IF(B38="","",VLOOKUP(B38,様式4・中学部!$A$17:$H$46,3,FALSE))</f>
        <v/>
      </c>
      <c r="E38" s="166" t="str">
        <f>IF(B38="","",VLOOKUP(B38,様式4・中学部!$A$17:$H$46,4,FALSE))</f>
        <v/>
      </c>
      <c r="F38" s="167" t="str">
        <f>IF(B38="","",VLOOKUP(B38,様式4・中学部!$A$17:$H$46,5,FALSE))</f>
        <v/>
      </c>
      <c r="G38" s="379" t="str">
        <f>IF(B38="","",VLOOKUP(B38,様式4・中学部!$A$17:$H$46,7,FALSE))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IF(B41="","",VLOOKUP(B41,様式4・中学部!$A$17:$H$46,2,FALSE))</f>
        <v/>
      </c>
      <c r="D41" s="376" t="str">
        <f>IF(B41="","",VLOOKUP(B41,様式4・中学部!$A$17:$H$46,3,FALSE))</f>
        <v/>
      </c>
      <c r="E41" s="166" t="str">
        <f>IF(B41="","",VLOOKUP(B41,様式4・中学部!$A$17:$H$46,4,FALSE))</f>
        <v/>
      </c>
      <c r="F41" s="167" t="str">
        <f>IF(B41="","",VLOOKUP(B41,様式4・中学部!$A$17:$H$46,5,FALSE))</f>
        <v/>
      </c>
      <c r="G41" s="379" t="str">
        <f>IF(B41="","",VLOOKUP(B41,様式4・中学部!$A$17:$H$46,7,FALSE))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IF(B44="","",VLOOKUP(B44,様式4・中学部!$A$17:$H$46,2,FALSE))</f>
        <v/>
      </c>
      <c r="D44" s="376" t="str">
        <f>IF(B44="","",VLOOKUP(B44,様式4・中学部!$A$17:$H$46,3,FALSE))</f>
        <v/>
      </c>
      <c r="E44" s="166" t="str">
        <f>IF(B44="","",VLOOKUP(B44,様式4・中学部!$A$17:$H$46,4,FALSE))</f>
        <v/>
      </c>
      <c r="F44" s="167" t="str">
        <f>IF(B44="","",VLOOKUP(B44,様式4・中学部!$A$17:$H$46,5,FALSE))</f>
        <v/>
      </c>
      <c r="G44" s="379" t="str">
        <f>IF(B44="","",VLOOKUP(B44,様式4・中学部!$A$17:$H$46,7,FALSE))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IF(B47="","",VLOOKUP(B47,様式4・中学部!$A$17:$H$46,2,FALSE))</f>
        <v/>
      </c>
      <c r="D47" s="376" t="str">
        <f>IF(B47="","",VLOOKUP(B47,様式4・中学部!$A$17:$H$46,3,FALSE))</f>
        <v/>
      </c>
      <c r="E47" s="166" t="str">
        <f>IF(B47="","",VLOOKUP(B47,様式4・中学部!$A$17:$H$46,4,FALSE))</f>
        <v/>
      </c>
      <c r="F47" s="167" t="str">
        <f>IF(B47="","",VLOOKUP(B47,様式4・中学部!$A$17:$H$46,5,FALSE))</f>
        <v/>
      </c>
      <c r="G47" s="379" t="str">
        <f>IF(B47="","",VLOOKUP(B47,様式4・中学部!$A$17:$H$46,7,FALSE))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IF(B50="","",VLOOKUP(B50,様式4・中学部!$A$17:$H$46,2,FALSE))</f>
        <v/>
      </c>
      <c r="D50" s="376" t="str">
        <f>IF(B50="","",VLOOKUP(B50,様式4・中学部!$A$17:$H$46,3,FALSE))</f>
        <v/>
      </c>
      <c r="E50" s="166" t="str">
        <f>IF(B50="","",VLOOKUP(B50,様式4・中学部!$A$17:$H$46,4,FALSE))</f>
        <v/>
      </c>
      <c r="F50" s="167" t="str">
        <f>IF(B50="","",VLOOKUP(B50,様式4・中学部!$A$17:$H$46,5,FALSE))</f>
        <v/>
      </c>
      <c r="G50" s="379" t="str">
        <f>IF(B50="","",VLOOKUP(B50,様式4・中学部!$A$17:$H$46,7,FALSE))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171"/>
      <c r="F3" s="375" t="str">
        <f>"学校名　　　大阪府立"&amp;様式4・中学部!V3&amp;"　　　"&amp;様式4・中学部!W3</f>
        <v>学校名　　　大阪府立羽曳野支援学校　近畿大学病院分教室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2014</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IF(B8="","",VLOOKUP(B8,様式4・中学部!$I$17:$Q$46,2,FALSE))</f>
        <v>国語</v>
      </c>
      <c r="D8" s="178" t="str">
        <f>IF(B8="","",VLOOKUP(B8,様式4・中学部!$I$17:$Q$46,3,FALSE))</f>
        <v>国語</v>
      </c>
      <c r="E8" s="178" t="str">
        <f>IF(B8="","",VLOOKUP(B8,様式4・中学部!$I$17:$Q$46,4,FALSE))</f>
        <v>光村</v>
      </c>
      <c r="F8" s="179" t="str">
        <f>IF(B8="","",VLOOKUP(B8,様式4・中学部!$I$17:$Q$46,5,FALSE))</f>
        <v>国語２</v>
      </c>
      <c r="G8" s="179" t="str">
        <f>IF(B8="","",VLOOKUP(B8,様式4・中学部!$I$17:$Q$46,6,FALSE))</f>
        <v>凖</v>
      </c>
      <c r="H8" s="179" t="str">
        <f>IF(B8="","",VLOOKUP(B8,様式4・中学部!$I$17:$Q$46,7,FALSE))</f>
        <v>全</v>
      </c>
      <c r="I8" s="197" t="s">
        <v>7881</v>
      </c>
    </row>
    <row r="9" spans="1:9" ht="80.099999999999994" customHeight="1" x14ac:dyDescent="0.45">
      <c r="A9" s="176">
        <v>2</v>
      </c>
      <c r="B9" s="177" t="s">
        <v>2032</v>
      </c>
      <c r="C9" s="178" t="str">
        <f>IF(B9="","",VLOOKUP(B9,様式4・中学部!$I$17:$Q$46,2,FALSE))</f>
        <v>数学</v>
      </c>
      <c r="D9" s="178" t="str">
        <f>IF(B9="","",VLOOKUP(B9,様式4・中学部!$I$17:$Q$46,3,FALSE))</f>
        <v>数学</v>
      </c>
      <c r="E9" s="178" t="str">
        <f>IF(B9="","",VLOOKUP(B9,様式4・中学部!$I$17:$Q$46,4,FALSE))</f>
        <v>教出</v>
      </c>
      <c r="F9" s="179" t="str">
        <f>IF(B9="","",VLOOKUP(B9,様式4・中学部!$I$17:$Q$46,5,FALSE))</f>
        <v>中学数学２</v>
      </c>
      <c r="G9" s="179" t="str">
        <f>IF(B9="","",VLOOKUP(B9,様式4・中学部!$I$17:$Q$46,6,FALSE))</f>
        <v>凖</v>
      </c>
      <c r="H9" s="179" t="str">
        <f>IF(B9="","",VLOOKUP(B9,様式4・中学部!$I$17:$Q$46,7,FALSE))</f>
        <v>全</v>
      </c>
      <c r="I9" s="197" t="s">
        <v>7881</v>
      </c>
    </row>
    <row r="10" spans="1:9" ht="80.099999999999994" customHeight="1" x14ac:dyDescent="0.45">
      <c r="A10" s="176">
        <v>3</v>
      </c>
      <c r="B10" s="177" t="s">
        <v>2035</v>
      </c>
      <c r="C10" s="178" t="str">
        <f>IF(B10="","",VLOOKUP(B10,様式4・中学部!$I$17:$Q$46,2,FALSE))</f>
        <v>理科</v>
      </c>
      <c r="D10" s="178" t="str">
        <f>IF(B10="","",VLOOKUP(B10,様式4・中学部!$I$17:$Q$46,3,FALSE))</f>
        <v>理科</v>
      </c>
      <c r="E10" s="178" t="str">
        <f>IF(B10="","",VLOOKUP(B10,様式4・中学部!$I$17:$Q$46,4,FALSE))</f>
        <v>啓林館</v>
      </c>
      <c r="F10" s="179" t="str">
        <f>IF(B10="","",VLOOKUP(B10,様式4・中学部!$I$17:$Q$46,5,FALSE))</f>
        <v>未来へひろがるサイエンス２</v>
      </c>
      <c r="G10" s="179" t="str">
        <f>IF(B10="","",VLOOKUP(B10,様式4・中学部!$I$17:$Q$46,6,FALSE))</f>
        <v>凖</v>
      </c>
      <c r="H10" s="179" t="str">
        <f>IF(B10="","",VLOOKUP(B10,様式4・中学部!$I$17:$Q$46,7,FALSE))</f>
        <v>全</v>
      </c>
      <c r="I10" s="197" t="s">
        <v>7881</v>
      </c>
    </row>
    <row r="11" spans="1:9" ht="80.099999999999994" customHeight="1" x14ac:dyDescent="0.45">
      <c r="A11" s="176">
        <v>4</v>
      </c>
      <c r="B11" s="177" t="s">
        <v>2038</v>
      </c>
      <c r="C11" s="300" t="str">
        <f>IF(B11="","",VLOOKUP(B11,様式4・中学部!$I$17:$Q$46,2,FALSE))</f>
        <v>音楽
(一般)</v>
      </c>
      <c r="D11" s="178" t="str">
        <f>IF(B11="","",VLOOKUP(B11,様式4・中学部!$I$17:$Q$46,3,FALSE))</f>
        <v>音楽</v>
      </c>
      <c r="E11" s="178" t="str">
        <f>IF(B11="","",VLOOKUP(B11,様式4・中学部!$I$17:$Q$46,4,FALSE))</f>
        <v>教芸</v>
      </c>
      <c r="F11" s="179" t="str">
        <f>IF(B11="","",VLOOKUP(B11,様式4・中学部!$I$17:$Q$46,5,FALSE))</f>
        <v>中学生の音楽　２・３上
中学生の音楽　２・３下</v>
      </c>
      <c r="G11" s="179" t="str">
        <f>IF(B11="","",VLOOKUP(B11,様式4・中学部!$I$17:$Q$46,6,FALSE))</f>
        <v>凖</v>
      </c>
      <c r="H11" s="179" t="str">
        <f>IF(B11="","",VLOOKUP(B11,様式4・中学部!$I$17:$Q$46,7,FALSE))</f>
        <v>全</v>
      </c>
      <c r="I11" s="197" t="s">
        <v>7881</v>
      </c>
    </row>
    <row r="12" spans="1:9" ht="80.099999999999994" customHeight="1" x14ac:dyDescent="0.45">
      <c r="A12" s="176">
        <v>5</v>
      </c>
      <c r="B12" s="177" t="s">
        <v>2044</v>
      </c>
      <c r="C12" s="178" t="str">
        <f>IF(B12="","",VLOOKUP(B12,様式4・中学部!$I$17:$Q$46,2,FALSE))</f>
        <v>美術</v>
      </c>
      <c r="D12" s="178" t="str">
        <f>IF(B12="","",VLOOKUP(B12,様式4・中学部!$I$17:$Q$46,3,FALSE))</f>
        <v>美術</v>
      </c>
      <c r="E12" s="178" t="str">
        <f>IF(B12="","",VLOOKUP(B12,様式4・中学部!$I$17:$Q$46,4,FALSE))</f>
        <v>開隆堂</v>
      </c>
      <c r="F12" s="179" t="str">
        <f>IF(B12="","",VLOOKUP(B12,様式4・中学部!$I$17:$Q$46,5,FALSE))</f>
        <v>美術 2・3</v>
      </c>
      <c r="G12" s="179" t="str">
        <f>IF(B12="","",VLOOKUP(B12,様式4・中学部!$I$17:$Q$46,6,FALSE))</f>
        <v>凖</v>
      </c>
      <c r="H12" s="179" t="str">
        <f>IF(B12="","",VLOOKUP(B12,様式4・中学部!$I$17:$Q$46,7,FALSE))</f>
        <v>全</v>
      </c>
      <c r="I12" s="197" t="s">
        <v>7881</v>
      </c>
    </row>
    <row r="13" spans="1:9" ht="80.099999999999994" customHeight="1" x14ac:dyDescent="0.45">
      <c r="A13" s="176">
        <v>6</v>
      </c>
      <c r="B13" s="177" t="s">
        <v>2056</v>
      </c>
      <c r="C13" s="300" t="str">
        <f>IF(B13="","",VLOOKUP(B13,様式4・中学部!$I$17:$Q$46,2,FALSE))</f>
        <v>外国語</v>
      </c>
      <c r="D13" s="178" t="str">
        <f>IF(B13="","",VLOOKUP(B13,様式4・中学部!$I$17:$Q$46,3,FALSE))</f>
        <v>英語</v>
      </c>
      <c r="E13" s="178" t="str">
        <f>IF(B13="","",VLOOKUP(B13,様式4・中学部!$I$17:$Q$46,4,FALSE))</f>
        <v>東書</v>
      </c>
      <c r="F13" s="179" t="str">
        <f>IF(B13="","",VLOOKUP(B13,様式4・中学部!$I$17:$Q$46,5,FALSE))</f>
        <v>NEW HORIZON English Course 2</v>
      </c>
      <c r="G13" s="179" t="str">
        <f>IF(B13="","",VLOOKUP(B13,様式4・中学部!$I$17:$Q$46,6,FALSE))</f>
        <v>凖</v>
      </c>
      <c r="H13" s="179" t="str">
        <f>IF(B13="","",VLOOKUP(B13,様式4・中学部!$I$17:$Q$46,7,FALSE))</f>
        <v>全</v>
      </c>
      <c r="I13" s="197" t="s">
        <v>7881</v>
      </c>
    </row>
    <row r="14" spans="1:9" ht="80.099999999999994" customHeight="1" x14ac:dyDescent="0.45">
      <c r="A14" s="176">
        <v>7</v>
      </c>
      <c r="B14" s="177" t="s">
        <v>2059</v>
      </c>
      <c r="C14" s="300" t="str">
        <f>IF(B14="","",VLOOKUP(B14,様式4・中学部!$I$17:$Q$46,2,FALSE))</f>
        <v>特別の教科
道徳</v>
      </c>
      <c r="D14" s="178" t="str">
        <f>IF(B14="","",VLOOKUP(B14,様式4・中学部!$I$17:$Q$46,3,FALSE))</f>
        <v>道徳</v>
      </c>
      <c r="E14" s="178" t="str">
        <f>IF(B14="","",VLOOKUP(B14,様式4・中学部!$I$17:$Q$46,4,FALSE))</f>
        <v>光村</v>
      </c>
      <c r="F14" s="179" t="str">
        <f>IF(B14="","",VLOOKUP(B14,様式4・中学部!$I$17:$Q$46,5,FALSE))</f>
        <v>中学道徳　２　きみが いちばん ひかるとき</v>
      </c>
      <c r="G14" s="179" t="str">
        <f>IF(B14="","",VLOOKUP(B14,様式4・中学部!$I$17:$Q$46,6,FALSE))</f>
        <v>凖</v>
      </c>
      <c r="H14" s="179" t="str">
        <f>IF(B14="","",VLOOKUP(B14,様式4・中学部!$I$17:$Q$46,7,FALSE))</f>
        <v>全</v>
      </c>
      <c r="I14" s="197" t="s">
        <v>7881</v>
      </c>
    </row>
    <row r="15" spans="1:9" ht="80.099999999999994" customHeight="1" x14ac:dyDescent="0.45">
      <c r="A15" s="176">
        <v>8</v>
      </c>
      <c r="B15" s="177"/>
      <c r="C15" s="178" t="str">
        <f>IF(B15="","",VLOOKUP(B15,様式4・中学部!$I$17:$Q$46,2,FALSE))</f>
        <v/>
      </c>
      <c r="D15" s="178" t="str">
        <f>IF(B15="","",VLOOKUP(B15,様式4・中学部!$I$17:$Q$46,3,FALSE))</f>
        <v/>
      </c>
      <c r="E15" s="178" t="str">
        <f>IF(B15="","",VLOOKUP(B15,様式4・中学部!$I$17:$Q$46,4,FALSE))</f>
        <v/>
      </c>
      <c r="F15" s="179" t="str">
        <f>IF(B15="","",VLOOKUP(B15,様式4・中学部!$I$17:$Q$46,5,FALSE))</f>
        <v/>
      </c>
      <c r="G15" s="179" t="str">
        <f>IF(B15="","",VLOOKUP(B15,様式4・中学部!$I$17:$Q$46,6,FALSE))</f>
        <v/>
      </c>
      <c r="H15" s="179" t="str">
        <f>IF(B15="","",VLOOKUP(B15,様式4・中学部!$I$17:$Q$46,7,FALSE))</f>
        <v/>
      </c>
      <c r="I15" s="197"/>
    </row>
    <row r="16" spans="1:9" ht="80.099999999999994" customHeight="1" x14ac:dyDescent="0.45">
      <c r="A16" s="176">
        <v>9</v>
      </c>
      <c r="B16" s="177"/>
      <c r="C16" s="178" t="str">
        <f>IF(B16="","",VLOOKUP(B16,様式4・中学部!$I$17:$Q$46,2,FALSE))</f>
        <v/>
      </c>
      <c r="D16" s="178" t="str">
        <f>IF(B16="","",VLOOKUP(B16,様式4・中学部!$I$17:$Q$46,3,FALSE))</f>
        <v/>
      </c>
      <c r="E16" s="178" t="str">
        <f>IF(B16="","",VLOOKUP(B16,様式4・中学部!$I$17:$Q$46,4,FALSE))</f>
        <v/>
      </c>
      <c r="F16" s="179" t="str">
        <f>IF(B16="","",VLOOKUP(B16,様式4・中学部!$I$17:$Q$46,5,FALSE))</f>
        <v/>
      </c>
      <c r="G16" s="179" t="str">
        <f>IF(B16="","",VLOOKUP(B16,様式4・中学部!$I$17:$Q$46,6,FALSE))</f>
        <v/>
      </c>
      <c r="H16" s="179" t="str">
        <f>IF(B16="","",VLOOKUP(B16,様式4・中学部!$I$17:$Q$46,7,FALSE))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様式4・中学部!W3</f>
        <v>中学部</v>
      </c>
      <c r="B1" s="386"/>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近畿大学病院分教室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2014</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IF(B8="","",VLOOKUP(B8,様式4・中学部!$I$17:$Q$46,2,FALSE))</f>
        <v/>
      </c>
      <c r="D8" s="376" t="str">
        <f>IF(B8="","",VLOOKUP(B8,様式4・中学部!$I$17:$Q$46,3,FALSE))</f>
        <v/>
      </c>
      <c r="E8" s="166" t="str">
        <f>IF(B8="","",VLOOKUP(B8,様式4・中学部!$A$17:$H$46,4,FALSE))</f>
        <v/>
      </c>
      <c r="F8" s="167" t="str">
        <f>IF(B8="","",VLOOKUP(B8,様式4・中学部!$I$17:$Q$46,5,FALSE))</f>
        <v/>
      </c>
      <c r="G8" s="379" t="str">
        <f>IF(B8="","",VLOOKUP(B8,様式4・中学部!$I$17:$Q$46,7,FALSE))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IF(B11="","",VLOOKUP(B11,様式4・中学部!$I$17:$Q$46,2,FALSE))</f>
        <v/>
      </c>
      <c r="D11" s="376" t="str">
        <f>IF(B11="","",VLOOKUP(B11,様式4・中学部!$I$17:$Q$46,3,FALSE))</f>
        <v/>
      </c>
      <c r="E11" s="166" t="str">
        <f>IF(B11="","",VLOOKUP(B11,様式4・中学部!$I$17:$Q$46,4,FALSE))</f>
        <v/>
      </c>
      <c r="F11" s="167" t="str">
        <f>IF(B11="","",VLOOKUP(B11,様式4・中学部!$I$17:$Q$46,5,FALSE))</f>
        <v/>
      </c>
      <c r="G11" s="379" t="str">
        <f>IF(B11="","",VLOOKUP(B11,様式4・中学部!$I$17:$Q$46,7,FALSE))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IF(B14="","",VLOOKUP(B14,様式4・中学部!$I$17:$Q$46,2,FALSE))</f>
        <v/>
      </c>
      <c r="D14" s="376" t="str">
        <f>IF(B14="","",VLOOKUP(B14,様式4・中学部!$I$17:$Q$46,3,FALSE))</f>
        <v/>
      </c>
      <c r="E14" s="166" t="str">
        <f>IF(B14="","",VLOOKUP(B14,様式4・中学部!$I$17:$Q$46,4,FALSE))</f>
        <v/>
      </c>
      <c r="F14" s="167" t="str">
        <f>IF(B14="","",VLOOKUP(B14,様式4・中学部!$I$17:$Q$46,5,FALSE))</f>
        <v/>
      </c>
      <c r="G14" s="379" t="str">
        <f>IF(B14="","",VLOOKUP(B14,様式4・中学部!$I$17:$Q$46,7,FALSE))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IF(B17="","",VLOOKUP(B17,様式4・中学部!$I$17:$Q$46,2,FALSE))</f>
        <v/>
      </c>
      <c r="D17" s="376" t="str">
        <f>IF(B17="","",VLOOKUP(B17,様式4・中学部!$I$17:$Q$46,3,FALSE))</f>
        <v/>
      </c>
      <c r="E17" s="166" t="str">
        <f>IF(B17="","",VLOOKUP(B17,様式4・中学部!$I$17:$Q$46,4,FALSE))</f>
        <v/>
      </c>
      <c r="F17" s="167" t="str">
        <f>IF(B17="","",VLOOKUP(B17,様式4・中学部!$I$17:$Q$46,5,FALSE))</f>
        <v/>
      </c>
      <c r="G17" s="379" t="str">
        <f>IF(B17="","",VLOOKUP(B17,様式4・中学部!$I$17:$Q$46,7,FALSE))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IF(B20="","",VLOOKUP(B20,様式4・中学部!$I$17:$Q$46,2,FALSE))</f>
        <v/>
      </c>
      <c r="D20" s="376" t="str">
        <f>IF(B20="","",VLOOKUP(B20,様式4・中学部!$I$17:$Q$46,3,FALSE))</f>
        <v/>
      </c>
      <c r="E20" s="166" t="str">
        <f>IF(B20="","",VLOOKUP(B20,様式4・中学部!$I$17:$Q$46,4,FALSE))</f>
        <v/>
      </c>
      <c r="F20" s="167" t="str">
        <f>IF(B20="","",VLOOKUP(B20,様式4・中学部!$I$17:$Q$46,5,FALSE))</f>
        <v/>
      </c>
      <c r="G20" s="379" t="str">
        <f>IF(B20="","",VLOOKUP(B20,様式4・中学部!$I$17:$Q$46,7,FALSE))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IF(B23="","",VLOOKUP(B23,様式4・中学部!$I$17:$Q$46,2,FALSE))</f>
        <v/>
      </c>
      <c r="D23" s="376" t="str">
        <f>IF(B23="","",VLOOKUP(B23,様式4・中学部!$I$17:$Q$46,3,FALSE))</f>
        <v/>
      </c>
      <c r="E23" s="166" t="str">
        <f>IF(B23="","",VLOOKUP(B23,様式4・中学部!$I$17:$Q$46,4,FALSE))</f>
        <v/>
      </c>
      <c r="F23" s="167" t="str">
        <f>IF(B23="","",VLOOKUP(B23,様式4・中学部!$I$17:$Q$46,5,FALSE))</f>
        <v/>
      </c>
      <c r="G23" s="379" t="str">
        <f>IF(B23="","",VLOOKUP(B23,様式4・中学部!$I$17:$Q$46,7,FALSE))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IF(B26="","",VLOOKUP(B26,様式4・中学部!$I$17:$Q$46,2,FALSE))</f>
        <v/>
      </c>
      <c r="D26" s="376" t="str">
        <f>IF(B26="","",VLOOKUP(B26,様式4・中学部!$I$17:$Q$46,3,FALSE))</f>
        <v/>
      </c>
      <c r="E26" s="166" t="str">
        <f>IF(B26="","",VLOOKUP(B26,様式4・中学部!$I$17:$Q$46,4,FALSE))</f>
        <v/>
      </c>
      <c r="F26" s="167" t="str">
        <f>IF(B26="","",VLOOKUP(B26,様式4・中学部!$I$17:$Q$46,5,FALSE))</f>
        <v/>
      </c>
      <c r="G26" s="379" t="str">
        <f>IF(B26="","",VLOOKUP(B26,様式4・中学部!$I$17:$Q$46,7,FALSE))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IF(B29="","",VLOOKUP(B29,様式4・中学部!$I$17:$Q$46,2,FALSE))</f>
        <v/>
      </c>
      <c r="D29" s="376" t="str">
        <f>IF(B29="","",VLOOKUP(B29,様式4・中学部!$I$17:$Q$46,3,FALSE))</f>
        <v/>
      </c>
      <c r="E29" s="166" t="str">
        <f>IF(B29="","",VLOOKUP(B29,様式4・中学部!$I$17:$Q$46,4,FALSE))</f>
        <v/>
      </c>
      <c r="F29" s="167" t="str">
        <f>IF(B29="","",VLOOKUP(B29,様式4・中学部!$I$17:$Q$46,5,FALSE))</f>
        <v/>
      </c>
      <c r="G29" s="379" t="str">
        <f>IF(B29="","",VLOOKUP(B29,様式4・中学部!$I$17:$Q$46,7,FALSE))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IF(B32="","",VLOOKUP(B32,様式4・中学部!$I$17:$Q$46,2,FALSE))</f>
        <v/>
      </c>
      <c r="D32" s="376" t="str">
        <f>IF(B32="","",VLOOKUP(B32,様式4・中学部!$I$17:$Q$46,3,FALSE))</f>
        <v/>
      </c>
      <c r="E32" s="166" t="str">
        <f>IF(B32="","",VLOOKUP(B32,様式4・中学部!$I$17:$Q$46,4,FALSE))</f>
        <v/>
      </c>
      <c r="F32" s="167" t="str">
        <f>IF(B32="","",VLOOKUP(B32,様式4・中学部!$I$17:$Q$46,5,FALSE))</f>
        <v/>
      </c>
      <c r="G32" s="379" t="str">
        <f>IF(B32="","",VLOOKUP(B32,様式4・中学部!$I$17:$Q$46,7,FALSE))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IF(B35="","",VLOOKUP(B35,様式4・中学部!$I$17:$Q$46,2,FALSE))</f>
        <v/>
      </c>
      <c r="D35" s="376" t="str">
        <f>IF(B35="","",VLOOKUP(B35,様式4・中学部!$I$17:$Q$46,3,FALSE))</f>
        <v/>
      </c>
      <c r="E35" s="166" t="str">
        <f>IF(B35="","",VLOOKUP(B35,様式4・中学部!$I$17:$Q$46,4,FALSE))</f>
        <v/>
      </c>
      <c r="F35" s="167" t="str">
        <f>IF(B35="","",VLOOKUP(B35,様式4・中学部!$I$17:$Q$46,5,FALSE))</f>
        <v/>
      </c>
      <c r="G35" s="379" t="str">
        <f>IF(B35="","",VLOOKUP(B35,様式4・中学部!$I$17:$Q$46,7,FALSE))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IF(B38="","",VLOOKUP(B38,様式4・中学部!$I$17:$Q$46,2,FALSE))</f>
        <v/>
      </c>
      <c r="D38" s="376" t="str">
        <f>IF(B38="","",VLOOKUP(B38,様式4・中学部!$I$17:$Q$46,3,FALSE))</f>
        <v/>
      </c>
      <c r="E38" s="166" t="str">
        <f>IF(B38="","",VLOOKUP(B38,様式4・中学部!$I$17:$Q$46,4,FALSE))</f>
        <v/>
      </c>
      <c r="F38" s="167" t="str">
        <f>IF(B38="","",VLOOKUP(B38,様式4・中学部!$I$17:$Q$46,5,FALSE))</f>
        <v/>
      </c>
      <c r="G38" s="379" t="str">
        <f>IF(B38="","",VLOOKUP(B38,様式4・中学部!$I$17:$Q$46,7,FALSE))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IF(B41="","",VLOOKUP(B41,様式4・中学部!$I$17:$Q$46,2,FALSE))</f>
        <v/>
      </c>
      <c r="D41" s="376" t="str">
        <f>IF(B41="","",VLOOKUP(B41,様式4・中学部!$I$17:$Q$46,3,FALSE))</f>
        <v/>
      </c>
      <c r="E41" s="166" t="str">
        <f>IF(B41="","",VLOOKUP(B41,様式4・中学部!$I$17:$Q$46,4,FALSE))</f>
        <v/>
      </c>
      <c r="F41" s="167" t="str">
        <f>IF(B41="","",VLOOKUP(B41,様式4・中学部!$I$17:$Q$46,5,FALSE))</f>
        <v/>
      </c>
      <c r="G41" s="379" t="str">
        <f>IF(B41="","",VLOOKUP(B41,様式4・中学部!$I$17:$Q$46,7,FALSE))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IF(B44="","",VLOOKUP(B44,様式4・中学部!$I$17:$Q$46,2,FALSE))</f>
        <v/>
      </c>
      <c r="D44" s="376" t="str">
        <f>IF(B44="","",VLOOKUP(B44,様式4・中学部!$I$17:$Q$46,3,FALSE))</f>
        <v/>
      </c>
      <c r="E44" s="166" t="str">
        <f>IF(B44="","",VLOOKUP(B44,様式4・中学部!$I$17:$Q$46,4,FALSE))</f>
        <v/>
      </c>
      <c r="F44" s="167" t="str">
        <f>IF(B44="","",VLOOKUP(B44,様式4・中学部!$I$17:$Q$46,5,FALSE))</f>
        <v/>
      </c>
      <c r="G44" s="379" t="str">
        <f>IF(B44="","",VLOOKUP(B44,様式4・中学部!$I$17:$Q$46,7,FALSE))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IF(B47="","",VLOOKUP(B47,様式4・中学部!$I$17:$Q$46,2,FALSE))</f>
        <v/>
      </c>
      <c r="D47" s="376" t="str">
        <f>IF(B47="","",VLOOKUP(B47,様式4・中学部!$I$17:$Q$46,3,FALSE))</f>
        <v/>
      </c>
      <c r="E47" s="166" t="str">
        <f>IF(B47="","",VLOOKUP(B47,様式4・中学部!$I$17:$Q$46,4,FALSE))</f>
        <v/>
      </c>
      <c r="F47" s="167" t="str">
        <f>IF(B47="","",VLOOKUP(B47,様式4・中学部!$I$17:$Q$46,5,FALSE))</f>
        <v/>
      </c>
      <c r="G47" s="379" t="str">
        <f>IF(B47="","",VLOOKUP(B47,様式4・中学部!$I$17:$Q$46,7,FALSE))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IF(B50="","",VLOOKUP(B50,様式4・中学部!$I$17:$Q$46,2,FALSE))</f>
        <v/>
      </c>
      <c r="D50" s="376" t="str">
        <f>IF(B50="","",VLOOKUP(B50,様式4・中学部!$I$17:$Q$46,3,FALSE))</f>
        <v/>
      </c>
      <c r="E50" s="166" t="str">
        <f>IF(B50="","",VLOOKUP(B50,様式4・中学部!$I$17:$Q$46,4,FALSE))</f>
        <v/>
      </c>
      <c r="F50" s="167" t="str">
        <f>IF(B50="","",VLOOKUP(B50,様式4・中学部!$I$17:$Q$46,5,FALSE))</f>
        <v/>
      </c>
      <c r="G50" s="379" t="str">
        <f>IF(B50="","",VLOOKUP(B50,様式4・中学部!$I$17:$Q$46,7,FALSE))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84"/>
      <c r="G1" s="384"/>
      <c r="H1" s="384"/>
      <c r="I1" s="384"/>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392"/>
      <c r="B3" s="392"/>
      <c r="C3" s="392"/>
      <c r="D3" s="289"/>
      <c r="E3" s="289"/>
      <c r="F3" s="375" t="str">
        <f>様式３・中1!F3</f>
        <v>学校名　　　大阪府立羽曳野支援学校　近畿大学病院分教室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82" t="s">
        <v>2015</v>
      </c>
      <c r="B5" s="382"/>
      <c r="C5" s="382"/>
      <c r="D5" s="171"/>
      <c r="E5" s="171"/>
    </row>
    <row r="6" spans="1:9" ht="20.399999999999999" customHeight="1" x14ac:dyDescent="0.45">
      <c r="A6" s="382"/>
      <c r="B6" s="382"/>
      <c r="C6" s="382"/>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IF(B8="","",VLOOKUP(B8,様式4・中学部!$R$17:$Z$46,2,FALSE))</f>
        <v>国語</v>
      </c>
      <c r="D8" s="180" t="str">
        <f>IF(B8="","",VLOOKUP(B8,様式4・中学部!$R$17:$Z$46,3,FALSE))</f>
        <v>国語</v>
      </c>
      <c r="E8" s="178" t="str">
        <f>IF(B8="","",VLOOKUP(B8,様式4・中学部!$R$17:$Z$46,4,FALSE))</f>
        <v>光村</v>
      </c>
      <c r="F8" s="179" t="str">
        <f>IF(B8="","",VLOOKUP(B8,様式4・中学部!$R$17:$Z$46,5,FALSE))</f>
        <v xml:space="preserve">国語３
</v>
      </c>
      <c r="G8" s="181" t="str">
        <f>IF(B8="","",VLOOKUP(B8,様式4・中学部!$R$17:$Z$46,6,FALSE))</f>
        <v>凖</v>
      </c>
      <c r="H8" s="181" t="str">
        <f>IF(B8="","",VLOOKUP(B8,様式4・中学部!$R$17:$Z$46,7,FALSE))</f>
        <v>全</v>
      </c>
      <c r="I8" s="197" t="s">
        <v>7881</v>
      </c>
    </row>
    <row r="9" spans="1:9" ht="80.099999999999994" customHeight="1" x14ac:dyDescent="0.45">
      <c r="A9" s="176">
        <v>2</v>
      </c>
      <c r="B9" s="177" t="s">
        <v>2027</v>
      </c>
      <c r="C9" s="300" t="str">
        <f>IF(B9="","",VLOOKUP(B9,様式4・中学部!$R$17:$Z$46,2,FALSE))</f>
        <v>社会（公民的分野）</v>
      </c>
      <c r="D9" s="180" t="str">
        <f>IF(B9="","",VLOOKUP(B9,様式4・中学部!$R$17:$Z$46,3,FALSE))</f>
        <v>公民</v>
      </c>
      <c r="E9" s="178" t="str">
        <f>IF(B9="","",VLOOKUP(B9,様式4・中学部!$R$17:$Z$46,4,FALSE))</f>
        <v>日文</v>
      </c>
      <c r="F9" s="179" t="str">
        <f>IF(B9="","",VLOOKUP(B9,様式4・中学部!$R$17:$Z$46,5,FALSE))</f>
        <v>中学社会　公民的分野</v>
      </c>
      <c r="G9" s="181" t="str">
        <f>IF(B9="","",VLOOKUP(B9,様式4・中学部!$R$17:$Z$46,6,FALSE))</f>
        <v>凖</v>
      </c>
      <c r="H9" s="181" t="str">
        <f>IF(B9="","",VLOOKUP(B9,様式4・中学部!$R$17:$Z$46,7,FALSE))</f>
        <v>全</v>
      </c>
      <c r="I9" s="197" t="s">
        <v>7881</v>
      </c>
    </row>
    <row r="10" spans="1:9" ht="80.099999999999994" customHeight="1" x14ac:dyDescent="0.45">
      <c r="A10" s="176">
        <v>3</v>
      </c>
      <c r="B10" s="177" t="s">
        <v>2033</v>
      </c>
      <c r="C10" s="180" t="str">
        <f>IF(B10="","",VLOOKUP(B10,様式4・中学部!$R$17:$Z$46,2,FALSE))</f>
        <v>数学</v>
      </c>
      <c r="D10" s="180" t="str">
        <f>IF(B10="","",VLOOKUP(B10,様式4・中学部!$R$17:$Z$46,3,FALSE))</f>
        <v>数学</v>
      </c>
      <c r="E10" s="178" t="str">
        <f>IF(B10="","",VLOOKUP(B10,様式4・中学部!$R$17:$Z$46,4,FALSE))</f>
        <v>教出</v>
      </c>
      <c r="F10" s="179" t="str">
        <f>IF(B10="","",VLOOKUP(B10,様式4・中学部!$R$17:$Z$46,5,FALSE))</f>
        <v>中学数学３</v>
      </c>
      <c r="G10" s="181" t="str">
        <f>IF(B10="","",VLOOKUP(B10,様式4・中学部!$R$17:$Z$46,6,FALSE))</f>
        <v>凖</v>
      </c>
      <c r="H10" s="181" t="str">
        <f>IF(B10="","",VLOOKUP(B10,様式4・中学部!$R$17:$Z$46,7,FALSE))</f>
        <v>全</v>
      </c>
      <c r="I10" s="197" t="s">
        <v>7881</v>
      </c>
    </row>
    <row r="11" spans="1:9" ht="80.099999999999994" customHeight="1" x14ac:dyDescent="0.45">
      <c r="A11" s="176">
        <v>4</v>
      </c>
      <c r="B11" s="177" t="s">
        <v>2036</v>
      </c>
      <c r="C11" s="180" t="str">
        <f>IF(B11="","",VLOOKUP(B11,様式4・中学部!$R$17:$Z$46,2,FALSE))</f>
        <v>理科</v>
      </c>
      <c r="D11" s="180" t="str">
        <f>IF(B11="","",VLOOKUP(B11,様式4・中学部!$R$17:$Z$46,3,FALSE))</f>
        <v>理科</v>
      </c>
      <c r="E11" s="178" t="str">
        <f>IF(B11="","",VLOOKUP(B11,様式4・中学部!$R$17:$Z$46,4,FALSE))</f>
        <v>啓林館</v>
      </c>
      <c r="F11" s="179" t="str">
        <f>IF(B11="","",VLOOKUP(B11,様式4・中学部!$R$17:$Z$46,5,FALSE))</f>
        <v xml:space="preserve">未来へひろがるサイエンス３
</v>
      </c>
      <c r="G11" s="181" t="str">
        <f>IF(B11="","",VLOOKUP(B11,様式4・中学部!$R$17:$Z$46,6,FALSE))</f>
        <v>凖</v>
      </c>
      <c r="H11" s="181" t="str">
        <f>IF(B11="","",VLOOKUP(B11,様式4・中学部!$R$17:$Z$46,7,FALSE))</f>
        <v>全</v>
      </c>
      <c r="I11" s="197" t="s">
        <v>7881</v>
      </c>
    </row>
    <row r="12" spans="1:9" ht="80.099999999999994" customHeight="1" x14ac:dyDescent="0.45">
      <c r="A12" s="176">
        <v>5</v>
      </c>
      <c r="B12" s="177" t="s">
        <v>2057</v>
      </c>
      <c r="C12" s="180" t="str">
        <f>IF(B12="","",VLOOKUP(B12,様式4・中学部!$R$17:$Z$46,2,FALSE))</f>
        <v>外国語</v>
      </c>
      <c r="D12" s="180" t="str">
        <f>IF(B12="","",VLOOKUP(B12,様式4・中学部!$R$17:$Z$46,3,FALSE))</f>
        <v>英語</v>
      </c>
      <c r="E12" s="178" t="str">
        <f>IF(B12="","",VLOOKUP(B12,様式4・中学部!$R$17:$Z$46,4,FALSE))</f>
        <v>東書</v>
      </c>
      <c r="F12" s="179" t="str">
        <f>IF(B12="","",VLOOKUP(B12,様式4・中学部!$R$17:$Z$46,5,FALSE))</f>
        <v>NEW HORIZON English Course 3</v>
      </c>
      <c r="G12" s="181" t="str">
        <f>IF(B12="","",VLOOKUP(B12,様式4・中学部!$R$17:$Z$46,6,FALSE))</f>
        <v>凖</v>
      </c>
      <c r="H12" s="181" t="str">
        <f>IF(B12="","",VLOOKUP(B12,様式4・中学部!$R$17:$Z$46,7,FALSE))</f>
        <v>全</v>
      </c>
      <c r="I12" s="197" t="s">
        <v>7881</v>
      </c>
    </row>
    <row r="13" spans="1:9" ht="80.099999999999994" customHeight="1" x14ac:dyDescent="0.45">
      <c r="A13" s="176">
        <v>6</v>
      </c>
      <c r="B13" s="177" t="s">
        <v>2060</v>
      </c>
      <c r="C13" s="300" t="str">
        <f>IF(B13="","",VLOOKUP(B13,様式4・中学部!$R$17:$Z$46,2,FALSE))</f>
        <v>特別の教科
道徳</v>
      </c>
      <c r="D13" s="180" t="str">
        <f>IF(B13="","",VLOOKUP(B13,様式4・中学部!$R$17:$Z$46,3,FALSE))</f>
        <v>道徳</v>
      </c>
      <c r="E13" s="178" t="str">
        <f>IF(B13="","",VLOOKUP(B13,様式4・中学部!$R$17:$Z$46,4,FALSE))</f>
        <v>光村</v>
      </c>
      <c r="F13" s="179" t="str">
        <f>IF(B13="","",VLOOKUP(B13,様式4・中学部!$R$17:$Z$46,5,FALSE))</f>
        <v>中学道徳　３　きみが いちばん ひかるとき</v>
      </c>
      <c r="G13" s="181" t="str">
        <f>IF(B13="","",VLOOKUP(B13,様式4・中学部!$R$17:$Z$46,6,FALSE))</f>
        <v>凖</v>
      </c>
      <c r="H13" s="181" t="str">
        <f>IF(B13="","",VLOOKUP(B13,様式4・中学部!$R$17:$Z$46,7,FALSE))</f>
        <v>全</v>
      </c>
      <c r="I13" s="197" t="s">
        <v>7881</v>
      </c>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9" t="str">
        <f>様式4・中学部!W3</f>
        <v>中学部</v>
      </c>
      <c r="B1" s="370"/>
      <c r="C1" s="387" t="s">
        <v>5520</v>
      </c>
      <c r="D1" s="388"/>
      <c r="E1" s="157"/>
      <c r="F1" s="384" t="s">
        <v>7707</v>
      </c>
      <c r="G1" s="384"/>
      <c r="H1" s="384"/>
    </row>
    <row r="2" spans="1:8" ht="29.25" customHeight="1" x14ac:dyDescent="0.45">
      <c r="A2" s="390" t="str">
        <f>様式4・中学部!F1&amp;"選定理由一覧表（検定済教科書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様式３・中1!F3</f>
        <v>学校名　　　大阪府立羽曳野支援学校　近畿大学病院分教室　　　中学部</v>
      </c>
      <c r="G3" s="383"/>
      <c r="H3" s="383"/>
    </row>
    <row r="4" spans="1:8" s="35" customFormat="1" ht="20.399999999999999" customHeight="1" x14ac:dyDescent="0.2">
      <c r="A4" s="158"/>
      <c r="B4" s="158"/>
      <c r="C4" s="159"/>
      <c r="D4" s="159"/>
      <c r="E4" s="159"/>
      <c r="F4" s="389"/>
      <c r="G4" s="389"/>
      <c r="H4" s="389"/>
    </row>
    <row r="5" spans="1:8" s="35" customFormat="1" ht="20.399999999999999" customHeight="1" x14ac:dyDescent="0.2">
      <c r="A5" s="382" t="s">
        <v>2015</v>
      </c>
      <c r="B5" s="382"/>
      <c r="C5" s="382"/>
      <c r="D5" s="159"/>
      <c r="E5" s="159"/>
      <c r="F5" s="285" t="s">
        <v>7708</v>
      </c>
      <c r="G5" s="285"/>
      <c r="H5" s="285"/>
    </row>
    <row r="6" spans="1:8" ht="20.399999999999999" customHeight="1" x14ac:dyDescent="0.45">
      <c r="A6" s="382"/>
      <c r="B6" s="382"/>
      <c r="C6" s="382"/>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6" t="str">
        <f>IF(B8="","",VLOOKUP(B8,様式4・中学部!$R$17:$Z$46,2,FALSE))</f>
        <v/>
      </c>
      <c r="D8" s="376" t="str">
        <f>IF(B8="","",VLOOKUP(B8,様式4・中学部!$R$17:$Z$46,3,FALSE))</f>
        <v/>
      </c>
      <c r="E8" s="166" t="str">
        <f>IF(B8="","",VLOOKUP(B8,様式4・中学部!$A$17:$H$46,4,FALSE))</f>
        <v/>
      </c>
      <c r="F8" s="167" t="str">
        <f>IF(B8="","",VLOOKUP(B8,様式4・中学部!$R$17:$Z$46,5,FALSE))</f>
        <v/>
      </c>
      <c r="G8" s="379" t="str">
        <f>IF(B8="","",VLOOKUP(B8,様式4・中学部!$R$17:$Z$46,7,FALSE))</f>
        <v/>
      </c>
      <c r="H8" s="198"/>
    </row>
    <row r="9" spans="1:8" ht="80.099999999999994" customHeight="1" x14ac:dyDescent="0.45">
      <c r="A9" s="161" t="s">
        <v>2136</v>
      </c>
      <c r="B9" s="168"/>
      <c r="C9" s="377"/>
      <c r="D9" s="377"/>
      <c r="E9" s="169" t="str">
        <f>IF(B9="","",VLOOKUP(B9,ア!$A$2:$C$788,2,FALSE))</f>
        <v/>
      </c>
      <c r="F9" s="170" t="str">
        <f>IF(B9="","",VLOOKUP(B9,ア!$A$2:$C$788,3,FALSE))</f>
        <v/>
      </c>
      <c r="G9" s="380"/>
      <c r="H9" s="199"/>
    </row>
    <row r="10" spans="1:8" ht="80.099999999999994" customHeight="1" x14ac:dyDescent="0.45">
      <c r="A10" s="161" t="s">
        <v>2136</v>
      </c>
      <c r="B10" s="168"/>
      <c r="C10" s="378"/>
      <c r="D10" s="378"/>
      <c r="E10" s="169" t="str">
        <f>IF(B10="","",VLOOKUP(B10,ア!$A$2:$C$788,2,FALSE))</f>
        <v/>
      </c>
      <c r="F10" s="170" t="str">
        <f>IF(B10="","",VLOOKUP(B10,ア!$A$2:$C$788,3,FALSE))</f>
        <v/>
      </c>
      <c r="G10" s="381"/>
      <c r="H10" s="200"/>
    </row>
    <row r="11" spans="1:8" ht="80.099999999999994" customHeight="1" x14ac:dyDescent="0.45">
      <c r="A11" s="164">
        <v>2</v>
      </c>
      <c r="B11" s="165"/>
      <c r="C11" s="376" t="str">
        <f>IF(B11="","",VLOOKUP(B11,様式4・中学部!$R$17:$Z$46,2,FALSE))</f>
        <v/>
      </c>
      <c r="D11" s="376" t="str">
        <f>IF(B11="","",VLOOKUP(B11,様式4・中学部!$R$17:$Z$46,3,FALSE))</f>
        <v/>
      </c>
      <c r="E11" s="166" t="str">
        <f>IF(B11="","",VLOOKUP(B11,様式4・中学部!$R$17:$Z$46,4,FALSE))</f>
        <v/>
      </c>
      <c r="F11" s="167" t="str">
        <f>IF(B11="","",VLOOKUP(B11,様式4・中学部!$R$17:$Z$46,5,FALSE))</f>
        <v/>
      </c>
      <c r="G11" s="379" t="str">
        <f>IF(B11="","",VLOOKUP(B11,様式4・中学部!$R$17:$Z$46,7,FALSE))</f>
        <v/>
      </c>
      <c r="H11" s="198"/>
    </row>
    <row r="12" spans="1:8" ht="80.099999999999994" customHeight="1" x14ac:dyDescent="0.45">
      <c r="A12" s="161" t="s">
        <v>2136</v>
      </c>
      <c r="B12" s="168"/>
      <c r="C12" s="377"/>
      <c r="D12" s="377"/>
      <c r="E12" s="169" t="str">
        <f>IF(B12="","",VLOOKUP(B12,ア!$A$2:$C$788,2,FALSE))</f>
        <v/>
      </c>
      <c r="F12" s="170" t="str">
        <f>IF(B12="","",VLOOKUP(B12,ア!$A$2:$C$788,3,FALSE))</f>
        <v/>
      </c>
      <c r="G12" s="380"/>
      <c r="H12" s="199"/>
    </row>
    <row r="13" spans="1:8" ht="80.099999999999994" customHeight="1" x14ac:dyDescent="0.45">
      <c r="A13" s="161" t="s">
        <v>2136</v>
      </c>
      <c r="B13" s="168"/>
      <c r="C13" s="378"/>
      <c r="D13" s="378"/>
      <c r="E13" s="169" t="str">
        <f>IF(B13="","",VLOOKUP(B13,ア!$A$2:$C$788,2,FALSE))</f>
        <v/>
      </c>
      <c r="F13" s="170" t="str">
        <f>IF(B13="","",VLOOKUP(B13,ア!$A$2:$C$788,3,FALSE))</f>
        <v/>
      </c>
      <c r="G13" s="381"/>
      <c r="H13" s="200"/>
    </row>
    <row r="14" spans="1:8" ht="80.099999999999994" customHeight="1" x14ac:dyDescent="0.45">
      <c r="A14" s="164">
        <v>3</v>
      </c>
      <c r="B14" s="165"/>
      <c r="C14" s="376" t="str">
        <f>IF(B14="","",VLOOKUP(B14,様式4・中学部!$R$17:$Z$46,2,FALSE))</f>
        <v/>
      </c>
      <c r="D14" s="376" t="str">
        <f>IF(B14="","",VLOOKUP(B14,様式4・中学部!$R$17:$Z$46,3,FALSE))</f>
        <v/>
      </c>
      <c r="E14" s="166" t="str">
        <f>IF(B14="","",VLOOKUP(B14,様式4・中学部!$R$17:$Z$46,4,FALSE))</f>
        <v/>
      </c>
      <c r="F14" s="167" t="str">
        <f>IF(B14="","",VLOOKUP(B14,様式4・中学部!$R$17:$Z$46,5,FALSE))</f>
        <v/>
      </c>
      <c r="G14" s="379" t="str">
        <f>IF(B14="","",VLOOKUP(B14,様式4・中学部!$R$17:$Z$46,7,FALSE))</f>
        <v/>
      </c>
      <c r="H14" s="198"/>
    </row>
    <row r="15" spans="1:8" ht="80.099999999999994" customHeight="1" x14ac:dyDescent="0.45">
      <c r="A15" s="161" t="s">
        <v>2136</v>
      </c>
      <c r="B15" s="168"/>
      <c r="C15" s="377"/>
      <c r="D15" s="377"/>
      <c r="E15" s="169" t="str">
        <f>IF(B15="","",VLOOKUP(B15,ア!$A$2:$C$788,2,FALSE))</f>
        <v/>
      </c>
      <c r="F15" s="170" t="str">
        <f>IF(B15="","",VLOOKUP(B15,ア!$A$2:$C$788,3,FALSE))</f>
        <v/>
      </c>
      <c r="G15" s="380"/>
      <c r="H15" s="199"/>
    </row>
    <row r="16" spans="1:8" ht="80.099999999999994" customHeight="1" x14ac:dyDescent="0.45">
      <c r="A16" s="161" t="s">
        <v>2136</v>
      </c>
      <c r="B16" s="168"/>
      <c r="C16" s="378"/>
      <c r="D16" s="378"/>
      <c r="E16" s="169" t="str">
        <f>IF(B16="","",VLOOKUP(B16,ア!$A$2:$C$788,2,FALSE))</f>
        <v/>
      </c>
      <c r="F16" s="170" t="str">
        <f>IF(B16="","",VLOOKUP(B16,ア!$A$2:$C$788,3,FALSE))</f>
        <v/>
      </c>
      <c r="G16" s="381"/>
      <c r="H16" s="200"/>
    </row>
    <row r="17" spans="1:8" ht="80.099999999999994" customHeight="1" x14ac:dyDescent="0.45">
      <c r="A17" s="164">
        <v>4</v>
      </c>
      <c r="B17" s="165"/>
      <c r="C17" s="376" t="str">
        <f>IF(B17="","",VLOOKUP(B17,様式4・中学部!$R$17:$Z$46,2,FALSE))</f>
        <v/>
      </c>
      <c r="D17" s="376" t="str">
        <f>IF(B17="","",VLOOKUP(B17,様式4・中学部!$R$17:$Z$46,3,FALSE))</f>
        <v/>
      </c>
      <c r="E17" s="166" t="str">
        <f>IF(B17="","",VLOOKUP(B17,様式4・中学部!$R$17:$Z$46,4,FALSE))</f>
        <v/>
      </c>
      <c r="F17" s="167" t="str">
        <f>IF(B17="","",VLOOKUP(B17,様式4・中学部!$R$17:$Z$46,5,FALSE))</f>
        <v/>
      </c>
      <c r="G17" s="379" t="str">
        <f>IF(B17="","",VLOOKUP(B17,様式4・中学部!$R$17:$Z$46,7,FALSE))</f>
        <v/>
      </c>
      <c r="H17" s="198"/>
    </row>
    <row r="18" spans="1:8" ht="80.099999999999994" customHeight="1" x14ac:dyDescent="0.45">
      <c r="A18" s="161" t="s">
        <v>2136</v>
      </c>
      <c r="B18" s="168"/>
      <c r="C18" s="377"/>
      <c r="D18" s="377"/>
      <c r="E18" s="169" t="str">
        <f>IF(B18="","",VLOOKUP(B18,ア!$A$2:$C$788,2,FALSE))</f>
        <v/>
      </c>
      <c r="F18" s="170" t="str">
        <f>IF(B18="","",VLOOKUP(B18,ア!$A$2:$C$788,3,FALSE))</f>
        <v/>
      </c>
      <c r="G18" s="380"/>
      <c r="H18" s="199"/>
    </row>
    <row r="19" spans="1:8" ht="80.099999999999994" customHeight="1" x14ac:dyDescent="0.45">
      <c r="A19" s="161" t="s">
        <v>2136</v>
      </c>
      <c r="B19" s="168"/>
      <c r="C19" s="378"/>
      <c r="D19" s="378"/>
      <c r="E19" s="169" t="str">
        <f>IF(B19="","",VLOOKUP(B19,ア!$A$2:$C$788,2,FALSE))</f>
        <v/>
      </c>
      <c r="F19" s="170" t="str">
        <f>IF(B19="","",VLOOKUP(B19,ア!$A$2:$C$788,3,FALSE))</f>
        <v/>
      </c>
      <c r="G19" s="381"/>
      <c r="H19" s="200"/>
    </row>
    <row r="20" spans="1:8" ht="80.099999999999994" customHeight="1" x14ac:dyDescent="0.45">
      <c r="A20" s="164">
        <v>5</v>
      </c>
      <c r="B20" s="165"/>
      <c r="C20" s="376" t="str">
        <f>IF(B20="","",VLOOKUP(B20,様式4・中学部!$R$17:$Z$46,2,FALSE))</f>
        <v/>
      </c>
      <c r="D20" s="376" t="str">
        <f>IF(B20="","",VLOOKUP(B20,様式4・中学部!$R$17:$Z$46,3,FALSE))</f>
        <v/>
      </c>
      <c r="E20" s="166" t="str">
        <f>IF(B20="","",VLOOKUP(B20,様式4・中学部!$R$17:$Z$46,4,FALSE))</f>
        <v/>
      </c>
      <c r="F20" s="167" t="str">
        <f>IF(B20="","",VLOOKUP(B20,様式4・中学部!$R$17:$Z$46,5,FALSE))</f>
        <v/>
      </c>
      <c r="G20" s="379" t="str">
        <f>IF(B20="","",VLOOKUP(B20,様式4・中学部!$R$17:$Z$46,7,FALSE))</f>
        <v/>
      </c>
      <c r="H20" s="198"/>
    </row>
    <row r="21" spans="1:8" ht="80.099999999999994" customHeight="1" x14ac:dyDescent="0.45">
      <c r="A21" s="161" t="s">
        <v>2136</v>
      </c>
      <c r="B21" s="168"/>
      <c r="C21" s="377"/>
      <c r="D21" s="377"/>
      <c r="E21" s="169" t="str">
        <f>IF(B21="","",VLOOKUP(B21,ア!$A$2:$C$788,2,FALSE))</f>
        <v/>
      </c>
      <c r="F21" s="170" t="str">
        <f>IF(B21="","",VLOOKUP(B21,ア!$A$2:$C$788,3,FALSE))</f>
        <v/>
      </c>
      <c r="G21" s="380"/>
      <c r="H21" s="199"/>
    </row>
    <row r="22" spans="1:8" ht="80.099999999999994" customHeight="1" x14ac:dyDescent="0.45">
      <c r="A22" s="161" t="s">
        <v>2136</v>
      </c>
      <c r="B22" s="168"/>
      <c r="C22" s="378"/>
      <c r="D22" s="378"/>
      <c r="E22" s="169" t="str">
        <f>IF(B22="","",VLOOKUP(B22,ア!$A$2:$C$788,2,FALSE))</f>
        <v/>
      </c>
      <c r="F22" s="170" t="str">
        <f>IF(B22="","",VLOOKUP(B22,ア!$A$2:$C$788,3,FALSE))</f>
        <v/>
      </c>
      <c r="G22" s="381"/>
      <c r="H22" s="200"/>
    </row>
    <row r="23" spans="1:8" ht="80.099999999999994" customHeight="1" x14ac:dyDescent="0.45">
      <c r="A23" s="164">
        <v>6</v>
      </c>
      <c r="B23" s="165"/>
      <c r="C23" s="376" t="str">
        <f>IF(B23="","",VLOOKUP(B23,様式4・中学部!$R$17:$Z$46,2,FALSE))</f>
        <v/>
      </c>
      <c r="D23" s="376" t="str">
        <f>IF(B23="","",VLOOKUP(B23,様式4・中学部!$R$17:$Z$46,3,FALSE))</f>
        <v/>
      </c>
      <c r="E23" s="166" t="str">
        <f>IF(B23="","",VLOOKUP(B23,様式4・中学部!$R$17:$Z$46,4,FALSE))</f>
        <v/>
      </c>
      <c r="F23" s="167" t="str">
        <f>IF(B23="","",VLOOKUP(B23,様式4・中学部!$R$17:$Z$46,5,FALSE))</f>
        <v/>
      </c>
      <c r="G23" s="379" t="str">
        <f>IF(B23="","",VLOOKUP(B23,様式4・中学部!$R$17:$Z$46,7,FALSE))</f>
        <v/>
      </c>
      <c r="H23" s="198"/>
    </row>
    <row r="24" spans="1:8" ht="80.099999999999994" customHeight="1" x14ac:dyDescent="0.45">
      <c r="A24" s="161" t="s">
        <v>2136</v>
      </c>
      <c r="B24" s="168"/>
      <c r="C24" s="377"/>
      <c r="D24" s="377"/>
      <c r="E24" s="169" t="str">
        <f>IF(B24="","",VLOOKUP(B24,ア!$A$2:$C$788,2,FALSE))</f>
        <v/>
      </c>
      <c r="F24" s="170" t="str">
        <f>IF(B24="","",VLOOKUP(B24,ア!$A$2:$C$788,3,FALSE))</f>
        <v/>
      </c>
      <c r="G24" s="380"/>
      <c r="H24" s="199"/>
    </row>
    <row r="25" spans="1:8" ht="80.099999999999994" customHeight="1" x14ac:dyDescent="0.45">
      <c r="A25" s="161" t="s">
        <v>2136</v>
      </c>
      <c r="B25" s="168"/>
      <c r="C25" s="378"/>
      <c r="D25" s="378"/>
      <c r="E25" s="169" t="str">
        <f>IF(B25="","",VLOOKUP(B25,ア!$A$2:$C$788,2,FALSE))</f>
        <v/>
      </c>
      <c r="F25" s="170" t="str">
        <f>IF(B25="","",VLOOKUP(B25,ア!$A$2:$C$788,3,FALSE))</f>
        <v/>
      </c>
      <c r="G25" s="381"/>
      <c r="H25" s="200"/>
    </row>
    <row r="26" spans="1:8" ht="80.099999999999994" customHeight="1" x14ac:dyDescent="0.45">
      <c r="A26" s="164">
        <v>7</v>
      </c>
      <c r="B26" s="165"/>
      <c r="C26" s="376" t="str">
        <f>IF(B26="","",VLOOKUP(B26,様式4・中学部!$R$17:$Z$46,2,FALSE))</f>
        <v/>
      </c>
      <c r="D26" s="376" t="str">
        <f>IF(B26="","",VLOOKUP(B26,様式4・中学部!$R$17:$Z$46,3,FALSE))</f>
        <v/>
      </c>
      <c r="E26" s="166" t="str">
        <f>IF(B26="","",VLOOKUP(B26,様式4・中学部!$R$17:$Z$46,4,FALSE))</f>
        <v/>
      </c>
      <c r="F26" s="167" t="str">
        <f>IF(B26="","",VLOOKUP(B26,様式4・中学部!$R$17:$Z$46,5,FALSE))</f>
        <v/>
      </c>
      <c r="G26" s="379" t="str">
        <f>IF(B26="","",VLOOKUP(B26,様式4・中学部!$R$17:$Z$46,7,FALSE))</f>
        <v/>
      </c>
      <c r="H26" s="198"/>
    </row>
    <row r="27" spans="1:8" ht="80.099999999999994" customHeight="1" x14ac:dyDescent="0.45">
      <c r="A27" s="161" t="s">
        <v>2136</v>
      </c>
      <c r="B27" s="168"/>
      <c r="C27" s="377"/>
      <c r="D27" s="377"/>
      <c r="E27" s="169" t="str">
        <f>IF(B27="","",VLOOKUP(B27,ア!$A$2:$C$788,2,FALSE))</f>
        <v/>
      </c>
      <c r="F27" s="170" t="str">
        <f>IF(B27="","",VLOOKUP(B27,ア!$A$2:$C$788,3,FALSE))</f>
        <v/>
      </c>
      <c r="G27" s="380"/>
      <c r="H27" s="199"/>
    </row>
    <row r="28" spans="1:8" ht="80.099999999999994" customHeight="1" x14ac:dyDescent="0.45">
      <c r="A28" s="161" t="s">
        <v>2136</v>
      </c>
      <c r="B28" s="168"/>
      <c r="C28" s="378"/>
      <c r="D28" s="378"/>
      <c r="E28" s="169" t="str">
        <f>IF(B28="","",VLOOKUP(B28,ア!$A$2:$C$788,2,FALSE))</f>
        <v/>
      </c>
      <c r="F28" s="170" t="str">
        <f>IF(B28="","",VLOOKUP(B28,ア!$A$2:$C$788,3,FALSE))</f>
        <v/>
      </c>
      <c r="G28" s="381"/>
      <c r="H28" s="200"/>
    </row>
    <row r="29" spans="1:8" ht="80.099999999999994" customHeight="1" x14ac:dyDescent="0.45">
      <c r="A29" s="164">
        <v>8</v>
      </c>
      <c r="B29" s="165"/>
      <c r="C29" s="376" t="str">
        <f>IF(B29="","",VLOOKUP(B29,様式4・中学部!$R$17:$Z$46,2,FALSE))</f>
        <v/>
      </c>
      <c r="D29" s="376" t="str">
        <f>IF(B29="","",VLOOKUP(B29,様式4・中学部!$R$17:$Z$46,3,FALSE))</f>
        <v/>
      </c>
      <c r="E29" s="166" t="str">
        <f>IF(B29="","",VLOOKUP(B29,様式4・中学部!$R$17:$Z$46,4,FALSE))</f>
        <v/>
      </c>
      <c r="F29" s="167" t="str">
        <f>IF(B29="","",VLOOKUP(B29,様式4・中学部!$R$17:$Z$46,5,FALSE))</f>
        <v/>
      </c>
      <c r="G29" s="379" t="str">
        <f>IF(B29="","",VLOOKUP(B29,様式4・中学部!$R$17:$Z$46,7,FALSE))</f>
        <v/>
      </c>
      <c r="H29" s="198"/>
    </row>
    <row r="30" spans="1:8" ht="80.099999999999994" customHeight="1" x14ac:dyDescent="0.45">
      <c r="A30" s="161" t="s">
        <v>2136</v>
      </c>
      <c r="B30" s="168"/>
      <c r="C30" s="377"/>
      <c r="D30" s="377"/>
      <c r="E30" s="169" t="str">
        <f>IF(B30="","",VLOOKUP(B30,ア!$A$2:$C$788,2,FALSE))</f>
        <v/>
      </c>
      <c r="F30" s="170" t="str">
        <f>IF(B30="","",VLOOKUP(B30,ア!$A$2:$C$788,3,FALSE))</f>
        <v/>
      </c>
      <c r="G30" s="380"/>
      <c r="H30" s="199"/>
    </row>
    <row r="31" spans="1:8" ht="80.099999999999994" customHeight="1" x14ac:dyDescent="0.45">
      <c r="A31" s="161" t="s">
        <v>2136</v>
      </c>
      <c r="B31" s="168"/>
      <c r="C31" s="378"/>
      <c r="D31" s="378"/>
      <c r="E31" s="169" t="str">
        <f>IF(B31="","",VLOOKUP(B31,ア!$A$2:$C$788,2,FALSE))</f>
        <v/>
      </c>
      <c r="F31" s="170" t="str">
        <f>IF(B31="","",VLOOKUP(B31,ア!$A$2:$C$788,3,FALSE))</f>
        <v/>
      </c>
      <c r="G31" s="381"/>
      <c r="H31" s="200"/>
    </row>
    <row r="32" spans="1:8" ht="80.099999999999994" customHeight="1" x14ac:dyDescent="0.45">
      <c r="A32" s="164">
        <v>9</v>
      </c>
      <c r="B32" s="165"/>
      <c r="C32" s="376" t="str">
        <f>IF(B32="","",VLOOKUP(B32,様式4・中学部!$R$17:$Z$46,2,FALSE))</f>
        <v/>
      </c>
      <c r="D32" s="376" t="str">
        <f>IF(B32="","",VLOOKUP(B32,様式4・中学部!$R$17:$Z$46,3,FALSE))</f>
        <v/>
      </c>
      <c r="E32" s="166" t="str">
        <f>IF(B32="","",VLOOKUP(B32,様式4・中学部!$R$17:$Z$46,4,FALSE))</f>
        <v/>
      </c>
      <c r="F32" s="167" t="str">
        <f>IF(B32="","",VLOOKUP(B32,様式4・中学部!$R$17:$Z$46,5,FALSE))</f>
        <v/>
      </c>
      <c r="G32" s="379" t="str">
        <f>IF(B32="","",VLOOKUP(B32,様式4・中学部!$R$17:$Z$46,7,FALSE))</f>
        <v/>
      </c>
      <c r="H32" s="198"/>
    </row>
    <row r="33" spans="1:8" ht="80.099999999999994" customHeight="1" x14ac:dyDescent="0.45">
      <c r="A33" s="161" t="s">
        <v>2136</v>
      </c>
      <c r="B33" s="168"/>
      <c r="C33" s="377"/>
      <c r="D33" s="377"/>
      <c r="E33" s="169" t="str">
        <f>IF(B33="","",VLOOKUP(B33,ア!$A$2:$C$788,2,FALSE))</f>
        <v/>
      </c>
      <c r="F33" s="170" t="str">
        <f>IF(B33="","",VLOOKUP(B33,ア!$A$2:$C$788,3,FALSE))</f>
        <v/>
      </c>
      <c r="G33" s="380"/>
      <c r="H33" s="199"/>
    </row>
    <row r="34" spans="1:8" ht="80.099999999999994" customHeight="1" x14ac:dyDescent="0.45">
      <c r="A34" s="161" t="s">
        <v>2136</v>
      </c>
      <c r="B34" s="168"/>
      <c r="C34" s="378"/>
      <c r="D34" s="378"/>
      <c r="E34" s="169" t="str">
        <f>IF(B34="","",VLOOKUP(B34,ア!$A$2:$C$788,2,FALSE))</f>
        <v/>
      </c>
      <c r="F34" s="170" t="str">
        <f>IF(B34="","",VLOOKUP(B34,ア!$A$2:$C$788,3,FALSE))</f>
        <v/>
      </c>
      <c r="G34" s="381"/>
      <c r="H34" s="200"/>
    </row>
    <row r="35" spans="1:8" ht="80.099999999999994" customHeight="1" x14ac:dyDescent="0.45">
      <c r="A35" s="164">
        <v>10</v>
      </c>
      <c r="B35" s="165"/>
      <c r="C35" s="376" t="str">
        <f>IF(B35="","",VLOOKUP(B35,様式4・中学部!$R$17:$Z$46,2,FALSE))</f>
        <v/>
      </c>
      <c r="D35" s="376" t="str">
        <f>IF(B35="","",VLOOKUP(B35,様式4・中学部!$R$17:$Z$46,3,FALSE))</f>
        <v/>
      </c>
      <c r="E35" s="166" t="str">
        <f>IF(B35="","",VLOOKUP(B35,様式4・中学部!$R$17:$Z$46,4,FALSE))</f>
        <v/>
      </c>
      <c r="F35" s="167" t="str">
        <f>IF(B35="","",VLOOKUP(B35,様式4・中学部!$R$17:$Z$46,5,FALSE))</f>
        <v/>
      </c>
      <c r="G35" s="379" t="str">
        <f>IF(B35="","",VLOOKUP(B35,様式4・中学部!$R$17:$Z$46,7,FALSE))</f>
        <v/>
      </c>
      <c r="H35" s="198"/>
    </row>
    <row r="36" spans="1:8" ht="80.099999999999994" customHeight="1" x14ac:dyDescent="0.45">
      <c r="A36" s="161" t="s">
        <v>2136</v>
      </c>
      <c r="B36" s="168"/>
      <c r="C36" s="377"/>
      <c r="D36" s="377"/>
      <c r="E36" s="169" t="str">
        <f>IF(B36="","",VLOOKUP(B36,ア!$A$2:$C$788,2,FALSE))</f>
        <v/>
      </c>
      <c r="F36" s="170" t="str">
        <f>IF(B36="","",VLOOKUP(B36,ア!$A$2:$C$788,3,FALSE))</f>
        <v/>
      </c>
      <c r="G36" s="380"/>
      <c r="H36" s="199"/>
    </row>
    <row r="37" spans="1:8" ht="80.099999999999994" customHeight="1" x14ac:dyDescent="0.45">
      <c r="A37" s="161" t="s">
        <v>2136</v>
      </c>
      <c r="B37" s="168"/>
      <c r="C37" s="378"/>
      <c r="D37" s="378"/>
      <c r="E37" s="169" t="str">
        <f>IF(B37="","",VLOOKUP(B37,ア!$A$2:$C$788,2,FALSE))</f>
        <v/>
      </c>
      <c r="F37" s="170" t="str">
        <f>IF(B37="","",VLOOKUP(B37,ア!$A$2:$C$788,3,FALSE))</f>
        <v/>
      </c>
      <c r="G37" s="381"/>
      <c r="H37" s="200"/>
    </row>
    <row r="38" spans="1:8" ht="80.099999999999994" customHeight="1" x14ac:dyDescent="0.45">
      <c r="A38" s="164">
        <v>11</v>
      </c>
      <c r="B38" s="165"/>
      <c r="C38" s="376" t="str">
        <f>IF(B38="","",VLOOKUP(B38,様式4・中学部!$R$17:$Z$46,2,FALSE))</f>
        <v/>
      </c>
      <c r="D38" s="376" t="str">
        <f>IF(B38="","",VLOOKUP(B38,様式4・中学部!$R$17:$Z$46,3,FALSE))</f>
        <v/>
      </c>
      <c r="E38" s="166" t="str">
        <f>IF(B38="","",VLOOKUP(B38,様式4・中学部!$R$17:$Z$46,4,FALSE))</f>
        <v/>
      </c>
      <c r="F38" s="167" t="str">
        <f>IF(B38="","",VLOOKUP(B38,様式4・中学部!$R$17:$Z$46,5,FALSE))</f>
        <v/>
      </c>
      <c r="G38" s="379" t="str">
        <f>IF(B38="","",VLOOKUP(B38,様式4・中学部!$R$17:$Z$46,7,FALSE))</f>
        <v/>
      </c>
      <c r="H38" s="198"/>
    </row>
    <row r="39" spans="1:8" ht="80.099999999999994" customHeight="1" x14ac:dyDescent="0.45">
      <c r="A39" s="161" t="s">
        <v>2136</v>
      </c>
      <c r="B39" s="168"/>
      <c r="C39" s="377"/>
      <c r="D39" s="377"/>
      <c r="E39" s="169" t="str">
        <f>IF(B39="","",VLOOKUP(B39,ア!$A$2:$C$788,2,FALSE))</f>
        <v/>
      </c>
      <c r="F39" s="170" t="str">
        <f>IF(B39="","",VLOOKUP(B39,ア!$A$2:$C$788,3,FALSE))</f>
        <v/>
      </c>
      <c r="G39" s="380"/>
      <c r="H39" s="199"/>
    </row>
    <row r="40" spans="1:8" ht="80.099999999999994" customHeight="1" x14ac:dyDescent="0.45">
      <c r="A40" s="161" t="s">
        <v>2136</v>
      </c>
      <c r="B40" s="168"/>
      <c r="C40" s="378"/>
      <c r="D40" s="378"/>
      <c r="E40" s="169" t="str">
        <f>IF(B40="","",VLOOKUP(B40,ア!$A$2:$C$788,2,FALSE))</f>
        <v/>
      </c>
      <c r="F40" s="170" t="str">
        <f>IF(B40="","",VLOOKUP(B40,ア!$A$2:$C$788,3,FALSE))</f>
        <v/>
      </c>
      <c r="G40" s="381"/>
      <c r="H40" s="200"/>
    </row>
    <row r="41" spans="1:8" ht="80.099999999999994" customHeight="1" x14ac:dyDescent="0.45">
      <c r="A41" s="164">
        <v>12</v>
      </c>
      <c r="B41" s="165"/>
      <c r="C41" s="376" t="str">
        <f>IF(B41="","",VLOOKUP(B41,様式4・中学部!$R$17:$Z$46,2,FALSE))</f>
        <v/>
      </c>
      <c r="D41" s="376" t="str">
        <f>IF(B41="","",VLOOKUP(B41,様式4・中学部!$R$17:$Z$46,3,FALSE))</f>
        <v/>
      </c>
      <c r="E41" s="166" t="str">
        <f>IF(B41="","",VLOOKUP(B41,様式4・中学部!$R$17:$Z$46,4,FALSE))</f>
        <v/>
      </c>
      <c r="F41" s="167" t="str">
        <f>IF(B41="","",VLOOKUP(B41,様式4・中学部!$R$17:$Z$46,5,FALSE))</f>
        <v/>
      </c>
      <c r="G41" s="379" t="str">
        <f>IF(B41="","",VLOOKUP(B41,様式4・中学部!$R$17:$Z$46,7,FALSE))</f>
        <v/>
      </c>
      <c r="H41" s="198"/>
    </row>
    <row r="42" spans="1:8" ht="80.099999999999994" customHeight="1" x14ac:dyDescent="0.45">
      <c r="A42" s="161" t="s">
        <v>2136</v>
      </c>
      <c r="B42" s="168"/>
      <c r="C42" s="377"/>
      <c r="D42" s="377"/>
      <c r="E42" s="169" t="str">
        <f>IF(B42="","",VLOOKUP(B42,ア!$A$2:$C$788,2,FALSE))</f>
        <v/>
      </c>
      <c r="F42" s="170" t="str">
        <f>IF(B42="","",VLOOKUP(B42,ア!$A$2:$C$788,3,FALSE))</f>
        <v/>
      </c>
      <c r="G42" s="380"/>
      <c r="H42" s="199"/>
    </row>
    <row r="43" spans="1:8" ht="80.099999999999994" customHeight="1" x14ac:dyDescent="0.45">
      <c r="A43" s="161" t="s">
        <v>2136</v>
      </c>
      <c r="B43" s="168"/>
      <c r="C43" s="378"/>
      <c r="D43" s="378"/>
      <c r="E43" s="169" t="str">
        <f>IF(B43="","",VLOOKUP(B43,ア!$A$2:$C$788,2,FALSE))</f>
        <v/>
      </c>
      <c r="F43" s="170" t="str">
        <f>IF(B43="","",VLOOKUP(B43,ア!$A$2:$C$788,3,FALSE))</f>
        <v/>
      </c>
      <c r="G43" s="381"/>
      <c r="H43" s="200"/>
    </row>
    <row r="44" spans="1:8" ht="80.099999999999994" customHeight="1" x14ac:dyDescent="0.45">
      <c r="A44" s="164">
        <v>13</v>
      </c>
      <c r="B44" s="165"/>
      <c r="C44" s="376" t="str">
        <f>IF(B44="","",VLOOKUP(B44,様式4・中学部!$R$17:$Z$46,2,FALSE))</f>
        <v/>
      </c>
      <c r="D44" s="376" t="str">
        <f>IF(B44="","",VLOOKUP(B44,様式4・中学部!$R$17:$Z$46,3,FALSE))</f>
        <v/>
      </c>
      <c r="E44" s="166" t="str">
        <f>IF(B44="","",VLOOKUP(B44,様式4・中学部!$R$17:$Z$46,4,FALSE))</f>
        <v/>
      </c>
      <c r="F44" s="167" t="str">
        <f>IF(B44="","",VLOOKUP(B44,様式4・中学部!$R$17:$Z$46,5,FALSE))</f>
        <v/>
      </c>
      <c r="G44" s="379" t="str">
        <f>IF(B44="","",VLOOKUP(B44,様式4・中学部!$R$17:$Z$46,7,FALSE))</f>
        <v/>
      </c>
      <c r="H44" s="198"/>
    </row>
    <row r="45" spans="1:8" ht="80.099999999999994" customHeight="1" x14ac:dyDescent="0.45">
      <c r="A45" s="161" t="s">
        <v>2136</v>
      </c>
      <c r="B45" s="168"/>
      <c r="C45" s="377"/>
      <c r="D45" s="377"/>
      <c r="E45" s="169" t="str">
        <f>IF(B45="","",VLOOKUP(B45,ア!$A$2:$C$788,2,FALSE))</f>
        <v/>
      </c>
      <c r="F45" s="170" t="str">
        <f>IF(B45="","",VLOOKUP(B45,ア!$A$2:$C$788,3,FALSE))</f>
        <v/>
      </c>
      <c r="G45" s="380"/>
      <c r="H45" s="199"/>
    </row>
    <row r="46" spans="1:8" ht="80.099999999999994" customHeight="1" x14ac:dyDescent="0.45">
      <c r="A46" s="161" t="s">
        <v>2136</v>
      </c>
      <c r="B46" s="168"/>
      <c r="C46" s="378"/>
      <c r="D46" s="378"/>
      <c r="E46" s="169" t="str">
        <f>IF(B46="","",VLOOKUP(B46,ア!$A$2:$C$788,2,FALSE))</f>
        <v/>
      </c>
      <c r="F46" s="170" t="str">
        <f>IF(B46="","",VLOOKUP(B46,ア!$A$2:$C$788,3,FALSE))</f>
        <v/>
      </c>
      <c r="G46" s="381"/>
      <c r="H46" s="200"/>
    </row>
    <row r="47" spans="1:8" ht="80.099999999999994" customHeight="1" x14ac:dyDescent="0.45">
      <c r="A47" s="164">
        <v>14</v>
      </c>
      <c r="B47" s="165"/>
      <c r="C47" s="376" t="str">
        <f>IF(B47="","",VLOOKUP(B47,様式4・中学部!$R$17:$Z$46,2,FALSE))</f>
        <v/>
      </c>
      <c r="D47" s="376" t="str">
        <f>IF(B47="","",VLOOKUP(B47,様式4・中学部!$R$17:$Z$46,3,FALSE))</f>
        <v/>
      </c>
      <c r="E47" s="166" t="str">
        <f>IF(B47="","",VLOOKUP(B47,様式4・中学部!$R$17:$Z$46,4,FALSE))</f>
        <v/>
      </c>
      <c r="F47" s="167" t="str">
        <f>IF(B47="","",VLOOKUP(B47,様式4・中学部!$R$17:$Z$46,5,FALSE))</f>
        <v/>
      </c>
      <c r="G47" s="379" t="str">
        <f>IF(B47="","",VLOOKUP(B47,様式4・中学部!$R$17:$Z$46,7,FALSE))</f>
        <v/>
      </c>
      <c r="H47" s="198"/>
    </row>
    <row r="48" spans="1:8" ht="80.099999999999994" customHeight="1" x14ac:dyDescent="0.45">
      <c r="A48" s="161" t="s">
        <v>2136</v>
      </c>
      <c r="B48" s="168"/>
      <c r="C48" s="377"/>
      <c r="D48" s="377"/>
      <c r="E48" s="169" t="str">
        <f>IF(B48="","",VLOOKUP(B48,ア!$A$2:$C$788,2,FALSE))</f>
        <v/>
      </c>
      <c r="F48" s="170" t="str">
        <f>IF(B48="","",VLOOKUP(B48,ア!$A$2:$C$788,3,FALSE))</f>
        <v/>
      </c>
      <c r="G48" s="380"/>
      <c r="H48" s="199"/>
    </row>
    <row r="49" spans="1:8" ht="80.099999999999994" customHeight="1" x14ac:dyDescent="0.45">
      <c r="A49" s="161" t="s">
        <v>2136</v>
      </c>
      <c r="B49" s="168"/>
      <c r="C49" s="378"/>
      <c r="D49" s="378"/>
      <c r="E49" s="169" t="str">
        <f>IF(B49="","",VLOOKUP(B49,ア!$A$2:$C$788,2,FALSE))</f>
        <v/>
      </c>
      <c r="F49" s="170" t="str">
        <f>IF(B49="","",VLOOKUP(B49,ア!$A$2:$C$788,3,FALSE))</f>
        <v/>
      </c>
      <c r="G49" s="381"/>
      <c r="H49" s="200"/>
    </row>
    <row r="50" spans="1:8" ht="80.099999999999994" customHeight="1" x14ac:dyDescent="0.45">
      <c r="A50" s="164">
        <v>15</v>
      </c>
      <c r="B50" s="165"/>
      <c r="C50" s="376" t="str">
        <f>IF(B50="","",VLOOKUP(B50,様式4・中学部!$R$17:$Z$46,2,FALSE))</f>
        <v/>
      </c>
      <c r="D50" s="376" t="str">
        <f>IF(B50="","",VLOOKUP(B50,様式4・中学部!$R$17:$Z$46,3,FALSE))</f>
        <v/>
      </c>
      <c r="E50" s="166" t="str">
        <f>IF(B50="","",VLOOKUP(B50,様式4・中学部!$R$17:$Z$46,4,FALSE))</f>
        <v/>
      </c>
      <c r="F50" s="167" t="str">
        <f>IF(B50="","",VLOOKUP(B50,様式4・中学部!$R$17:$Z$46,5,FALSE))</f>
        <v/>
      </c>
      <c r="G50" s="379" t="str">
        <f>IF(B50="","",VLOOKUP(B50,様式4・中学部!$R$17:$Z$46,7,FALSE))</f>
        <v/>
      </c>
      <c r="H50" s="198"/>
    </row>
    <row r="51" spans="1:8" ht="80.099999999999994" customHeight="1" x14ac:dyDescent="0.45">
      <c r="A51" s="161" t="s">
        <v>2136</v>
      </c>
      <c r="B51" s="168"/>
      <c r="C51" s="377"/>
      <c r="D51" s="377"/>
      <c r="E51" s="169" t="str">
        <f>IF(B51="","",VLOOKUP(B51,ア!$A$2:$C$788,2,FALSE))</f>
        <v/>
      </c>
      <c r="F51" s="170" t="str">
        <f>IF(B51="","",VLOOKUP(B51,ア!$A$2:$C$788,3,FALSE))</f>
        <v/>
      </c>
      <c r="G51" s="380"/>
      <c r="H51" s="199"/>
    </row>
    <row r="52" spans="1:8" ht="80.099999999999994" customHeight="1" x14ac:dyDescent="0.45">
      <c r="A52" s="161" t="s">
        <v>2136</v>
      </c>
      <c r="B52" s="168"/>
      <c r="C52" s="378"/>
      <c r="D52" s="378"/>
      <c r="E52" s="169" t="str">
        <f>IF(B52="","",VLOOKUP(B52,ア!$A$2:$C$788,2,FALSE))</f>
        <v/>
      </c>
      <c r="F52" s="170" t="str">
        <f>IF(B52="","",VLOOKUP(B52,ア!$A$2:$C$788,3,FALSE))</f>
        <v/>
      </c>
      <c r="G52" s="38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7813</v>
      </c>
      <c r="B743" s="193" t="s">
        <v>7814</v>
      </c>
      <c r="C743" s="189" t="s">
        <v>7815</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D2F1A3-E718-45D1-8994-090650D95EC5}">
  <ds:schemaRefs>
    <ds:schemaRef ds:uri="http://purl.org/dc/elements/1.1/"/>
    <ds:schemaRef ds:uri="http://schemas.microsoft.com/office/2006/metadata/properties"/>
    <ds:schemaRef ds:uri="71f2445a-9ccc-4151-8be8-bbcc6ba164ff"/>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92c85782-91b6-4975-a634-e8e07eaefb77"/>
    <ds:schemaRef ds:uri="http://purl.org/dc/dcmitype/"/>
    <ds:schemaRef ds:uri="http://purl.org/dc/terms/"/>
  </ds:schemaRefs>
</ds:datastoreItem>
</file>

<file path=customXml/itemProps2.xml><?xml version="1.0" encoding="utf-8"?>
<ds:datastoreItem xmlns:ds="http://schemas.openxmlformats.org/officeDocument/2006/customXml" ds:itemID="{7F0C0DB3-CED3-4E4B-8882-589A688AED2E}">
  <ds:schemaRefs>
    <ds:schemaRef ds:uri="http://schemas.microsoft.com/sharepoint/v3/contenttype/forms"/>
  </ds:schemaRefs>
</ds:datastoreItem>
</file>

<file path=customXml/itemProps3.xml><?xml version="1.0" encoding="utf-8"?>
<ds:datastoreItem xmlns:ds="http://schemas.openxmlformats.org/officeDocument/2006/customXml" ds:itemID="{07CE8DC6-2612-4F41-9BF6-564567A81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2025-11-27T06:13:19Z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