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9836D78-1E26-4A1E-A025-EC1ED888A717}" xr6:coauthVersionLast="47" xr6:coauthVersionMax="47" xr10:uidLastSave="{00000000-0000-0000-0000-000000000000}"/>
  <bookViews>
    <workbookView minimized="1" xWindow="-13515" yWindow="17100"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6" i="14" l="1"/>
  <c r="C17" i="14"/>
  <c r="C18" i="14"/>
  <c r="G18" i="14"/>
  <c r="N37" i="7"/>
  <c r="W17" i="7"/>
  <c r="E17" i="7" l="1"/>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V17" i="7"/>
  <c r="N17" i="7"/>
  <c r="M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F18" i="14"/>
  <c r="E18" i="14"/>
  <c r="D18" i="14"/>
  <c r="H17" i="14"/>
  <c r="G17" i="14"/>
  <c r="F17" i="14"/>
  <c r="E17" i="14"/>
  <c r="D17" i="14"/>
  <c r="H16" i="14"/>
  <c r="G16" i="14"/>
  <c r="F16" i="14"/>
  <c r="E16" i="14"/>
  <c r="D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<sst xmlns="http://schemas.openxmlformats.org/spreadsheetml/2006/main" count="13622" uniqueCount="8034">
  <si>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</si>
  <si>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</si>
  <si>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</si>
  <si>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</si>
  <si>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</si>
  <si>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</si>
  <si>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</si>
  <si>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</si>
  <si>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</si>
  <si>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</si>
  <si>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</si>
  <si>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</si>
  <si>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</si>
  <si>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</si>
  <si>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</si>
  <si>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</si>
  <si>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</si>
  <si>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</si>
  <si>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</si>
  <si>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</si>
  <si>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</si>
  <si>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</si>
  <si>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</si>
  <si>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</si>
  <si>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</si>
  <si>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</si>
  <si>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</si>
  <si>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</si>
  <si>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</si>
  <si>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</si>
  <si>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</si>
  <si>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</si>
  <si>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</si>
  <si>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</si>
  <si>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</si>
  <si>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</si>
  <si>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</si>
  <si>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</si>
  <si>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</si>
  <si>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</si>
  <si>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</si>
  <si>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</si>
  <si>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</si>
  <si>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</si>
  <si>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</si>
  <si>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</si>
  <si>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</si>
  <si>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</si>
  <si>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</si>
  <si>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</si>
  <si>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</si>
  <si>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</si>
  <si>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</si>
  <si>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</si>
  <si>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</si>
  <si>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</si>
  <si>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</si>
  <si>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</si>
  <si>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</si>
  <si>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</si>
  <si>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</si>
  <si>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</si>
  <si>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</si>
  <si>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</si>
  <si>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</si>
  <si>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</si>
  <si>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</si>
  <si>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</si>
  <si>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</si>
  <si>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</si>
  <si>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</si>
  <si>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</si>
  <si>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</si>
  <si>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</si>
  <si>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</si>
  <si>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</si>
  <si>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</si>
  <si>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</si>
  <si>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</si>
  <si>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</si>
  <si>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</si>
  <si>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</si>
  <si>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</si>
  <si>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</si>
  <si>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</si>
  <si>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</si>
  <si>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</si>
  <si>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</si>
  <si>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</si>
  <si>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</si>
  <si>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</si>
  <si>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</si>
  <si>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</si>
  <si>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</si>
  <si>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</si>
  <si>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</si>
  <si>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</si>
  <si>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</si>
  <si>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</si>
  <si>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</si>
  <si>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</si>
  <si>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</si>
  <si>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</si>
  <si>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</si>
  <si>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</si>
  <si>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</si>
  <si>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</si>
  <si>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</si>
  <si>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</si>
  <si>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</si>
  <si>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</si>
  <si>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</si>
  <si>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</si>
  <si>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</si>
  <si>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</si>
  <si>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</si>
  <si>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</si>
  <si>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</si>
  <si>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</si>
  <si>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</si>
  <si>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</si>
  <si>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</si>
  <si>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</si>
  <si>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</si>
  <si>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</si>
  <si>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</si>
  <si>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</si>
  <si>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</si>
  <si>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</si>
  <si>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</si>
  <si>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</si>
  <si>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</si>
  <si>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</si>
  <si>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</si>
  <si>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</si>
  <si>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</si>
  <si>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</si>
  <si>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</si>
  <si>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</si>
  <si>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</si>
  <si>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</si>
  <si>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</si>
  <si>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</si>
  <si>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</si>
  <si>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</si>
  <si>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</si>
  <si>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</si>
  <si>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</si>
  <si>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</si>
  <si>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</si>
  <si>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</si>
  <si>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</si>
  <si>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</si>
  <si>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</si>
  <si>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</si>
  <si>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</si>
  <si>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</si>
  <si>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</si>
  <si>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</si>
  <si>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</si>
  <si>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</si>
  <si>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</si>
  <si>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</si>
  <si>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</si>
  <si>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</si>
  <si>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</si>
  <si>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</si>
  <si>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</si>
  <si>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</si>
  <si>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</si>
  <si>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</si>
  <si>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</si>
  <si>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</si>
  <si>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</si>
  <si>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</si>
  <si>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</si>
  <si>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</si>
  <si>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</si>
  <si>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</si>
  <si>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</si>
  <si>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</si>
  <si>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</si>
  <si>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</si>
  <si>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</si>
  <si>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</si>
  <si>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</si>
  <si>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</si>
  <si>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</si>
  <si>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</si>
  <si>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</si>
  <si>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</si>
  <si>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</si>
  <si>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</si>
  <si>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</si>
  <si>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</si>
  <si>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</si>
  <si>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</si>
  <si>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</si>
  <si>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</si>
  <si>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</si>
  <si>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</si>
  <si>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</si>
  <si>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</si>
  <si>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</si>
  <si>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</si>
  <si>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</si>
  <si>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</si>
  <si>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</si>
  <si>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</si>
  <si>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</si>
  <si>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</si>
  <si>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</si>
  <si>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</si>
  <si>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</si>
  <si>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</si>
  <si>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</si>
  <si>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</si>
  <si>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</si>
  <si>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</si>
  <si>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</si>
  <si>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</si>
  <si>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</si>
  <si>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</si>
  <si>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</si>
  <si>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</si>
  <si>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</si>
  <si>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</si>
  <si>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</si>
  <si>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</si>
  <si>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</si>
  <si>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</si>
  <si>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</si>
  <si>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</si>
  <si>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</si>
  <si>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</si>
  <si>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</si>
  <si>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</si>
  <si>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</si>
  <si>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</si>
  <si>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</si>
  <si>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</si>
  <si>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</si>
  <si>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</si>
  <si>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</si>
  <si>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</si>
  <si>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</si>
  <si>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</si>
  <si>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</si>
  <si>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</si>
  <si>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</si>
  <si>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</si>
  <si>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</si>
  <si>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</si>
  <si>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</si>
  <si>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</si>
  <si>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</si>
  <si>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</si>
  <si>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</si>
  <si>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</si>
  <si>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</si>
  <si>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</si>
  <si>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</si>
  <si>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</si>
  <si>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</si>
  <si>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</si>
  <si>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</si>
  <si>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</si>
  <si>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</si>
  <si>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</si>
  <si>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</si>
  <si>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</si>
  <si>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</si>
  <si>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</si>
  <si>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</si>
  <si>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</si>
  <si>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</si>
  <si>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</si>
  <si>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</si>
  <si>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</si>
  <si>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</si>
  <si>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</si>
  <si>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</si>
  <si>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</si>
  <si>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</si>
  <si>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</si>
  <si>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</si>
  <si>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</si>
  <si>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</si>
  <si>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</si>
  <si>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</si>
  <si>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</si>
  <si>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</si>
  <si>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</si>
  <si>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</si>
  <si>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</si>
  <si>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</si>
  <si>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</si>
  <si>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</si>
  <si>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</si>
  <si>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</si>
  <si>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</si>
  <si>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</si>
  <si>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</si>
  <si>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</si>
  <si>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</si>
  <si>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</si>
  <si>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</si>
  <si>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</si>
  <si>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</si>
  <si>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</si>
  <si>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</si>
  <si>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</si>
  <si>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</si>
  <si>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</si>
  <si>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</si>
  <si>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</si>
  <si>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</si>
  <si>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</si>
  <si>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</si>
  <si>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</si>
  <si>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</si>
  <si>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</si>
  <si>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</si>
  <si>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</si>
  <si>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</si>
  <si>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</si>
  <si>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</si>
  <si>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</si>
  <si>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</si>
  <si>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</si>
  <si>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</si>
  <si>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</si>
  <si>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</si>
  <si>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</si>
  <si>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</si>
  <si>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</si>
  <si>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</si>
  <si>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</si>
  <si>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</si>
  <si>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</si>
  <si>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</si>
  <si>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</si>
  <si>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</si>
  <si>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</si>
  <si>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</si>
  <si>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</si>
  <si>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</si>
  <si>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</si>
  <si>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</si>
  <si>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</si>
  <si>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</si>
  <si>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</si>
  <si>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</si>
  <si>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</si>
  <si>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</si>
  <si>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</si>
  <si>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</si>
  <si>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</si>
  <si>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</si>
  <si>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</si>
  <si>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</si>
  <si>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</si>
  <si>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</si>
  <si>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</si>
  <si>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</si>
  <si>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</si>
  <si>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</si>
  <si>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</si>
  <si>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</si>
  <si>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</si>
  <si>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</si>
  <si>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</si>
  <si>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</si>
  <si>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</si>
  <si>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</si>
  <si>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</si>
  <si>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</si>
  <si>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</si>
  <si>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</si>
  <si>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</si>
  <si>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</si>
  <si>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</si>
  <si>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</si>
  <si>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</si>
  <si>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</si>
  <si>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</si>
  <si>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</si>
  <si>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</si>
  <si>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</si>
  <si>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</si>
  <si>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</si>
  <si>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</si>
  <si>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</si>
  <si>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</si>
  <si>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</si>
  <si>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</si>
  <si>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</si>
  <si>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</si>
  <si>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</si>
  <si>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</si>
  <si>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</si>
  <si>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</si>
  <si>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</si>
  <si>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</si>
  <si>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</si>
  <si>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</si>
  <si>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</si>
  <si>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</si>
  <si>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</si>
  <si>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</si>
  <si>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</si>
  <si>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</si>
  <si>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</si>
  <si>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</si>
  <si>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</si>
  <si>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</si>
  <si>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</si>
  <si>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</si>
  <si>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</si>
  <si>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</si>
  <si>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</si>
  <si>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</si>
  <si>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</si>
  <si>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</si>
  <si>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</si>
  <si>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</si>
  <si>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</si>
  <si>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</si>
  <si>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</si>
  <si>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</si>
  <si>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</si>
  <si>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</si>
  <si>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</si>
  <si>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</si>
  <si>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</si>
  <si>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</si>
  <si>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</si>
  <si>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</si>
  <si>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</si>
  <si>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</si>
  <si>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</si>
  <si>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</si>
  <si>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</si>
  <si>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</si>
  <si>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</si>
  <si>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</si>
  <si>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</si>
  <si>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</si>
  <si>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</si>
  <si>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</si>
  <si>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</si>
  <si>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</si>
  <si>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</si>
  <si>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</si>
  <si>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</si>
  <si>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</si>
  <si>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</si>
  <si>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</si>
  <si>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</si>
  <si>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</si>
  <si>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</si>
  <si>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</si>
  <si>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</si>
  <si>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</si>
  <si>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</si>
  <si>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</si>
  <si>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</si>
  <si>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</si>
  <si>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</si>
  <si>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</si>
  <si>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</si>
  <si>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</si>
  <si>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</si>
  <si>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</si>
  <si>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</si>
  <si>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</si>
  <si>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</si>
  <si>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</si>
  <si>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</si>
  <si>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</si>
  <si>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</si>
  <si>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</si>
  <si>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</si>
  <si>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</si>
  <si>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</si>
  <si>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</si>
  <si>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</si>
  <si>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</si>
  <si>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</si>
  <si>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</si>
  <si>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</si>
  <si>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</si>
  <si>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</si>
  <si>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</si>
  <si>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</si>
  <si>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</si>
  <si>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</si>
  <si>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</si>
  <si>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</si>
  <si>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</si>
  <si>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</si>
  <si>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</si>
  <si>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</si>
  <si>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</si>
  <si>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</si>
  <si>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</si>
  <si>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</si>
  <si>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</si>
  <si>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</si>
  <si>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</si>
  <si>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</si>
  <si>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</si>
  <si>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</si>
  <si>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</si>
  <si>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</si>
  <si>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</si>
  <si>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</si>
  <si>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</si>
  <si>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</si>
  <si>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</si>
  <si>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</si>
  <si>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</si>
  <si>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</si>
  <si>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</si>
  <si>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</si>
  <si>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</si>
  <si>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</si>
  <si>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</si>
  <si>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</si>
  <si>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</si>
  <si>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</si>
  <si>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</si>
  <si>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</si>
  <si>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</si>
  <si>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</si>
  <si>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</si>
  <si>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</si>
  <si>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</si>
  <si>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</si>
  <si>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</si>
  <si>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</si>
  <si>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</si>
  <si>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</si>
  <si>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</si>
  <si>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</si>
  <si>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</si>
  <si>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</si>
  <si>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</si>
  <si>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</si>
  <si>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</si>
  <si>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</si>
  <si>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</si>
  <si>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</si>
  <si>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</si>
  <si>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</si>
  <si>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</si>
  <si>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</si>
  <si>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</si>
  <si>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</si>
  <si>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</si>
  <si>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</si>
  <si>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</si>
  <si>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</si>
  <si>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</si>
  <si>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</si>
  <si>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</si>
  <si>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</si>
  <si>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</si>
  <si>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</si>
  <si>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</si>
  <si>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</si>
  <si>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</si>
  <si>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</si>
  <si>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</si>
  <si>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</si>
  <si>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</si>
  <si>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</si>
  <si>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</si>
  <si>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</si>
  <si>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</si>
  <si>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</si>
  <si>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</si>
  <si>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</si>
  <si>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</si>
  <si>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</si>
  <si>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</si>
  <si>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</si>
  <si>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</si>
  <si>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</si>
  <si>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</si>
  <si>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</si>
  <si>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</si>
  <si>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</si>
  <si>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</si>
  <si>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</si>
  <si>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</si>
  <si>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</si>
  <si>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</si>
  <si>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</si>
  <si>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</si>
  <si>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</si>
  <si>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</si>
  <si>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</si>
  <si>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</si>
  <si>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</si>
  <si>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</si>
  <si>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</si>
  <si>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</si>
  <si>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</si>
  <si>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</si>
  <si>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</si>
  <si>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</si>
  <si>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</si>
  <si>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</si>
  <si>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</si>
  <si>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</si>
  <si>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</si>
  <si>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</si>
  <si>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</si>
  <si>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</si>
  <si>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</si>
  <si>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</si>
  <si>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</si>
  <si>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</si>
  <si>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</si>
  <si>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</si>
  <si>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</si>
  <si>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</si>
  <si>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</si>
  <si>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</si>
  <si>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</si>
  <si>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</si>
  <si>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</si>
  <si>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</si>
  <si>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</si>
  <si>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</si>
  <si>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</si>
  <si>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</si>
  <si>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</si>
  <si>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</si>
  <si>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</si>
  <si>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</si>
  <si>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</si>
  <si>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</si>
  <si>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</si>
  <si>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</si>
  <si>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</si>
  <si>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</si>
  <si>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</si>
  <si>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</si>
  <si>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</si>
  <si>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</si>
  <si>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</si>
  <si>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</si>
  <si>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</si>
  <si>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</si>
  <si>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</si>
  <si>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</si>
  <si>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</si>
  <si>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</si>
  <si>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</si>
  <si>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</si>
  <si>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</si>
  <si>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</si>
  <si>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</si>
  <si>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</si>
  <si>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</si>
  <si>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</si>
  <si>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</si>
  <si>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</si>
  <si>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</si>
  <si>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</si>
  <si>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</si>
  <si>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</si>
  <si>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</si>
  <si>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</si>
  <si>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</si>
  <si>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</si>
  <si>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</si>
  <si>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</si>
  <si>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</si>
  <si>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</si>
  <si>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</si>
  <si>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</si>
  <si>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</si>
  <si>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</si>
  <si>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</si>
  <si>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</si>
  <si>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</si>
  <si>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</si>
  <si>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</si>
  <si>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</si>
  <si>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</si>
  <si>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</si>
  <si>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</si>
  <si>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</si>
  <si>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</si>
  <si>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</si>
  <si>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</si>
  <si>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</si>
  <si>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</si>
  <si>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</si>
  <si>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</si>
  <si>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</si>
  <si>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</si>
  <si>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</si>
  <si>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</si>
  <si>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</si>
  <si>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</si>
  <si>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</si>
  <si>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</si>
  <si>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</si>
  <si>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</si>
  <si>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</si>
  <si>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</si>
  <si>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</si>
  <si>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</si>
  <si>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</si>
  <si>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</si>
  <si>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</si>
  <si>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</si>
  <si>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</si>
  <si>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</si>
  <si>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</si>
  <si>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</si>
  <si>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</si>
  <si>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</si>
  <si>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</si>
  <si>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</si>
  <si>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</si>
  <si>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</si>
  <si>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</si>
  <si>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</si>
  <si>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</si>
  <si>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</si>
  <si>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</si>
  <si>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</si>
  <si>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</si>
  <si>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</si>
  <si>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</si>
  <si>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</si>
  <si>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</si>
  <si>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</si>
  <si>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</si>
  <si>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</si>
  <si>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</si>
  <si>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</si>
  <si>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</si>
  <si>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</si>
  <si>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</si>
  <si>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</si>
  <si>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</si>
  <si>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</si>
  <si>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</si>
  <si>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</si>
  <si>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</si>
  <si>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</si>
  <si>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</si>
  <si>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</si>
  <si>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</si>
  <si>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</si>
  <si>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</si>
  <si>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</si>
  <si>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</si>
  <si>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</si>
  <si>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</si>
  <si>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</si>
  <si>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</si>
  <si>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</si>
  <si>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</si>
  <si>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</si>
  <si>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</si>
  <si>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</si>
  <si>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</si>
  <si>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</si>
  <si>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</si>
  <si>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</si>
  <si>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</si>
  <si>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</si>
  <si>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</si>
  <si>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</si>
  <si>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</si>
  <si>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</si>
  <si>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</si>
  <si>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</si>
  <si>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</si>
  <si>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</si>
  <si>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</si>
  <si>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</si>
  <si>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</si>
  <si>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</si>
  <si>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</si>
  <si>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</si>
  <si>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</si>
  <si>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</si>
  <si>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</si>
  <si>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</si>
  <si>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</si>
  <si>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</si>
  <si>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</si>
  <si>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</si>
  <si>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</si>
  <si>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</si>
  <si>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</si>
  <si>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</si>
  <si>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</si>
  <si>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</si>
  <si>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</si>
  <si>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</si>
  <si>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</si>
  <si>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</si>
  <si>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</si>
  <si>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</si>
  <si>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</si>
  <si>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</si>
  <si>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</si>
  <si>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</si>
  <si>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</si>
  <si>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</si>
  <si>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</si>
  <si>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</si>
  <si>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</si>
  <si>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</si>
  <si>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</si>
  <si>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</si>
  <si>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</si>
  <si>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</si>
  <si>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</si>
  <si>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</si>
  <si>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</si>
  <si>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</si>
  <si>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</si>
  <si>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</si>
  <si>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</si>
  <si>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</si>
  <si>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</si>
  <si>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</si>
  <si>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</si>
  <si>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</si>
  <si>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</si>
  <si>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</si>
  <si>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</si>
  <si>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</si>
  <si>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</si>
  <si>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</si>
  <si>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</si>
  <si>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</si>
  <si>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</si>
  <si>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</si>
  <si>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</si>
  <si>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</si>
  <si>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</si>
  <si>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</si>
  <si>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</si>
  <si>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</si>
  <si>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</si>
  <si>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</si>
  <si>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</si>
  <si>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</si>
  <si>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</si>
  <si>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</si>
  <si>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</si>
  <si>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</si>
  <si>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</si>
  <si>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</si>
  <si>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</si>
  <si>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</si>
  <si>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</si>
  <si>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</si>
  <si>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</si>
  <si>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</si>
  <si>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</si>
  <si>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</si>
  <si>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</si>
  <si>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</si>
  <si>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</si>
  <si>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</si>
  <si>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</si>
  <si>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</si>
  <si>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</si>
  <si>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</si>
  <si>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</si>
  <si>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</si>
  <si>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</si>
  <si>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</si>
  <si>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</si>
  <si>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</si>
  <si>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</si>
  <si>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</si>
  <si>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</si>
  <si>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</si>
  <si>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</si>
  <si>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</si>
  <si>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</si>
  <si>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</si>
  <si>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</si>
  <si>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</si>
  <si>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</si>
  <si>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</si>
  <si>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</si>
  <si>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</si>
  <si>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</si>
  <si>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</si>
  <si>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</si>
  <si>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</si>
  <si>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</si>
  <si>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</si>
  <si>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</si>
  <si>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</si>
  <si>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</si>
  <si>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</si>
  <si>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</si>
  <si>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</si>
  <si>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</si>
  <si>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</si>
  <si>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</si>
  <si>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</si>
  <si>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</si>
  <si>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</si>
  <si>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</si>
  <si>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</si>
  <si>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</si>
  <si>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</si>
  <si>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</si>
  <si>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</si>
  <si>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</si>
  <si>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</si>
  <si>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</si>
  <si>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</si>
  <si>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</si>
  <si>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</si>
  <si>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</si>
  <si>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</si>
  <si>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</si>
  <si>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</si>
  <si>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</si>
  <si>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</si>
  <si>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</si>
  <si>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</si>
  <si>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</si>
  <si>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</si>
  <si>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</si>
  <si>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</si>
  <si>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</si>
  <si>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</si>
  <si>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</si>
  <si>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</si>
  <si>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</si>
  <si>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</si>
  <si>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</si>
  <si>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</si>
  <si>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</si>
  <si>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</si>
  <si>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</si>
  <si>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</si>
  <si>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</si>
  <si>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</si>
  <si>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</si>
  <si>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</si>
  <si>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</si>
  <si>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</si>
  <si>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</si>
  <si>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</si>
  <si>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</si>
  <si>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</si>
  <si>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</si>
  <si>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</si>
  <si>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</si>
  <si>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</si>
  <si>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</si>
  <si>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</si>
  <si>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</si>
  <si>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</si>
  <si>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</si>
  <si>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</si>
  <si>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</si>
  <si>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</si>
  <si>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</si>
  <si>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</si>
  <si>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</si>
  <si>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</si>
  <si>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</si>
  <si>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</si>
  <si>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</si>
  <si>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</si>
  <si>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</si>
  <si>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</si>
  <si>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</si>
  <si>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</si>
  <si>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</si>
  <si>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</si>
  <si>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</si>
  <si>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</si>
  <si>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</si>
  <si>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</si>
  <si>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</si>
  <si>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</si>
  <si>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</si>
  <si>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</si>
  <si>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</si>
  <si>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</si>
  <si>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</si>
  <si>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</si>
  <si>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</si>
  <si>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</si>
  <si>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</si>
  <si>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</si>
  <si>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</si>
  <si>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</si>
  <si>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</si>
  <si>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</si>
  <si>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</si>
  <si>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</si>
  <si>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</si>
  <si>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</si>
  <si>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</si>
  <si>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</si>
  <si>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</si>
  <si>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</si>
  <si>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</si>
  <si>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</si>
  <si>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</si>
  <si>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</si>
  <si>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</si>
  <si>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</si>
  <si>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</si>
  <si>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</si>
  <si>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</si>
  <si>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</si>
  <si>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</si>
  <si>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</si>
  <si>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</si>
  <si>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</si>
  <si>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</si>
  <si>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</si>
  <si>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</si>
  <si>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</si>
  <si>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</si>
  <si>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</si>
  <si>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</si>
  <si>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</si>
  <si>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</si>
  <si>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</si>
  <si>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</si>
  <si>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</si>
  <si>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</si>
  <si>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</si>
  <si>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</si>
  <si>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</si>
  <si>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</si>
  <si>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</si>
  <si>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</si>
  <si>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</si>
  <si>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</si>
  <si>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</si>
  <si>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</si>
  <si>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</si>
  <si>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</si>
  <si>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</si>
  <si>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</si>
  <si>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</si>
  <si>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</si>
  <si>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</si>
  <si>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</si>
  <si>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</si>
  <si>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</si>
  <si>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</si>
  <si>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</si>
  <si>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</si>
  <si>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</si>
  <si>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</si>
  <si>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</si>
  <si>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</si>
  <si>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</si>
  <si>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</si>
  <si>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</si>
  <si>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</si>
  <si>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</si>
  <si>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</si>
  <si>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</si>
  <si>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</si>
  <si>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</si>
  <si>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</si>
  <si>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</si>
  <si>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</si>
  <si>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</si>
  <si>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</si>
  <si>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</si>
  <si>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</si>
  <si>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</si>
  <si>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</si>
  <si>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</si>
  <si>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</si>
  <si>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</si>
  <si>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</si>
  <si>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</si>
  <si>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</si>
  <si>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</si>
  <si>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</si>
  <si>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</si>
  <si>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</si>
  <si>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</si>
  <si>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</si>
  <si>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</si>
  <si>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</si>
  <si>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</si>
  <si>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</si>
  <si>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</si>
  <si>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</si>
  <si>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</si>
  <si>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</si>
  <si>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</si>
  <si>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</si>
  <si>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</si>
  <si>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</si>
  <si>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</si>
  <si>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</si>
  <si>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</si>
  <si>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</si>
  <si>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</si>
  <si>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</si>
  <si>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</si>
  <si>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</si>
  <si>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</si>
  <si>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</si>
  <si>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</si>
  <si>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</si>
  <si>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</si>
  <si>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</si>
  <si>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</si>
  <si>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</si>
  <si>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</si>
  <si>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</si>
  <si>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</si>
  <si>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</si>
  <si>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</si>
  <si>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</si>
  <si>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</si>
  <si>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</si>
  <si>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</si>
  <si>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</si>
  <si>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</si>
  <si>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</si>
  <si>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</si>
  <si>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</si>
  <si>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</si>
  <si>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</si>
  <si>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</si>
  <si>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</si>
  <si>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</si>
  <si>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</si>
  <si>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</si>
  <si>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</si>
  <si>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</si>
  <si>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</si>
  <si>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</si>
  <si>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</si>
  <si>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</si>
  <si>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</si>
  <si>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</si>
  <si>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</si>
  <si>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</si>
  <si>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</si>
  <si>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</si>
  <si>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</si>
  <si>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</si>
  <si>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</si>
  <si>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</si>
  <si>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</si>
  <si>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</si>
  <si>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</si>
  <si>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</si>
  <si>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</si>
  <si>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</si>
  <si>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</si>
  <si>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</si>
  <si>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</si>
  <si>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</si>
  <si>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</si>
  <si>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</si>
  <si>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</si>
  <si>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</si>
  <si>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</si>
  <si>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</si>
  <si>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</si>
  <si>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</si>
  <si>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</si>
  <si>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</si>
  <si>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</si>
  <si>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</si>
  <si>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</si>
  <si>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</si>
  <si>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</si>
  <si>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</si>
  <si>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</si>
  <si>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</si>
  <si>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</si>
  <si>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</si>
  <si>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</si>
  <si>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</si>
  <si>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</si>
  <si>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</si>
  <si>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</si>
  <si>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</si>
  <si>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</si>
  <si>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</si>
  <si>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</si>
  <si>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</si>
  <si>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</si>
  <si>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</si>
  <si>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</si>
  <si>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</si>
  <si>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</si>
  <si>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</si>
  <si>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</si>
  <si>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</si>
  <si>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</si>
  <si>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</si>
  <si>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</si>
  <si>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</si>
  <si>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</si>
  <si>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</si>
  <si>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</si>
  <si>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</si>
  <si>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</si>
  <si>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</si>
  <si>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</si>
  <si>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</si>
  <si>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</si>
  <si>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</si>
  <si>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</si>
  <si>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</si>
  <si>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</si>
  <si>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</si>
  <si>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</si>
  <si>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</si>
  <si>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</si>
  <si>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</si>
  <si>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</si>
  <si>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</si>
  <si>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</si>
  <si>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</si>
  <si>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</si>
  <si>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</si>
  <si>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</si>
  <si>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</si>
  <si>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</si>
  <si>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</si>
  <si>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</si>
  <si>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</si>
  <si>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</si>
  <si>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</si>
  <si>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</si>
  <si>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</si>
  <si>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</si>
  <si>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</si>
  <si>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</si>
  <si>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</si>
  <si>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</si>
  <si>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</si>
  <si>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</si>
  <si>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</si>
  <si>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</si>
  <si>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</si>
  <si>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</si>
  <si>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</si>
  <si>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</si>
  <si>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</si>
  <si>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</si>
  <si>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</si>
  <si>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</si>
  <si>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</si>
  <si>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</si>
  <si>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</si>
  <si>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</si>
  <si>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</si>
  <si>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</si>
  <si>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</si>
  <si>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</si>
  <si>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</si>
  <si>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</si>
  <si>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</si>
  <si>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</si>
  <si>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</si>
  <si>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</si>
  <si>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</si>
  <si>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</si>
  <si>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</si>
  <si>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</si>
  <si>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</si>
  <si>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</si>
  <si>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</si>
  <si>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</si>
  <si>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</si>
  <si>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</si>
  <si>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</si>
  <si>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</si>
  <si>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</si>
  <si>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</si>
  <si>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</si>
  <si>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</si>
  <si>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</si>
  <si>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</si>
  <si>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</si>
  <si>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</si>
  <si>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</si>
  <si>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</si>
  <si>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</si>
  <si>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</si>
  <si>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</si>
  <si>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</si>
  <si>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</si>
  <si>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</si>
  <si>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</si>
  <si>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</si>
  <si>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</si>
  <si>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</si>
  <si>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</si>
  <si>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</si>
  <si>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</si>
  <si>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</si>
  <si>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</si>
  <si>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</si>
  <si>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</si>
  <si>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</si>
  <si>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</si>
  <si>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</si>
  <si>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</si>
  <si>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</si>
  <si>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</si>
  <si>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</si>
  <si>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</si>
  <si>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</si>
  <si>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</si>
  <si>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</si>
  <si>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</si>
  <si>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</si>
  <si>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</si>
  <si>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</si>
  <si>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</si>
  <si>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</si>
  <si>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</si>
  <si>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</si>
  <si>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</si>
  <si>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</si>
  <si>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</si>
  <si>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</si>
  <si>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</si>
  <si>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</si>
  <si>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</si>
  <si>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</si>
  <si>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</si>
  <si>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</si>
  <si>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</si>
  <si>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</si>
  <si>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</si>
  <si>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</si>
  <si>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</si>
  <si>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</si>
  <si>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</si>
  <si>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</si>
  <si>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</si>
  <si>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</si>
  <si>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</si>
  <si>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</si>
  <si>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</si>
  <si>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</si>
  <si>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</si>
  <si>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</si>
  <si>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</si>
  <si>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</si>
  <si>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</si>
  <si>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</si>
  <si>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</si>
  <si>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</si>
  <si>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</si>
  <si>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</si>
  <si>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</si>
  <si>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</si>
  <si>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</si>
  <si>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</si>
  <si>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</si>
  <si>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</si>
  <si>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</si>
  <si>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</si>
  <si>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</si>
  <si>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</si>
  <si>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</si>
  <si>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</si>
  <si>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</si>
  <si>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</si>
  <si>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</si>
  <si>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</si>
  <si>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</si>
  <si>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</si>
  <si>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</si>
  <si>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</si>
  <si>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</si>
  <si>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</si>
  <si>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</si>
  <si>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</si>
  <si>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</si>
  <si>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</si>
  <si>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</si>
  <si>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</si>
  <si>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</si>
  <si>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</si>
  <si>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</si>
  <si>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</si>
  <si>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</si>
  <si>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</si>
  <si>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</si>
  <si>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</si>
  <si>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</si>
  <si>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</si>
  <si>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</si>
  <si>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</si>
  <si>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</si>
  <si>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</si>
  <si>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</si>
  <si>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</si>
  <si>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</si>
  <si>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</si>
  <si>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</si>
  <si>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</si>
  <si>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</si>
  <si>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</si>
  <si>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</si>
  <si>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</si>
  <si>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</si>
  <si>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</si>
  <si>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</si>
  <si>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</si>
  <si>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</si>
  <si>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</si>
  <si>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</si>
  <si>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</si>
  <si>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</si>
  <si>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</si>
  <si>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</si>
  <si>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</si>
  <si>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</si>
  <si>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</si>
  <si>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</si>
  <si>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</si>
  <si>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</si>
  <si>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</si>
  <si>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</si>
  <si>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</si>
  <si>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</si>
  <si>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</si>
  <si>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</si>
  <si>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</si>
  <si>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</si>
  <si>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</si>
  <si>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</si>
  <si>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</si>
  <si>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</si>
  <si>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</si>
  <si>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</si>
  <si>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</si>
  <si>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</si>
  <si>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</si>
  <si>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</si>
  <si>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</si>
  <si>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</si>
  <si>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</si>
  <si>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</si>
  <si>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</si>
  <si>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</si>
  <si>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</si>
  <si>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</si>
  <si>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</si>
  <si>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</si>
  <si>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</si>
  <si>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</si>
  <si>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</si>
  <si>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</si>
  <si>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</si>
  <si>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</si>
  <si>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</si>
  <si>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</si>
  <si>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</si>
  <si>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</si>
  <si>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</si>
  <si>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</si>
  <si>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</si>
  <si>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</si>
  <si>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</si>
  <si>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</si>
  <si>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</si>
  <si>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</si>
  <si>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</si>
  <si>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</si>
  <si>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</si>
  <si>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</si>
  <si>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</si>
  <si>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</si>
  <si>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</si>
  <si>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</si>
  <si>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</si>
  <si>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</si>
  <si>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</si>
  <si>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</si>
  <si>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</si>
  <si>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</si>
  <si>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</si>
  <si>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</si>
  <si>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</si>
  <si>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</si>
  <si>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</si>
  <si>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</si>
  <si>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</si>
  <si>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</si>
  <si>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</si>
  <si>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</si>
  <si>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</si>
  <si>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</si>
  <si>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</si>
  <si>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</si>
  <si>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</si>
  <si>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</si>
  <si>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</si>
  <si>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</si>
  <si>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</si>
  <si>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</si>
  <si>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</si>
  <si>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</si>
  <si>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</si>
  <si>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</si>
  <si>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</si>
  <si>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</si>
  <si>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</si>
  <si>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</si>
  <si>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</si>
  <si>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</si>
  <si>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</si>
  <si>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</si>
  <si>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</si>
  <si>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</si>
  <si>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</si>
  <si>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</si>
  <si>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</si>
  <si>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</si>
  <si>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</si>
  <si>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</si>
  <si>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</si>
  <si>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</si>
  <si>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</si>
  <si>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</si>
  <si>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</si>
  <si>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</si>
  <si>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</si>
  <si>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</si>
  <si>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</si>
  <si>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</si>
  <si>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</si>
  <si>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</si>
  <si>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</si>
  <si>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</si>
  <si>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</si>
  <si>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</si>
  <si>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</si>
  <si>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</si>
  <si>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</si>
  <si>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</si>
  <si>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</si>
  <si>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</si>
  <si>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</si>
  <si>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</si>
  <si>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</si>
  <si>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</si>
  <si>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</si>
  <si>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</si>
  <si>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</si>
  <si>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</si>
  <si>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</si>
  <si>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</si>
  <si>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</si>
  <si>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</si>
  <si>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</si>
  <si>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</si>
  <si>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</si>
  <si>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</si>
  <si>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</si>
  <si>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</si>
  <si>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</si>
  <si>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</si>
  <si>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</si>
  <si>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</si>
  <si>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</si>
  <si>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</si>
  <si>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</si>
  <si>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</si>
  <si>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</si>
  <si>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</si>
  <si>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</si>
  <si>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</si>
  <si>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</si>
  <si>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</si>
  <si>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</si>
  <si>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</si>
  <si>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</si>
  <si>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</si>
  <si>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</si>
  <si>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</si>
  <si>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</si>
  <si>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</si>
  <si>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</si>
  <si>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</si>
  <si>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</si>
  <si>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</si>
  <si>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</si>
  <si>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</si>
  <si>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</si>
  <si>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</si>
  <si>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</si>
  <si>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</si>
  <si>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</si>
  <si>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</si>
  <si>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</si>
  <si>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</si>
  <si>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</si>
  <si>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</si>
  <si>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</si>
  <si>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</si>
  <si>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</si>
  <si>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</si>
  <si>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</si>
  <si>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</si>
  <si>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</si>
  <si>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</si>
  <si>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</si>
  <si>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</si>
  <si>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</si>
  <si>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</si>
  <si>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</si>
  <si>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</si>
  <si>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</si>
  <si>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</si>
  <si>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</si>
  <si>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</si>
  <si>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</si>
  <si>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</si>
  <si>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</si>
  <si>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</si>
  <si>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</si>
  <si>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</si>
  <si>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</si>
  <si>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</si>
  <si>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</si>
  <si>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</si>
  <si>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</si>
  <si>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</si>
  <si>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</si>
  <si>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</si>
  <si>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</si>
  <si>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</si>
  <si>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</si>
  <si>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</si>
  <si>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</si>
  <si>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</si>
  <si>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</si>
  <si>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</si>
  <si>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</si>
  <si>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</si>
  <si>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</si>
  <si>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</si>
  <si>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</si>
  <si>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</si>
  <si>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</si>
  <si>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</si>
  <si>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</si>
  <si>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</si>
  <si>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</si>
  <si>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</si>
  <si>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</si>
  <si>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</si>
  <si>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</si>
  <si>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</si>
  <si>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</si>
  <si>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</si>
  <si>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</si>
  <si>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</si>
  <si>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</si>
  <si>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</si>
  <si>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</si>
  <si>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</si>
  <si>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</si>
  <si>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</si>
  <si>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</si>
  <si>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</si>
  <si>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</si>
  <si>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</si>
  <si>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</si>
  <si>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</si>
  <si>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</si>
  <si>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</si>
  <si>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</si>
  <si>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</si>
  <si>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</si>
  <si>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</si>
  <si>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</si>
  <si>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</si>
  <si>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</si>
  <si>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</si>
  <si>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</si>
  <si>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</si>
  <si>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</si>
  <si>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</si>
  <si>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</si>
  <si>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</si>
  <si>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</si>
  <si>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</si>
  <si>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</si>
  <si>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</si>
  <si>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</si>
  <si>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</si>
  <si>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</si>
  <si>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</si>
  <si>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</si>
  <si>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</si>
  <si>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</si>
  <si>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</si>
  <si>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</si>
  <si>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</si>
  <si>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</si>
  <si>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</si>
  <si>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</si>
  <si>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</si>
  <si>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</si>
  <si>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</si>
  <si>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</si>
  <si>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</si>
  <si>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</si>
  <si>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</si>
  <si>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</si>
  <si>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</si>
  <si>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</si>
  <si>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</si>
  <si>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</si>
  <si>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</si>
  <si>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</si>
  <si>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</si>
  <si>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</si>
  <si>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</si>
  <si>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</si>
  <si>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</si>
  <si>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</si>
  <si>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</si>
  <si>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</si>
  <si>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</si>
  <si>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</si>
  <si>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</si>
  <si>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</si>
  <si>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</si>
  <si>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</si>
  <si>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</si>
  <si>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</si>
  <si>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</si>
  <si>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</si>
  <si>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</si>
  <si>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</si>
  <si>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</si>
  <si>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</si>
  <si>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</si>
  <si>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</si>
  <si>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</si>
  <si>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</si>
  <si>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</si>
  <si>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</si>
  <si>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</si>
  <si>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</si>
  <si>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</si>
  <si>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</si>
  <si>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</si>
  <si>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</si>
  <si>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</si>
  <si>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</si>
  <si>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</si>
  <si>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</si>
  <si>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</si>
  <si>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</si>
  <si>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</si>
  <si>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</si>
  <si>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</si>
  <si>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</si>
  <si>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</si>
  <si>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</si>
  <si>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</si>
  <si>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</si>
  <si>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</si>
  <si>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</si>
  <si>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</si>
  <si>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</si>
  <si>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</si>
  <si>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</si>
  <si>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</si>
  <si>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</si>
  <si>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</si>
  <si>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</si>
  <si>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</si>
  <si>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</si>
  <si>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</si>
  <si>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</si>
  <si>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</si>
  <si>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</si>
  <si>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</si>
  <si>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</si>
  <si>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</si>
  <si>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</si>
  <si>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</si>
  <si>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</si>
  <si>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</si>
  <si>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</si>
  <si>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</si>
  <si>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</si>
  <si>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</si>
  <si>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</si>
  <si>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</si>
  <si>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</si>
  <si>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</si>
  <si>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</si>
  <si>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</si>
  <si>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</si>
  <si>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</si>
  <si>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</si>
  <si>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</si>
  <si>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</si>
  <si>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</si>
  <si>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</si>
  <si>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</si>
  <si>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</si>
  <si>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</si>
  <si>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</si>
  <si>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</si>
  <si>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</si>
  <si>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</si>
  <si>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</si>
  <si>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</si>
  <si>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</si>
  <si>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</si>
  <si>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</si>
  <si>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</si>
  <si>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</si>
  <si>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</si>
  <si>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</si>
  <si>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</si>
  <si>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</si>
  <si>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</si>
  <si>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</si>
  <si>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</si>
  <si>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</si>
  <si>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</si>
  <si>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</si>
  <si>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</si>
  <si>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</si>
  <si>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</si>
  <si>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</si>
  <si>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</si>
  <si>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</si>
  <si>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</si>
  <si>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</si>
  <si>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</si>
  <si>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</si>
  <si>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</si>
  <si>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</si>
  <si>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</si>
  <si>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</si>
  <si>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</si>
  <si>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</si>
  <si>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</si>
  <si>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</si>
  <si>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</si>
  <si>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</si>
  <si>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</si>
  <si>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</si>
  <si>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</si>
  <si>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</si>
  <si>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</si>
  <si>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</si>
  <si>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</si>
  <si>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</si>
  <si>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</si>
  <si>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</si>
  <si>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</si>
  <si>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</si>
  <si>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</si>
  <si>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</si>
  <si>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</si>
  <si>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</si>
  <si>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</si>
  <si>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</si>
  <si>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</si>
  <si>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</si>
  <si>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</si>
  <si>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</si>
  <si>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</si>
  <si>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</si>
  <si>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</si>
  <si>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</si>
  <si>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</si>
  <si>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</si>
  <si>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</si>
  <si>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</si>
  <si>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</si>
  <si>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</si>
  <si>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</si>
  <si>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</si>
  <si>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</si>
  <si>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</si>
  <si>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</si>
  <si>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</si>
  <si>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</si>
  <si>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</si>
  <si>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</si>
  <si>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</si>
  <si>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</si>
  <si>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</si>
  <si>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</si>
  <si>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</si>
  <si>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</si>
  <si>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</si>
  <si>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</si>
  <si>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</si>
  <si>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</si>
  <si>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</si>
  <si>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</si>
  <si>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</si>
  <si>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</si>
  <si>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</si>
  <si>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</si>
  <si>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</si>
  <si>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</si>
  <si>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</si>
  <si>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</si>
  <si>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</si>
  <si>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</si>
  <si>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</si>
  <si>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</si>
  <si>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</si>
  <si>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</si>
  <si>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</si>
  <si>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</si>
  <si>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</si>
  <si>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</si>
  <si>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</si>
  <si>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</si>
  <si>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</si>
  <si>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</si>
  <si>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</si>
  <si>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</si>
  <si>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</si>
  <si>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</si>
  <si>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</si>
  <si>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</si>
  <si>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</si>
  <si>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</si>
  <si>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</si>
  <si>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</si>
  <si>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</si>
  <si>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</si>
  <si>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</si>
  <si>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</si>
  <si>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</si>
  <si>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</si>
  <si>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</si>
  <si>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</si>
  <si>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</si>
  <si>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</si>
  <si>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</si>
  <si>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</si>
  <si>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</si>
  <si>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</si>
  <si>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</si>
  <si>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</si>
  <si>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</si>
  <si>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</si>
  <si>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</si>
  <si>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</si>
  <si>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</si>
  <si>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</si>
  <si>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</si>
  <si>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</si>
  <si>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</si>
  <si>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</si>
  <si>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</si>
  <si>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</si>
  <si>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</si>
  <si>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</si>
  <si>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</si>
  <si>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</si>
  <si>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</si>
  <si>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</si>
  <si>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</si>
  <si>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</si>
  <si>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</si>
  <si>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</si>
  <si>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</si>
  <si>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</si>
  <si>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</si>
  <si>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</si>
  <si>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</si>
  <si>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</si>
  <si>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</si>
  <si>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</si>
  <si>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</si>
  <si>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</si>
  <si>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</si>
  <si>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</si>
  <si>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</si>
  <si>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</si>
  <si>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</si>
  <si>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</si>
  <si>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</si>
  <si>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</si>
  <si>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</si>
  <si>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</si>
  <si>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</si>
  <si>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</si>
  <si>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</si>
  <si>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</si>
  <si>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</si>
  <si>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</si>
  <si>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</si>
  <si>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</si>
  <si>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</si>
  <si>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</si>
  <si>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</si>
  <si>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</si>
  <si>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</si>
  <si>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</si>
  <si>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</si>
  <si>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</si>
  <si>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</si>
  <si>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</si>
  <si>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</si>
  <si>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</si>
  <si>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</si>
  <si>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</si>
  <si>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</si>
  <si>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</si>
  <si>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</si>
  <si>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</si>
  <si>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</si>
  <si>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</si>
  <si>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</si>
  <si>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</si>
  <si>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</si>
  <si>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</si>
  <si>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</si>
  <si>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</si>
  <si>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</si>
  <si>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</si>
  <si>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</si>
  <si>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</si>
  <si>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</si>
  <si>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</si>
  <si>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</si>
  <si>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</si>
  <si>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</si>
  <si>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</si>
  <si>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</si>
  <si>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</si>
  <si>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</si>
  <si>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</si>
  <si>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</si>
  <si>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</si>
  <si>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</si>
  <si>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</si>
  <si>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</si>
  <si>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</si>
  <si>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</si>
  <si>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</si>
  <si>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</si>
  <si>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</si>
  <si>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</si>
  <si>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</si>
  <si>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</si>
  <si>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</si>
  <si>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</si>
  <si>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</si>
  <si>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</si>
  <si>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</si>
  <si>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</si>
  <si>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</si>
  <si>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</si>
  <si>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</si>
  <si>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</si>
  <si>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</si>
  <si>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</si>
  <si>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</si>
  <si>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</si>
  <si>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</si>
  <si>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</si>
  <si>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</si>
  <si>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</si>
  <si>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</si>
  <si>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</si>
  <si>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</si>
  <si>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</si>
  <si>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</si>
  <si>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</si>
  <si>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</si>
  <si>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</si>
  <si>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</si>
  <si>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</si>
  <si>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</si>
  <si>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</si>
  <si>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</si>
  <si>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</si>
  <si>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</si>
  <si>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</si>
  <si>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</si>
  <si>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</si>
  <si>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</si>
  <si>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</si>
  <si>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</si>
  <si>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</si>
  <si>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</si>
  <si>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</si>
  <si>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</si>
  <si>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</si>
  <si>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</si>
  <si>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</si>
  <si>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</si>
  <si>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</si>
  <si>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</si>
  <si>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</si>
  <si>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</si>
  <si>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</si>
  <si>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</si>
  <si>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</si>
  <si>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</si>
  <si>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</si>
  <si>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</si>
  <si>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</si>
  <si>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</si>
  <si>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</si>
  <si>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</si>
  <si>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</si>
  <si>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</si>
  <si>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</si>
  <si>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</si>
  <si>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</si>
  <si>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</si>
  <si>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</si>
  <si>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</si>
  <si>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</si>
  <si>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</si>
  <si>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</si>
  <si>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</si>
  <si>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</si>
  <si>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</si>
  <si>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</si>
  <si>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</si>
  <si>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</si>
  <si>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</si>
  <si>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</si>
  <si>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</si>
  <si>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</si>
  <si>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</si>
  <si>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</si>
  <si>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</si>
  <si>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</si>
  <si>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</si>
  <si>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</si>
  <si>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</si>
  <si>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</si>
  <si>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</si>
  <si>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</si>
  <si>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</si>
  <si>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</si>
  <si>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</si>
  <si>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</si>
  <si>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</si>
  <si>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</si>
  <si>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</si>
  <si>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</si>
  <si>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</si>
  <si>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</si>
  <si>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</si>
  <si>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</si>
  <si>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</si>
  <si>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</si>
  <si>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</si>
  <si>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</si>
  <si>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</si>
  <si>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</si>
  <si>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</si>
  <si>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</si>
  <si>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</si>
  <si>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</si>
  <si>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</si>
  <si>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</si>
  <si>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</si>
  <si>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</si>
  <si>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</si>
  <si>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</si>
  <si>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</si>
  <si>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</si>
  <si>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</si>
  <si>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</si>
  <si>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</si>
  <si>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</si>
  <si>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</si>
  <si>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</si>
  <si>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</si>
  <si>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</si>
  <si>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</si>
  <si>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</si>
  <si>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</si>
  <si>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</si>
  <si>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</si>
  <si>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</si>
  <si>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</si>
  <si>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</si>
  <si>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</si>
  <si>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</si>
  <si>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</si>
  <si>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</si>
  <si>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</si>
  <si>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</si>
  <si>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</si>
  <si>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</si>
  <si>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</si>
  <si>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</si>
  <si>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</si>
  <si>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</si>
  <si>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</si>
  <si>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</si>
  <si>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</si>
  <si>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</si>
  <si>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</si>
  <si>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</si>
  <si>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</si>
  <si>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</si>
  <si>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</si>
  <si>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</si>
  <si>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</si>
  <si>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</si>
  <si>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</si>
  <si>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</si>
  <si>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</si>
  <si>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</si>
  <si>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</si>
  <si>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</si>
  <si>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</si>
  <si>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</si>
  <si>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</si>
  <si>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</si>
  <si>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</si>
  <si>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</si>
  <si>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</si>
  <si>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</si>
  <si>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</si>
  <si>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</si>
  <si>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</si>
  <si>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</si>
  <si>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</si>
  <si>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</si>
  <si>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</si>
  <si>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</si>
  <si>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</si>
  <si>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</si>
  <si>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</si>
  <si>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</si>
  <si>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</si>
  <si>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</si>
  <si>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</si>
  <si>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</si>
  <si>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</si>
  <si>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</si>
  <si>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</si>
  <si>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</si>
  <si>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</si>
  <si>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</si>
  <si>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</si>
  <si>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</si>
  <si>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</si>
  <si>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</si>
  <si>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</si>
  <si>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</si>
  <si>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</si>
  <si>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</si>
  <si>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</si>
  <si>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</si>
  <si>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</si>
  <si>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</si>
  <si>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</si>
  <si>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</si>
  <si>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</si>
  <si>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</si>
  <si>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</si>
  <si>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</si>
  <si>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</si>
  <si>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</si>
  <si>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</si>
  <si>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</si>
  <si>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</si>
  <si>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</si>
  <si>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</si>
  <si>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</si>
  <si>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</si>
  <si>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</si>
  <si>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</si>
  <si>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</si>
  <si>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</si>
  <si>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</si>
  <si>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</si>
  <si>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</si>
  <si>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</si>
  <si>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</si>
  <si>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</si>
  <si>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</si>
  <si>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</si>
  <si>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</si>
  <si>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</si>
  <si>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</si>
  <si>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</si>
  <si>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</si>
  <si>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</si>
  <si>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</si>
  <si>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</si>
  <si>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</si>
  <si>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</si>
  <si>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</si>
  <si>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</si>
  <si>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</si>
  <si>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</si>
  <si>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</si>
  <si>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</si>
  <si>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</si>
  <si>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</si>
  <si>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</si>
  <si>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</si>
  <si>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</si>
  <si>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</si>
  <si>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</si>
  <si>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</si>
  <si>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</si>
  <si>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</si>
  <si>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</si>
  <si>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</si>
  <si>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</si>
  <si>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</si>
  <si>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</si>
  <si>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</si>
  <si>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</si>
  <si>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</si>
  <si>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</si>
  <si>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</si>
  <si>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</si>
  <si>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</si>
  <si>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</si>
  <si>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</si>
  <si>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</si>
  <si>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</si>
  <si>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</si>
  <si>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</si>
  <si>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</si>
  <si>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</si>
  <si>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</si>
  <si>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</si>
  <si>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</si>
  <si>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</si>
  <si>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</si>
  <si>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</si>
  <si>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</si>
  <si>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</si>
  <si>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</si>
  <si>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</si>
  <si>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</si>
  <si>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</si>
  <si>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</si>
  <si>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</si>
  <si>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</si>
  <si>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</si>
  <si>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</si>
  <si>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</si>
  <si>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</si>
  <si>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</si>
  <si>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</si>
  <si>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</si>
  <si>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</si>
  <si>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</si>
  <si>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</si>
  <si>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</si>
  <si>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</si>
  <si>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</si>
  <si>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</si>
  <si>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</si>
  <si>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</si>
  <si>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</si>
  <si>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</si>
  <si>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</si>
  <si>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</si>
  <si>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</si>
  <si>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</si>
  <si>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</si>
  <si>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</si>
  <si>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</si>
  <si>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</si>
  <si>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</si>
  <si>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</si>
  <si>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</si>
  <si>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</si>
  <si>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</si>
  <si>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</si>
  <si>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</si>
  <si>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</si>
  <si>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</si>
  <si>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</si>
  <si>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</si>
  <si>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</si>
  <si>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</si>
  <si>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</si>
  <si>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</si>
  <si>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</si>
  <si>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</si>
  <si>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</si>
  <si>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</si>
  <si>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</si>
  <si>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</si>
  <si>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</si>
  <si>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</si>
  <si>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</si>
  <si>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</si>
  <si>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</si>
  <si>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</si>
  <si>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</si>
  <si>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</si>
  <si>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</si>
  <si>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</si>
  <si>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</si>
  <si>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</si>
  <si>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</si>
  <si>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</si>
  <si>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</si>
  <si>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</si>
  <si>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</si>
  <si>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</si>
  <si>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</si>
  <si>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</si>
  <si>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</si>
  <si>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</si>
  <si>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</si>
  <si>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</si>
  <si>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</si>
  <si>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</si>
  <si>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</si>
  <si>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</si>
  <si>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</si>
  <si>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</si>
  <si>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</si>
  <si>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</si>
  <si>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</si>
  <si>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</si>
  <si>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</si>
  <si>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</si>
  <si>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</si>
  <si>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</si>
  <si>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</si>
  <si>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</si>
  <si>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</si>
  <si>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</si>
  <si>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</si>
  <si>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</si>
  <si>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</si>
  <si>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</si>
  <si>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</si>
  <si>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</si>
  <si>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</si>
  <si>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</si>
  <si>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</si>
  <si>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</si>
  <si>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</si>
  <si>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</si>
  <si>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</si>
  <si>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</si>
  <si>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</si>
  <si>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</si>
  <si>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</si>
  <si>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</si>
  <si>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</si>
  <si>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</si>
  <si>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</si>
  <si>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</si>
  <si>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</si>
  <si>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</si>
  <si>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</si>
  <si>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</si>
  <si>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</si>
  <si>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</si>
  <si>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</si>
  <si>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</si>
  <si>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</si>
  <si>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</si>
  <si>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</si>
  <si>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</si>
  <si>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</si>
  <si>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</si>
  <si>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</si>
  <si>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</si>
  <si>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</si>
  <si>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</si>
  <si>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</si>
  <si>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</si>
  <si>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</si>
  <si>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</si>
  <si>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</si>
  <si>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</si>
  <si>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</si>
  <si>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</si>
  <si>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</si>
  <si>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</si>
  <si>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</si>
  <si>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</si>
  <si>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</si>
  <si>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</si>
  <si>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</si>
  <si>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</si>
  <si>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</si>
  <si>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</si>
  <si>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</si>
  <si>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</si>
  <si>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</si>
  <si>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</si>
  <si>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</si>
  <si>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</si>
  <si>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</si>
  <si>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</si>
  <si>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</si>
  <si>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</si>
  <si>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</si>
  <si>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</si>
  <si>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</si>
  <si>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</si>
  <si>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</si>
  <si>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</si>
  <si>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</si>
  <si>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</si>
  <si>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</si>
  <si>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</si>
  <si>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</si>
  <si>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</si>
  <si>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</si>
  <si>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</si>
  <si>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</si>
  <si>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</si>
  <si>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</si>
  <si>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</si>
  <si>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</si>
  <si>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</si>
  <si>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</si>
  <si>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</si>
  <si>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</si>
  <si>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</si>
  <si>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</si>
  <si>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</si>
  <si>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</si>
  <si>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</si>
  <si>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</si>
  <si>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</si>
  <si>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</si>
  <si>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</si>
  <si>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</si>
  <si>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</si>
  <si>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</si>
  <si>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</si>
  <si>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</si>
  <si>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</si>
  <si>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</si>
  <si>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</si>
  <si>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</si>
  <si>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</si>
  <si>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</si>
  <si>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</si>
  <si>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</si>
  <si>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</si>
  <si>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</si>
  <si>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</si>
  <si>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</si>
  <si>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</si>
  <si>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</si>
  <si>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</si>
  <si>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</si>
  <si>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</si>
  <si>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</si>
  <si>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</si>
  <si>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</si>
  <si>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</si>
  <si>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</si>
  <si>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</si>
  <si>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</si>
  <si>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</si>
  <si>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</si>
  <si>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</si>
  <si>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</si>
  <si>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</si>
  <si>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</si>
  <si>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</si>
  <si>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</si>
  <si>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</si>
  <si>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</si>
  <si>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</si>
  <si>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</si>
  <si>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</si>
  <si>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</si>
  <si>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</si>
  <si>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</si>
  <si>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</si>
  <si>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</si>
  <si>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</si>
  <si>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</si>
  <si>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</si>
  <si>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</si>
  <si>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</si>
  <si>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</si>
  <si>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</si>
  <si>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</si>
  <si>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</si>
  <si>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</si>
  <si>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</si>
  <si>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</si>
  <si>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</si>
  <si>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</si>
  <si>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</si>
  <si>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</si>
  <si>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</si>
  <si>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</si>
  <si>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</si>
  <si>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</si>
  <si>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</si>
  <si>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</si>
  <si>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</si>
  <si>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</si>
  <si>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</si>
  <si>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</si>
  <si>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</si>
  <si>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</si>
  <si>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</si>
  <si>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</si>
  <si>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</si>
  <si>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</si>
  <si>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</si>
  <si>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</si>
  <si>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</si>
  <si>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</si>
  <si>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</si>
  <si>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</si>
  <si>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</si>
  <si>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</si>
  <si>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</si>
  <si>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</si>
  <si>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</si>
  <si>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</si>
  <si>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</si>
  <si>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</si>
  <si>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</si>
  <si>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</si>
  <si>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</si>
  <si>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</si>
  <si>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</si>
  <si>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</si>
  <si>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</si>
  <si>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</si>
  <si>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</si>
  <si>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</si>
  <si>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</si>
  <si>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</si>
  <si>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</si>
  <si>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</si>
  <si>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</si>
  <si>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</si>
  <si>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</si>
  <si>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</si>
  <si>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</si>
  <si>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</si>
  <si>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</si>
  <si>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</si>
  <si>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</si>
  <si>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</si>
  <si>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</si>
  <si>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</si>
  <si>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</si>
  <si>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</si>
  <si>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</si>
  <si>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</si>
  <si>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</si>
  <si>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</si>
  <si>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</si>
  <si>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</si>
  <si>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</si>
  <si>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</si>
  <si>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</si>
  <si>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</si>
  <si>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</si>
  <si>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</si>
  <si>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</si>
  <si>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</si>
  <si>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</si>
  <si>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</si>
  <si>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</si>
  <si>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</si>
  <si>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</si>
  <si>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</si>
  <si>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</si>
  <si>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</si>
  <si>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</si>
  <si>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</si>
  <si>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</si>
  <si>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</si>
  <si>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</si>
  <si>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</si>
  <si>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</si>
  <si>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</si>
  <si>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</si>
  <si>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</si>
  <si>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</si>
  <si>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</si>
  <si>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</si>
  <si>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</si>
  <si>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</si>
  <si>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</si>
  <si>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</si>
  <si>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</si>
  <si>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</si>
  <si>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</si>
  <si>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</si>
  <si>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</si>
  <si>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</si>
  <si>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</si>
  <si>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</si>
  <si>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</si>
  <si>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</si>
  <si>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</si>
  <si>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</si>
  <si>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</si>
  <si>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</si>
  <si>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</si>
  <si>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</si>
  <si>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</si>
  <si>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</si>
  <si>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</si>
  <si>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</si>
  <si>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</si>
  <si>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</si>
  <si>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</si>
  <si>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</si>
  <si>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</si>
  <si>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</si>
  <si>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</si>
  <si>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</si>
  <si>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</si>
  <si>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</si>
  <si>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</si>
  <si>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</si>
  <si>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</si>
  <si>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</si>
  <si>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</si>
  <si>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</si>
  <si>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</si>
  <si>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</si>
  <si>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</si>
  <si>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</si>
  <si>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</si>
  <si>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</si>
  <si>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</si>
  <si>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</si>
  <si>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</si>
  <si>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</si>
  <si>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</si>
  <si>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</si>
  <si>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</si>
  <si>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</si>
  <si>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</si>
  <si>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</si>
  <si>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</si>
  <si>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</si>
  <si>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</si>
  <si>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</si>
  <si>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</si>
  <si>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</si>
  <si>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</si>
  <si>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</si>
  <si>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</si>
  <si>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</si>
  <si>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</si>
  <si>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</si>
  <si>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</si>
  <si>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</si>
  <si>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</si>
  <si>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</si>
  <si>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</si>
  <si>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</si>
  <si>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</si>
  <si>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</si>
  <si>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</si>
  <si>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</si>
  <si>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</si>
  <si>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</si>
  <si>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</si>
  <si>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</si>
  <si>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</si>
  <si>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</si>
  <si>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</si>
  <si>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</si>
  <si>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</si>
  <si>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</si>
  <si>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</si>
  <si>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</si>
  <si>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</si>
  <si>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</si>
  <si>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</si>
  <si>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</si>
  <si>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</si>
  <si>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</si>
  <si>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</si>
  <si>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</si>
  <si>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</si>
  <si>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</si>
  <si>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</si>
  <si>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</si>
  <si>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</si>
  <si>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</si>
  <si>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</si>
  <si>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</si>
  <si>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</si>
  <si>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</si>
  <si>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</si>
  <si>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</si>
  <si>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</si>
  <si>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</si>
  <si>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</si>
  <si>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</si>
  <si>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</si>
  <si>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</si>
  <si>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</si>
  <si>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</si>
  <si>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</si>
  <si>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</si>
  <si>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</si>
  <si>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</si>
  <si>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</si>
  <si>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</si>
  <si>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</si>
  <si>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</si>
  <si>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</si>
  <si>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</si>
  <si>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</si>
  <si>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</si>
  <si>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</si>
  <si>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</si>
  <si>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</si>
  <si>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</si>
  <si>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</si>
  <si>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</si>
  <si>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</si>
  <si>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</si>
  <si>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</si>
  <si>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</si>
  <si>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</si>
  <si>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</si>
  <si>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</si>
  <si>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</si>
  <si>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</si>
  <si>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</si>
  <si>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</si>
  <si>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</si>
  <si>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</si>
  <si>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</si>
  <si>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</si>
  <si>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</si>
  <si>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</si>
  <si>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</si>
  <si>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</si>
  <si>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</si>
  <si>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</si>
  <si>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</si>
  <si>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</si>
  <si>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</si>
  <si>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</si>
  <si>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</si>
  <si>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</si>
  <si>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</si>
  <si>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</si>
  <si>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</si>
  <si>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</si>
  <si>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</si>
  <si>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</si>
  <si>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</si>
  <si>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</si>
  <si>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</si>
  <si>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</si>
  <si>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</si>
  <si>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</si>
  <si>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</si>
  <si>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</si>
  <si>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</si>
  <si>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</si>
  <si>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</si>
  <si>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</si>
  <si>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</si>
  <si>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</si>
  <si>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</si>
  <si>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</si>
  <si>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</si>
  <si>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</si>
  <si>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</si>
  <si>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</si>
  <si>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</si>
  <si>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</si>
  <si>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</si>
  <si>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</si>
  <si>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</si>
  <si>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</si>
  <si>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</si>
  <si>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</si>
  <si>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</si>
  <si>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</si>
  <si>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</si>
  <si>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</si>
  <si>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</si>
  <si>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</si>
  <si>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</si>
  <si>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</si>
  <si>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</si>
  <si>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</si>
  <si>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</si>
  <si>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</si>
  <si>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</si>
  <si>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</si>
  <si>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</si>
  <si>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</si>
  <si>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</si>
  <si>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</si>
  <si>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</si>
  <si>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</si>
  <si>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</si>
  <si>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</si>
  <si>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</si>
  <si>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</si>
  <si>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</si>
  <si>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</si>
  <si>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</si>
  <si>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</si>
  <si>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</si>
  <si>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</si>
  <si>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</si>
  <si>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</si>
  <si>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</si>
  <si>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</si>
  <si>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</si>
  <si>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</si>
  <si>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</si>
  <si>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</si>
  <si>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</si>
  <si>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</si>
  <si>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</si>
  <si>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</si>
  <si>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</si>
  <si>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</si>
  <si>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</si>
  <si>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</si>
  <si>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</si>
  <si>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</si>
  <si>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</si>
  <si>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</si>
  <si>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</si>
  <si>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</si>
  <si>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</si>
  <si>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</si>
  <si>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</si>
  <si>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</si>
  <si>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</si>
  <si>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</si>
  <si>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</si>
  <si>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</si>
  <si>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</si>
  <si>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</si>
  <si>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</si>
  <si>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</si>
  <si>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</si>
  <si>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</si>
  <si>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</si>
  <si>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</si>
  <si>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</si>
  <si>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</si>
  <si>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</si>
  <si>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</si>
  <si>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</si>
  <si>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</si>
  <si>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</si>
  <si>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</si>
  <si>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</si>
  <si>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</si>
  <si>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</si>
  <si>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</si>
  <si>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</si>
  <si>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</si>
  <si>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</si>
  <si>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</si>
  <si>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</si>
  <si>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</si>
  <si>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</si>
  <si>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</si>
  <si>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</si>
  <si>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</si>
  <si>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</si>
  <si>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</si>
  <si>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</si>
  <si>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</si>
  <si>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</si>
  <si>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</si>
  <si>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</si>
  <si>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</si>
  <si>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</si>
  <si>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</si>
  <si>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</si>
  <si>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</si>
  <si>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</si>
  <si>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</si>
  <si>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</si>
  <si>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</si>
  <si>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</si>
  <si>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</si>
  <si>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</si>
  <si>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</si>
  <si>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</si>
  <si>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</si>
  <si>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</si>
  <si>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</si>
  <si>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</si>
  <si>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</si>
  <si>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</si>
  <si>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</si>
  <si>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</si>
  <si>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</si>
  <si>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</si>
  <si>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</si>
  <si>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</si>
  <si>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</si>
  <si>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</si>
  <si>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</si>
  <si>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</si>
  <si>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</si>
  <si>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</si>
  <si>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</si>
  <si>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</si>
  <si>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</si>
  <si>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</si>
  <si>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</si>
  <si>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</si>
  <si>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</si>
  <si>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</si>
  <si>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</si>
  <si>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</si>
  <si>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</si>
  <si>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</si>
  <si>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</si>
  <si>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</si>
  <si>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</si>
  <si>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</si>
  <si>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</si>
  <si>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</si>
  <si>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</si>
  <si>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</si>
  <si>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</si>
  <si>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</si>
  <si>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</si>
  <si>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</si>
  <si>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</si>
  <si>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</si>
  <si>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</si>
  <si>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</si>
  <si>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</si>
  <si>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</si>
  <si>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</si>
  <si>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</si>
  <si>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</si>
  <si>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</si>
  <si>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</si>
  <si>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</si>
  <si>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</si>
  <si>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</si>
  <si>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</si>
  <si>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</si>
  <si>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</si>
  <si>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</si>
  <si>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</si>
  <si>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</si>
  <si>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</si>
  <si>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</si>
  <si>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</si>
  <si>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</si>
  <si>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</si>
  <si>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</si>
  <si>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</si>
  <si>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</si>
  <si>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</si>
  <si>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</si>
  <si>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</si>
  <si>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</si>
  <si>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</si>
  <si>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</si>
  <si>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</si>
  <si>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</si>
  <si>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</si>
  <si>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</si>
  <si>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</si>
  <si>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</si>
  <si>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</si>
  <si>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</si>
  <si>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</si>
  <si>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</si>
  <si>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</si>
  <si>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</si>
  <si>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</si>
  <si>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</si>
  <si>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</si>
  <si>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</si>
  <si>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</si>
  <si>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</si>
  <si>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</si>
  <si>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</si>
  <si>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</si>
  <si>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</si>
  <si>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</si>
  <si>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</si>
  <si>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</si>
  <si>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</si>
  <si>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</si>
  <si>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</si>
  <si>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</si>
  <si>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</si>
  <si>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</si>
  <si>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</si>
  <si>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</si>
  <si>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</si>
  <si>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</si>
  <si>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</si>
  <si>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</si>
  <si>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</si>
  <si>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</si>
  <si>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</si>
  <si>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</si>
  <si>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</si>
  <si>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</si>
  <si>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</si>
  <si>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</si>
  <si>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</si>
  <si>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</si>
  <si>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</si>
  <si>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</si>
  <si>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</si>
  <si>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</si>
  <si>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</si>
  <si>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</si>
  <si>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</si>
  <si>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</si>
  <si>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</si>
  <si>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</si>
  <si>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</si>
  <si>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</si>
  <si>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</si>
  <si>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</si>
  <si>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</si>
  <si>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</si>
  <si>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</si>
  <si>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</si>
  <si>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</si>
  <si>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</si>
  <si>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</si>
  <si>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</si>
  <si>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</si>
  <si>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</si>
  <si>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</si>
  <si>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</si>
  <si>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</si>
  <si>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</si>
  <si>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</si>
  <si>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</si>
  <si>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</si>
  <si>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</si>
  <si>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</si>
  <si>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</si>
  <si>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</si>
  <si>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</si>
  <si>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</si>
  <si>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</si>
  <si>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</si>
  <si>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</si>
  <si>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</si>
  <si>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</si>
  <si>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</si>
  <si>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</si>
  <si>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</si>
  <si>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</si>
  <si>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</si>
  <si>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</si>
  <si>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</si>
  <si>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</si>
  <si>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</si>
  <si>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</si>
  <si>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</si>
  <si>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</si>
  <si>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</si>
  <si>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</si>
  <si>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</si>
  <si>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</si>
  <si>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</si>
  <si>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</si>
  <si>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</si>
  <si>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</si>
  <si>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</si>
  <si>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</si>
  <si>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</si>
  <si>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</si>
  <si>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</si>
  <si>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</si>
  <si>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</si>
  <si>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</si>
  <si>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</si>
  <si>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</si>
  <si>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</si>
  <si>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</si>
  <si>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</si>
  <si>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</si>
  <si>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</si>
  <si>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</si>
  <si>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</si>
  <si>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</si>
  <si>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</si>
  <si>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</si>
  <si>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</si>
  <si>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</si>
  <si>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</si>
  <si>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</si>
  <si>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</si>
  <si>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</si>
  <si>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</si>
  <si>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</si>
  <si>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</si>
  <si>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</si>
  <si>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</si>
  <si>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</si>
  <si>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</si>
  <si>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</si>
  <si>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</si>
  <si>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</si>
  <si>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</si>
  <si>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</si>
  <si>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</si>
  <si>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</si>
  <si>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</si>
  <si>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</si>
  <si>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</si>
  <si>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</si>
  <si>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</si>
  <si>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</si>
  <si>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</si>
  <si>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</si>
  <si>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</si>
  <si>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</si>
  <si>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</si>
  <si>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</si>
  <si>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</si>
  <si>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</si>
  <si>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</si>
  <si>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</si>
  <si>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</si>
  <si>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</si>
  <si>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</si>
  <si>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</si>
  <si>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</si>
  <si>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</si>
  <si>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</si>
  <si>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</si>
  <si>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</si>
  <si>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</si>
  <si>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</si>
  <si>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</si>
  <si>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</si>
  <si>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</si>
  <si>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</si>
  <si>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</si>
  <si>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</si>
  <si>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</si>
  <si>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</si>
  <si>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</si>
  <si>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</si>
  <si>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</si>
  <si>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</si>
  <si>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</si>
  <si>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</si>
  <si>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</si>
  <si>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</si>
  <si>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</si>
  <si>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</si>
  <si>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</si>
  <si>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</si>
  <si>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</si>
  <si>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</si>
  <si>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</si>
  <si>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</si>
  <si>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</si>
  <si>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</si>
  <si>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</si>
  <si>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</si>
  <si>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</si>
  <si>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</si>
  <si>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</si>
  <si>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</si>
  <si>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</si>
  <si>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</si>
  <si>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</si>
  <si>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</si>
  <si>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</si>
  <si>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</si>
  <si>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</si>
  <si>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</si>
  <si>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</si>
  <si>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</si>
  <si>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</si>
  <si>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</si>
  <si>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</si>
  <si>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</si>
  <si>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</si>
  <si>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</si>
  <si>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</si>
  <si>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</si>
  <si>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</si>
  <si>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</si>
  <si>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</si>
  <si>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</si>
  <si>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</si>
  <si>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</si>
  <si>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</si>
  <si>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</si>
  <si>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</si>
  <si>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</si>
  <si>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</si>
  <si>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</si>
  <si>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</si>
  <si>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</si>
  <si>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</si>
  <si>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</si>
  <si>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</si>
  <si>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</si>
  <si>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</si>
  <si>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</si>
  <si>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</si>
  <si>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</si>
  <si>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</si>
  <si>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</si>
  <si>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</si>
  <si>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</si>
  <si>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</si>
  <si>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</si>
  <si>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</si>
  <si>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</si>
  <si>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</si>
  <si>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</si>
  <si>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</si>
  <si>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</si>
  <si>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</si>
  <si>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</si>
  <si>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</si>
  <si>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</si>
  <si>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</si>
  <si>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</si>
  <si>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</si>
  <si>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</si>
  <si>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</si>
  <si>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</si>
  <si>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</si>
  <si>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</si>
  <si>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</si>
  <si>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</si>
  <si>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</si>
  <si>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</si>
  <si>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</si>
  <si>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</si>
  <si>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</si>
  <si>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</si>
  <si>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</si>
  <si>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</si>
  <si>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</si>
  <si>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</si>
  <si>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</si>
  <si>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</si>
  <si>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</si>
  <si>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</si>
  <si>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</si>
  <si>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</si>
  <si>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</si>
  <si>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</si>
  <si>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</si>
  <si>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</si>
  <si>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</si>
  <si>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</si>
  <si>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</si>
  <si>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</si>
  <si>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</si>
  <si>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</si>
  <si>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</si>
  <si>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</si>
  <si>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</si>
  <si>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</si>
  <si>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</si>
  <si>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</si>
  <si>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</si>
  <si>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</si>
  <si>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</si>
  <si>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</si>
  <si>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</si>
  <si>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</si>
  <si>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</si>
  <si>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</si>
  <si>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</si>
  <si>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</si>
  <si>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</si>
  <si>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</si>
  <si>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</si>
  <si>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</si>
  <si>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</si>
  <si>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</si>
  <si>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</si>
  <si>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</si>
  <si>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</si>
  <si>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</si>
  <si>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</si>
  <si>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</si>
  <si>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</si>
  <si>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</si>
  <si>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</si>
  <si>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</si>
  <si>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</si>
  <si>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</si>
  <si>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</si>
  <si>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</si>
  <si>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</si>
  <si>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</si>
  <si>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</si>
  <si>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</si>
  <si>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</si>
  <si>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</si>
  <si>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</si>
  <si>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</si>
  <si>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</si>
  <si>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</si>
  <si>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</si>
  <si>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</si>
  <si>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</si>
  <si>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</si>
  <si>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</si>
  <si>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</si>
  <si>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</si>
  <si>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</si>
  <si>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</si>
  <si>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</si>
  <si>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</si>
  <si>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</si>
  <si>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</si>
  <si>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</si>
  <si>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</si>
  <si>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</si>
  <si>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</si>
  <si>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</si>
  <si>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</si>
  <si>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</si>
  <si>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</si>
  <si>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</si>
  <si>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</si>
  <si>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</si>
  <si>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</si>
  <si>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</si>
  <si>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</si>
  <si>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</si>
  <si>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</si>
  <si>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</si>
  <si>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</si>
  <si>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</si>
  <si>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</si>
  <si>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</si>
  <si>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</si>
  <si>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</si>
  <si>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</si>
  <si>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</si>
  <si>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</si>
  <si>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</si>
  <si>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</si>
  <si>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</si>
  <si>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</si>
  <si>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</si>
  <si>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</si>
  <si>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</si>
  <si>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</si>
  <si>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</si>
  <si>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</si>
  <si>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</si>
  <si>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</si>
  <si>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</si>
  <si>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</si>
  <si>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</si>
  <si>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</si>
  <si>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</si>
  <si>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</si>
  <si>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</si>
  <si>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</si>
  <si>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</si>
  <si>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</si>
  <si>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</si>
  <si>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</si>
  <si>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</si>
  <si>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</si>
  <si>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</si>
  <si>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</si>
  <si>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</si>
  <si>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</si>
  <si>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</si>
  <si>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</si>
  <si>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</si>
  <si>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</si>
  <si>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</si>
  <si>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</si>
  <si>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</si>
  <si>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</si>
  <si>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</si>
  <si>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</si>
  <si>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</si>
  <si>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</si>
  <si>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</si>
  <si>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</si>
  <si>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</si>
  <si>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</si>
  <si>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</si>
  <si>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</si>
  <si>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</si>
  <si>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</si>
  <si>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</si>
  <si>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</si>
  <si>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</si>
  <si>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</si>
  <si>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</si>
  <si>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</si>
  <si>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</si>
  <si>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</si>
  <si>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</si>
  <si>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</si>
  <si>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</si>
  <si>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</si>
  <si>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</si>
  <si>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</si>
  <si>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</si>
  <si>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</si>
  <si>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</si>
  <si>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</si>
  <si>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</si>
  <si>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</si>
  <si>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</si>
  <si>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</si>
  <si>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</si>
  <si>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</si>
  <si>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</si>
  <si>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</si>
  <si>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</si>
  <si>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</si>
  <si>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</si>
  <si>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</si>
  <si>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</si>
  <si>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</si>
  <si>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</si>
  <si>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</si>
  <si>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</si>
  <si>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</si>
  <si>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</si>
  <si>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</si>
  <si>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</si>
  <si>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</si>
  <si>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</si>
  <si>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</si>
  <si>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</si>
  <si>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</si>
  <si>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</si>
  <si>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</si>
  <si>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</si>
  <si>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</si>
  <si>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</si>
  <si>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</si>
  <si>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</si>
  <si>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</si>
  <si>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</si>
  <si>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</si>
  <si>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</si>
  <si>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</si>
  <si>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</si>
  <si>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</si>
  <si>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</si>
  <si>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</si>
  <si>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</si>
  <si>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</si>
  <si>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</si>
  <si>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</si>
  <si>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</si>
  <si>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</si>
  <si>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</si>
  <si>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</si>
  <si>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</si>
  <si>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</si>
  <si>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</si>
  <si>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</si>
  <si>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</si>
  <si>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</si>
  <si>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</si>
  <si>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</si>
  <si>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</si>
  <si>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</si>
  <si>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</si>
  <si>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</si>
  <si>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</si>
  <si>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</si>
  <si>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</si>
  <si>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</si>
  <si>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</si>
  <si>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</si>
  <si>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</si>
  <si>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</si>
  <si>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</si>
  <si>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</si>
  <si>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</si>
  <si>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</si>
  <si>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</si>
  <si>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</si>
  <si>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</si>
  <si>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</si>
  <si>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</si>
  <si>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</si>
  <si>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</si>
  <si>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</si>
  <si>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</si>
  <si>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</si>
  <si>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</si>
  <si>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</si>
  <si>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</si>
  <si>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</si>
  <si>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</si>
  <si>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</si>
  <si>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</si>
  <si>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</si>
  <si>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</si>
  <si>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</si>
  <si>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</si>
  <si>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</si>
  <si>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</si>
  <si>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</si>
  <si>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</si>
  <si>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</si>
  <si>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</si>
  <si>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</si>
  <si>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</si>
  <si>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</si>
  <si>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</si>
  <si>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</si>
  <si>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</si>
  <si>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</si>
  <si>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</si>
  <si>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</si>
  <si>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</si>
  <si>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</si>
  <si>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</si>
  <si>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</si>
  <si>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</si>
  <si>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</si>
  <si>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</si>
  <si>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</si>
  <si>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</si>
  <si>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</si>
  <si>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</si>
  <si>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</si>
  <si>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</si>
  <si>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</si>
  <si>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</si>
  <si>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</si>
  <si>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</si>
  <si>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</si>
  <si>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</si>
  <si>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</si>
  <si>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</si>
  <si>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</si>
  <si>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</si>
  <si>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</si>
  <si>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</si>
  <si>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</si>
  <si>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</si>
  <si>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</si>
  <si>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</si>
  <si>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</si>
  <si>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</si>
  <si>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</si>
  <si>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</si>
  <si>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</si>
  <si>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</si>
  <si>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</si>
  <si>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</si>
  <si>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</si>
  <si>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</si>
  <si>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</si>
  <si>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</si>
  <si>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</si>
  <si>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</si>
  <si>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</si>
  <si>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</si>
  <si>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</si>
  <si>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</si>
  <si>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</si>
  <si>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</si>
  <si>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</si>
  <si>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</si>
  <si>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</si>
  <si>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</si>
  <si>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</si>
  <si>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</si>
  <si>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</si>
  <si>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</si>
  <si>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</si>
  <si>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</si>
  <si>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</si>
  <si>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</si>
  <si>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</si>
  <si>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</si>
  <si>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</si>
  <si>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</si>
  <si>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</si>
  <si>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</si>
  <si>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</si>
  <si>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</si>
  <si>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</si>
  <si>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</si>
  <si>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</si>
  <si>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</si>
  <si>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</si>
  <si>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</si>
  <si>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</si>
  <si>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</si>
  <si>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</si>
  <si>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</si>
  <si>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</si>
  <si>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</si>
  <si>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</si>
  <si>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</si>
  <si>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</si>
  <si>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</si>
  <si>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</si>
  <si>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</si>
  <si>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</si>
  <si>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</si>
  <si>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</si>
  <si>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</si>
  <si>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</si>
  <si>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</si>
  <si>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</si>
  <si>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</si>
  <si>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</si>
  <si>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</si>
  <si>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</si>
  <si>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</si>
  <si>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</si>
  <si>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</si>
  <si>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</si>
  <si>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</si>
  <si>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</si>
  <si>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</si>
  <si>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</si>
  <si>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</si>
  <si>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</si>
  <si>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</si>
  <si>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</si>
  <si>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</si>
  <si>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</si>
  <si>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</si>
  <si>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</si>
  <si>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</si>
  <si>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</si>
  <si>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</si>
  <si>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</si>
  <si>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</si>
  <si>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</si>
  <si>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</si>
  <si>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</si>
  <si>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</si>
  <si>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</si>
  <si>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</si>
  <si>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</si>
  <si>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</si>
  <si>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</si>
  <si>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</si>
  <si>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</si>
  <si>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</si>
  <si>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</si>
  <si>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</si>
  <si>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</si>
  <si>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</si>
  <si>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</si>
  <si>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</si>
  <si>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</si>
  <si>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</si>
  <si>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</si>
  <si>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</si>
  <si>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</si>
  <si>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</si>
  <si>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</si>
  <si>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</si>
  <si>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</si>
  <si>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</si>
  <si>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</si>
  <si>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</si>
  <si>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</si>
  <si>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</si>
  <si>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</si>
  <si>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</si>
  <si>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</si>
  <si>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</si>
  <si>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</si>
  <si>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</si>
  <si>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</si>
  <si>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</si>
  <si>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</si>
  <si>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</si>
  <si>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</si>
  <si>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</si>
  <si>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</si>
  <si>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</si>
  <si>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</si>
  <si>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</si>
  <si>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</si>
  <si>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</si>
  <si>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</si>
  <si>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</si>
  <si>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</si>
  <si>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</si>
  <si>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</si>
  <si>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</si>
  <si>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</si>
  <si>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</si>
  <si>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</si>
  <si>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</si>
  <si>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</si>
  <si>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</si>
  <si>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</si>
  <si>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</si>
  <si>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</si>
  <si>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</si>
  <si>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</si>
  <si>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</si>
  <si>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</si>
  <si>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</si>
  <si>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</si>
  <si>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</si>
  <si>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</si>
  <si>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</si>
  <si>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</si>
  <si>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</si>
  <si>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</si>
  <si>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</si>
  <si>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</si>
  <si>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</si>
  <si>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</si>
  <si>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</si>
  <si>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</si>
  <si>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</si>
  <si>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</si>
  <si>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</si>
  <si>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</si>
  <si>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</si>
  <si>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</si>
  <si>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</si>
  <si>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</si>
  <si>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</si>
  <si>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</si>
  <si>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</si>
  <si>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</si>
  <si>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</si>
  <si>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</si>
  <si>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</si>
  <si>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</si>
  <si>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</si>
  <si>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</si>
  <si>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</si>
  <si>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</si>
  <si>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</si>
  <si>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</si>
  <si>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</si>
  <si>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</si>
  <si>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</si>
  <si>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</si>
  <si>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</si>
  <si>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</si>
  <si>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</si>
  <si>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</si>
  <si>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</si>
  <si>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</si>
  <si>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</si>
  <si>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</si>
  <si>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</si>
  <si>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</si>
  <si>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</si>
  <si>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</si>
  <si>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</si>
  <si>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</si>
  <si>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</si>
  <si>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</si>
  <si>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</si>
  <si>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</si>
  <si>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</si>
  <si>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</si>
  <si>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</si>
  <si>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</si>
  <si>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</si>
  <si>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</si>
  <si>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</si>
  <si>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</si>
  <si>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</si>
  <si>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</si>
  <si>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</si>
  <si>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</si>
  <si>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</si>
  <si>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</si>
  <si>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</si>
  <si>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</si>
  <si>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</si>
  <si>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</si>
  <si>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</si>
  <si>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</si>
  <si>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</si>
  <si>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</si>
  <si>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</si>
  <si>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</si>
  <si>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</si>
  <si>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</si>
  <si>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</si>
  <si>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</si>
  <si>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</si>
  <si>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</si>
  <si>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</si>
  <si>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</si>
  <si>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</si>
  <si>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</si>
  <si>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</si>
  <si>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</si>
  <si>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</si>
  <si>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</si>
  <si>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</si>
  <si>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</si>
  <si>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</si>
  <si>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</si>
  <si>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</si>
  <si>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</si>
  <si>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</si>
  <si>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</si>
  <si>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</si>
  <si>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</si>
  <si>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</si>
  <si>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</si>
  <si>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</si>
  <si>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</si>
  <si>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</si>
  <si>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</si>
  <si>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</si>
  <si>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</si>
  <si>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</si>
  <si>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</si>
  <si>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</si>
  <si>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</si>
  <si>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</si>
  <si>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</si>
  <si>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</si>
  <si>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</si>
  <si>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</si>
  <si>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</si>
  <si>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</si>
  <si>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</si>
  <si>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</si>
  <si>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</si>
  <si>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</si>
  <si>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</si>
  <si>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</si>
  <si>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</si>
  <si>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</si>
  <si>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</si>
  <si>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</si>
  <si>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</si>
  <si>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</si>
  <si>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</si>
  <si>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</si>
  <si>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</si>
  <si>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</si>
  <si>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</si>
  <si>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</si>
  <si>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</si>
  <si>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</si>
  <si>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</si>
  <si>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</si>
  <si>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</si>
  <si>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</si>
  <si>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</si>
  <si>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</si>
  <si>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</si>
  <si>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</si>
  <si>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</si>
  <si>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</si>
  <si>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</si>
  <si>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</si>
  <si>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</si>
  <si>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</si>
  <si>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</si>
  <si>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</si>
  <si>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</si>
  <si>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</si>
  <si>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</si>
  <si>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</si>
  <si>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</si>
  <si>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</si>
  <si>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</si>
  <si>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</si>
  <si>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</si>
  <si>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</si>
  <si>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</si>
  <si>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</si>
  <si>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</si>
  <si>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</si>
  <si>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</si>
  <si>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</si>
  <si>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</si>
  <si>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</si>
  <si>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</si>
  <si>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</si>
  <si>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</si>
  <si>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</si>
  <si>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</si>
  <si>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</si>
  <si>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</si>
  <si>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</si>
  <si>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</si>
  <si>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</si>
  <si>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</si>
  <si>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</si>
  <si>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</si>
  <si>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</si>
  <si>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</si>
  <si>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</si>
  <si>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</si>
  <si>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</si>
  <si>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</si>
  <si>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</si>
  <si>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</si>
  <si>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</si>
  <si>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</si>
  <si>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</si>
  <si>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</si>
  <si>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</si>
  <si>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</si>
  <si>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</si>
  <si>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</si>
  <si>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</si>
  <si>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</si>
  <si>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</si>
  <si>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</si>
  <si>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</si>
  <si>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</si>
  <si>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</si>
  <si>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</si>
  <si>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</si>
  <si>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</si>
  <si>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</si>
  <si>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</si>
  <si>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</si>
  <si>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</si>
  <si>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</si>
  <si>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</si>
  <si>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</si>
  <si>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</si>
  <si>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</si>
  <si>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</si>
  <si>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</si>
  <si>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</si>
  <si>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</si>
  <si>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</si>
  <si>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</si>
  <si>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</si>
  <si>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</si>
  <si>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</si>
  <si>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</si>
  <si>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</si>
  <si>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</si>
  <si>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</si>
  <si>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</si>
  <si>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</si>
  <si>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</si>
  <si>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</si>
  <si>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</si>
  <si>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</si>
  <si>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</si>
  <si>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</si>
  <si>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</si>
  <si>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</si>
  <si>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</si>
  <si>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</si>
  <si>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</si>
  <si>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</si>
  <si>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</si>
  <si>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</si>
  <si>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</si>
  <si>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</si>
  <si>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</si>
  <si>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</si>
  <si>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</si>
  <si>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</si>
  <si>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</si>
  <si>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</si>
  <si>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</si>
  <si>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</si>
  <si>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</si>
  <si>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</si>
  <si>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</si>
  <si>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</si>
  <si>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</si>
  <si>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</si>
  <si>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</si>
  <si>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</si>
  <si>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</si>
  <si>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</si>
  <si>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</si>
  <si>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</si>
  <si>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</si>
  <si>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</si>
  <si>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</si>
  <si>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</si>
  <si>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</si>
  <si>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</si>
  <si>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</si>
  <si>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</si>
  <si>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</si>
  <si>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</si>
  <si>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</si>
  <si>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</si>
  <si>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</si>
  <si>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</si>
  <si>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</si>
  <si>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</si>
  <si>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</si>
  <si>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</si>
  <si>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</si>
  <si>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</si>
  <si>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</si>
  <si>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</si>
  <si>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</si>
  <si>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</si>
  <si>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</si>
  <si>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</si>
  <si>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</si>
  <si>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</si>
  <si>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</si>
  <si>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</si>
  <si>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</si>
  <si>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</si>
  <si>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</si>
  <si>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</si>
  <si>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</si>
  <si>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</si>
  <si>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</si>
  <si>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</si>
  <si>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</si>
  <si>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</si>
  <si>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</si>
  <si>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</si>
  <si>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</si>
  <si>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</si>
  <si>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</si>
  <si>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</si>
  <si>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</si>
  <si>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</si>
  <si>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</si>
  <si>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</si>
  <si>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</si>
  <si>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</si>
  <si>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</si>
  <si>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</si>
  <si>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</si>
  <si>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</si>
  <si>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</si>
  <si>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</si>
  <si>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</si>
  <si>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</si>
  <si>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</si>
  <si>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</si>
  <si>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</si>
  <si>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</si>
  <si>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</si>
  <si>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</si>
  <si>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</si>
  <si>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</si>
  <si>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</si>
  <si>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</si>
  <si>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</si>
  <si>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</si>
  <si>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</si>
  <si>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</si>
  <si>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</si>
  <si>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</si>
  <si>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</si>
  <si>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</si>
  <si>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</si>
  <si>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</si>
  <si>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</si>
  <si>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</si>
  <si>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</si>
  <si>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</si>
  <si>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</si>
  <si>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</si>
  <si>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</si>
  <si>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</si>
  <si>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</si>
  <si>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</si>
  <si>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</si>
  <si>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</si>
  <si>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</si>
  <si>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</si>
  <si>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</si>
  <si>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</si>
  <si>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</si>
  <si>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</si>
  <si>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</si>
  <si>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</si>
  <si>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</si>
  <si>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</si>
  <si>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</si>
  <si>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</si>
  <si>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</si>
  <si>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</si>
  <si>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</si>
  <si>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</si>
  <si>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</si>
  <si>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</si>
  <si>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</si>
  <si>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</si>
  <si>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</si>
  <si>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</si>
  <si>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</si>
  <si>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</si>
  <si>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</si>
  <si>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</si>
  <si>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</si>
  <si>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</si>
  <si>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</si>
  <si>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</si>
  <si>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</si>
  <si>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</si>
  <si>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</si>
  <si>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</si>
  <si>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</si>
  <si>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</si>
  <si>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</si>
  <si>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</si>
  <si>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</si>
  <si>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</si>
  <si>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</si>
  <si>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</si>
  <si>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</si>
  <si>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</si>
  <si>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</si>
  <si>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</si>
  <si>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</si>
  <si>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</si>
  <si>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</si>
  <si>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</si>
  <si>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</si>
  <si>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</si>
  <si>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</si>
  <si>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</si>
  <si>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</si>
  <si>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</si>
  <si>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</si>
  <si>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</si>
  <si>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</si>
  <si>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</si>
  <si>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</si>
  <si>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</si>
  <si>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</si>
  <si>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</si>
  <si>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</si>
  <si>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</si>
  <si>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</si>
  <si>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</si>
  <si>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</si>
  <si>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</si>
  <si>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</si>
  <si>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</si>
  <si>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</si>
  <si>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</si>
  <si>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</si>
  <si>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</si>
  <si>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</si>
  <si>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</si>
  <si>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</si>
  <si>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</si>
  <si>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</si>
  <si>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</si>
  <si>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</si>
  <si>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</si>
  <si>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</si>
  <si>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</si>
  <si>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</si>
  <si>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</si>
  <si>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</si>
  <si>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</si>
  <si>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</si>
  <si>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</si>
  <si>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</si>
  <si>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</si>
  <si>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</si>
  <si>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</si>
  <si>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</si>
  <si>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</si>
  <si>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</si>
  <si>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</si>
  <si>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</si>
  <si>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</si>
  <si>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</si>
  <si>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</si>
  <si>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</si>
  <si>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</si>
  <si>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</si>
  <si>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</si>
  <si>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</si>
  <si>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</si>
  <si>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</si>
  <si>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</si>
  <si>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</si>
  <si>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</si>
  <si>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</si>
  <si>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</si>
  <si>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</si>
  <si>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</si>
  <si>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</si>
  <si>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</si>
  <si>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</si>
  <si>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</si>
  <si>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</si>
  <si>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</si>
  <si>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</si>
  <si>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</si>
  <si>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</si>
  <si>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</si>
  <si>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</si>
  <si>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</si>
  <si>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</si>
  <si>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</si>
  <si>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</si>
  <si>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</si>
  <si>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</si>
  <si>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</si>
  <si>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</si>
  <si>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</si>
  <si>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</si>
  <si>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</si>
  <si>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</si>
  <si>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</si>
  <si>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</si>
  <si>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</si>
  <si>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</si>
  <si>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</si>
  <si>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</si>
  <si>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</si>
  <si>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</si>
  <si>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</si>
  <si>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</si>
  <si>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</si>
  <si>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</si>
  <si>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</si>
  <si>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</si>
  <si>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</si>
  <si>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</si>
  <si>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</si>
  <si>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</si>
  <si>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</si>
  <si>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</si>
  <si>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</si>
  <si>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</si>
  <si>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</si>
  <si>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</si>
  <si>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</si>
  <si>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</si>
  <si>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</si>
  <si>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</si>
  <si>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</si>
  <si>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</si>
  <si>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</si>
  <si>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</si>
  <si>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</si>
  <si>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</si>
  <si>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</si>
  <si>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</si>
  <si>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</si>
  <si>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</si>
  <si>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</si>
  <si>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</si>
  <si>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</si>
  <si>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</si>
  <si>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</si>
  <si>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</si>
  <si>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</si>
  <si>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</si>
  <si>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</si>
  <si>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</si>
  <si>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</si>
  <si>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</si>
  <si>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</si>
  <si>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</si>
  <si>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</si>
  <si>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</si>
  <si>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</si>
  <si>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</si>
  <si>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</si>
  <si>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</si>
  <si>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</si>
  <si>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</si>
  <si>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</si>
  <si>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</si>
  <si>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</si>
  <si>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</si>
  <si>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</si>
  <si>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</si>
  <si>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</si>
  <si>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</si>
  <si>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</si>
  <si>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</si>
  <si>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</si>
  <si>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</si>
  <si>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</si>
  <si>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</si>
  <si>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</si>
  <si>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</si>
  <si>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</si>
  <si>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</si>
  <si>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</si>
  <si>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</si>
  <si>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</si>
  <si>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</si>
  <si>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</si>
  <si>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</si>
  <si>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</si>
  <si>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</si>
  <si>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</si>
  <si>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</si>
  <si>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</si>
  <si>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</si>
  <si>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</si>
  <si>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</si>
  <si>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</si>
  <si>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</si>
  <si>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</si>
  <si>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</si>
  <si>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</si>
  <si>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</si>
  <si>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</si>
  <si>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</si>
  <si>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</si>
  <si>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</si>
  <si>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</si>
  <si>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</si>
  <si>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</si>
  <si>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</si>
  <si>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</si>
  <si>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</si>
  <si>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</si>
  <si>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</si>
  <si>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</si>
  <si>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</si>
  <si>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</si>
  <si>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</si>
  <si>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</si>
  <si>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</si>
  <si>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</si>
  <si>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</si>
  <si>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</si>
  <si>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</si>
  <si>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</si>
  <si>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</si>
  <si>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</si>
  <si>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</si>
  <si>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</si>
  <si>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</si>
  <si>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</si>
  <si>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</si>
  <si>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</si>
  <si>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</si>
  <si>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</si>
  <si>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</si>
  <si>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</si>
  <si>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</si>
  <si>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</si>
  <si>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</si>
  <si>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</si>
  <si>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</si>
  <si>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</si>
  <si>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</si>
  <si>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</si>
  <si>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</si>
  <si>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</si>
  <si>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</si>
  <si>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</si>
  <si>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</si>
  <si>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</si>
  <si>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</si>
  <si>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</si>
  <si>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</si>
  <si>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</si>
  <si>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</si>
  <si>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</si>
  <si>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</si>
  <si>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</si>
  <si>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</si>
  <si>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</si>
  <si>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</si>
  <si>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</si>
  <si>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</si>
  <si>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</si>
  <si>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</si>
  <si>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</si>
  <si>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</si>
  <si>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</si>
  <si>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</si>
  <si>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</si>
  <si>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</si>
  <si>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</si>
  <si>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</si>
  <si>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</si>
  <si>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</si>
  <si>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</si>
  <si>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</si>
  <si>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</si>
  <si>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</si>
  <si>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</si>
  <si>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</si>
  <si>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</si>
  <si>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</si>
  <si>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</si>
  <si>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</si>
  <si>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</si>
  <si>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</si>
  <si>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</si>
  <si>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</si>
  <si>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</si>
  <si>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</si>
  <si>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</si>
  <si>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</si>
  <si>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</si>
  <si>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</si>
  <si>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</si>
  <si>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</si>
  <si>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</si>
  <si>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</si>
  <si>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</si>
  <si>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</si>
  <si>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</si>
  <si>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</si>
  <si>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</si>
  <si>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</si>
  <si>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</si>
  <si>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</si>
  <si>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</si>
  <si>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</si>
  <si>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</si>
  <si>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</si>
  <si>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</si>
  <si>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</si>
  <si>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</si>
  <si>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</si>
  <si>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</si>
  <si>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</si>
  <si>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</si>
  <si>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</si>
  <si>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</si>
  <si>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</si>
  <si>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</si>
  <si>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</si>
  <si>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</si>
  <si>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</si>
  <si>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</si>
  <si>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</si>
  <si>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</si>
  <si>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</si>
  <si>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</si>
  <si>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</si>
  <si>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</si>
  <si>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</si>
  <si>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</si>
  <si>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</si>
  <si>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</si>
  <si>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</si>
  <si>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</si>
  <si>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</si>
  <si>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</si>
  <si>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</si>
  <si>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</si>
  <si>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</si>
  <si>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</si>
  <si>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</si>
  <si>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</si>
  <si>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</si>
  <si>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</si>
  <si>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</si>
  <si>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</si>
  <si>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</si>
  <si>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</si>
  <si>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</si>
  <si>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</si>
  <si>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</si>
  <si>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</si>
  <si>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</si>
  <si>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</si>
  <si>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</si>
  <si>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</si>
  <si>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</si>
  <si>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</si>
  <si>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</si>
  <si>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</si>
  <si>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</si>
  <si>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</si>
  <si>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</si>
  <si>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</si>
  <si>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</si>
  <si>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</si>
  <si>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</si>
  <si>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</si>
  <si>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</si>
  <si>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</si>
  <si>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</si>
  <si>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</si>
  <si>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</si>
  <si>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</si>
  <si>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</si>
  <si>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</si>
  <si>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</si>
  <si>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</si>
  <si>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</si>
  <si>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</si>
  <si>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</si>
  <si>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</si>
  <si>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</si>
  <si>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</si>
  <si>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</si>
  <si>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</si>
  <si>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</si>
  <si>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</si>
  <si>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</si>
  <si>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</si>
  <si>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</si>
  <si>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</si>
  <si>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</si>
  <si>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</si>
  <si>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</si>
  <si>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</si>
  <si>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</si>
  <si>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</si>
  <si>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</si>
  <si>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</si>
  <si>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</si>
  <si>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</si>
  <si>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</si>
  <si>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</si>
  <si>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</si>
  <si>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</si>
  <si>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</si>
  <si>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</si>
  <si>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</si>
  <si>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</si>
  <si>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</si>
  <si>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</si>
  <si>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</si>
  <si>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</si>
  <si>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</si>
  <si>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</si>
  <si>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</si>
  <si>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</si>
  <si>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</si>
  <si>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</si>
  <si>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</si>
  <si>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</si>
  <si>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</si>
  <si>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</si>
  <si>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</si>
  <si>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</si>
  <si>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</si>
  <si>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</si>
  <si>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</si>
  <si>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</si>
  <si>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</si>
  <si>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</si>
  <si>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</si>
  <si>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</si>
  <si>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</si>
  <si>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</si>
  <si>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</si>
  <si>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</si>
  <si>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</si>
  <si>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</si>
  <si>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</si>
  <si>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</si>
  <si>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</si>
  <si>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</si>
  <si>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</si>
  <si>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</si>
  <si>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</si>
  <si>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</si>
  <si>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</si>
  <si>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</si>
  <si>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</si>
  <si>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</si>
  <si>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</si>
  <si>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</si>
  <si>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</si>
  <si>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</si>
  <si>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</si>
  <si>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</si>
  <si>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</si>
  <si>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</si>
  <si>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</si>
  <si>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</si>
  <si>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</si>
  <si>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</si>
  <si>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</si>
  <si>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</si>
  <si>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</si>
  <si>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</si>
  <si>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</si>
  <si>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</si>
  <si>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</si>
  <si>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</si>
  <si>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</si>
  <si>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</si>
  <si>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</si>
  <si>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</si>
  <si>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</si>
  <si>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</si>
  <si>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</si>
  <si>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</si>
  <si>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</si>
  <si>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</si>
  <si>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</si>
  <si>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</si>
  <si>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</si>
  <si>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</si>
  <si>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</si>
  <si>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</si>
  <si>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</si>
  <si>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</si>
  <si>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</si>
  <si>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</si>
  <si>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</si>
  <si>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</si>
  <si>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</si>
  <si>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</si>
  <si>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</si>
  <si>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</si>
  <si>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</si>
  <si>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</si>
  <si>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</si>
  <si>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</si>
  <si>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</si>
  <si>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</si>
  <si>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</si>
  <si>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</si>
  <si>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</si>
  <si>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</si>
  <si>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</si>
  <si>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</si>
  <si>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</si>
  <si>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</si>
  <si>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</si>
  <si>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</si>
  <si>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</si>
  <si>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</si>
  <si>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</si>
  <si>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</si>
  <si>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</si>
  <si>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</si>
  <si>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</si>
  <si>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</si>
  <si>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</si>
  <si>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</si>
  <si>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</si>
  <si>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</si>
  <si>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</si>
  <si>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</si>
  <si>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</si>
  <si>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</si>
  <si>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</si>
  <si>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</si>
  <si>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</si>
  <si>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</si>
  <si>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</si>
  <si>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</si>
  <si>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</si>
  <si>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</si>
  <si>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</si>
  <si>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</si>
  <si>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</si>
  <si>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</si>
  <si>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</si>
  <si>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</si>
  <si>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</si>
  <si>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</si>
  <si>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</si>
  <si>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</si>
  <si>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</si>
  <si>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</si>
  <si>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</si>
  <si>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</si>
  <si>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</si>
  <si>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</si>
  <si>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</si>
  <si>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</si>
  <si>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</si>
  <si>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</si>
  <si>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</si>
  <si>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</si>
  <si>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</si>
  <si>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</si>
  <si>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</si>
  <si>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</si>
  <si>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</si>
  <si>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</si>
  <si>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</si>
  <si>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</si>
  <si>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</si>
  <si>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</si>
  <si>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</si>
  <si>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</si>
  <si>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</si>
  <si>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</si>
  <si>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</si>
  <si>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</si>
  <si>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</si>
  <si>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</si>
  <si>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</si>
  <si>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</si>
  <si>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</si>
  <si>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</si>
  <si>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</si>
  <si>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</si>
  <si>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</si>
  <si>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</si>
  <si>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</si>
  <si>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</si>
  <si>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</si>
  <si>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</si>
  <si>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</si>
  <si>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</si>
  <si>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</si>
  <si>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</si>
  <si>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</si>
  <si>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</si>
  <si>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</si>
  <si>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</si>
  <si>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</si>
  <si>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</si>
  <si>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</si>
  <si>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</si>
  <si>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</si>
  <si>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</si>
  <si>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</si>
  <si>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</si>
  <si>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</si>
  <si>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</si>
  <si>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</si>
  <si>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</si>
  <si>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</si>
  <si>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</si>
  <si>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</si>
  <si>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</si>
  <si>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</si>
  <si>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</si>
  <si>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</si>
  <si>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</si>
  <si>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</si>
  <si>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</si>
  <si>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</si>
  <si>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</si>
  <si>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</si>
  <si>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</si>
  <si>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</si>
  <si>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</si>
  <si>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</si>
  <si>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</si>
  <si>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</si>
  <si>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</si>
  <si>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</si>
  <si>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</si>
  <si>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</si>
  <si>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</si>
  <si>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</si>
  <si>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</si>
  <si>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</si>
  <si>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</si>
  <si>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</si>
  <si>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</si>
  <si>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</si>
  <si>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</si>
  <si>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</si>
  <si>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</si>
  <si>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</si>
  <si>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</si>
  <si>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</si>
  <si>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</si>
  <si>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</si>
  <si>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</si>
  <si>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</si>
  <si>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</si>
  <si>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</si>
  <si>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</si>
  <si>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</si>
  <si>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</si>
  <si>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</si>
  <si>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</si>
  <si>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</si>
  <si>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</si>
  <si>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</si>
  <si>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</si>
  <si>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</si>
  <si>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</si>
  <si>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</si>
  <si>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</si>
  <si>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</si>
  <si>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</si>
  <si>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</si>
  <si>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</si>
  <si>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</si>
  <si>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</si>
  <si>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</si>
  <si>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</si>
  <si>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</si>
  <si>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</si>
  <si>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</si>
  <si>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</si>
  <si>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</si>
  <si>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</si>
  <si>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</si>
  <si>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</si>
  <si>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</si>
  <si>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</si>
  <si>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</si>
  <si>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</si>
  <si>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</si>
  <si>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</si>
  <si>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</si>
  <si>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</si>
  <si>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</si>
  <si>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</si>
  <si>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</si>
  <si>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</si>
  <si>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</si>
  <si>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</si>
  <si>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</si>
  <si>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</si>
  <si>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</si>
  <si>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</si>
  <si>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</si>
  <si>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</si>
  <si>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</si>
  <si>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</si>
  <si>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</si>
  <si>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</si>
  <si>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</si>
  <si>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</si>
  <si>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</si>
  <si>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</si>
  <si>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</si>
  <si>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</si>
  <si>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</si>
  <si>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</si>
  <si>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</si>
  <si>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</si>
  <si>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</si>
  <si>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</si>
  <si>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</si>
  <si>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</si>
  <si>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</si>
  <si>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</si>
  <si>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</si>
  <si>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</si>
  <si>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</si>
  <si>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</si>
  <si>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</si>
  <si>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</si>
  <si>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</si>
  <si>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</si>
  <si>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</si>
  <si>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</si>
  <si>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</si>
  <si>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</si>
  <si>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</si>
  <si>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</si>
  <si>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</si>
  <si>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</si>
  <si>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</si>
  <si>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</si>
  <si>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</si>
  <si>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</si>
  <si>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</si>
  <si>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</si>
  <si>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</si>
  <si>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</si>
  <si>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</si>
  <si>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</si>
  <si>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</si>
  <si>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</si>
  <si>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</si>
  <si>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</si>
  <si>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</si>
  <si>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</si>
  <si>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</si>
  <si>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</si>
  <si>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</si>
  <si>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</si>
  <si>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</si>
  <si>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</si>
  <si>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</si>
  <si>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</si>
  <si>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</si>
  <si>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</si>
  <si>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</si>
  <si>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</si>
  <si>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</si>
  <si>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</si>
  <si>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</si>
  <si>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</si>
  <si>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</si>
  <si>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</si>
  <si>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</si>
  <si>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</si>
  <si>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</si>
  <si>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</si>
  <si>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</si>
  <si>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</si>
  <si>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</si>
  <si>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</si>
  <si>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</si>
  <si>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</si>
  <si>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</si>
  <si>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</si>
  <si>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</si>
  <si>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</si>
  <si>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</si>
  <si>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</si>
  <si>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</si>
  <si>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</si>
  <si>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</si>
  <si>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</si>
  <si>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</si>
  <si>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</si>
  <si>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</si>
  <si>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</si>
  <si>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</si>
  <si>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</si>
  <si>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</si>
  <si>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</si>
  <si>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</si>
  <si>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</si>
  <si>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</si>
  <si>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</si>
  <si>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</si>
  <si>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</si>
  <si>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</si>
  <si>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</si>
  <si>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</si>
  <si>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</si>
  <si>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</si>
  <si>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</si>
  <si>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</si>
  <si>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</si>
  <si>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</si>
  <si>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</si>
  <si>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</si>
  <si>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</si>
  <si>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</si>
  <si>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</si>
  <si>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</si>
  <si>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</si>
  <si>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</si>
  <si>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</si>
  <si>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</si>
  <si>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</si>
  <si>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</si>
  <si>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</si>
  <si>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</si>
  <si>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</si>
  <si>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</si>
  <si>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</si>
  <si>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</si>
  <si>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</si>
  <si>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</si>
  <si>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</si>
  <si>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</si>
  <si>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</si>
  <si>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</si>
  <si>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</si>
  <si>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</si>
  <si>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</si>
  <si>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</si>
  <si>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</si>
  <si>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</si>
  <si>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</si>
  <si>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</si>
  <si>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</si>
  <si>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</si>
  <si>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</si>
  <si>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</si>
  <si>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</si>
  <si>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</si>
  <si>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</si>
  <si>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</si>
  <si>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</si>
  <si>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</si>
  <si>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</si>
  <si>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</si>
  <si>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</si>
  <si>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</si>
  <si>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</si>
  <si>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</si>
  <si>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</si>
  <si>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</si>
  <si>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</si>
  <si>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</si>
  <si>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</si>
  <si>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</si>
  <si>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</si>
  <si>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</si>
  <si>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</si>
  <si>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</si>
  <si>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</si>
  <si>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</si>
  <si>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</si>
  <si>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</si>
  <si>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</si>
  <si>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</si>
  <si>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</si>
  <si>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</si>
  <si>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</si>
  <si>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</si>
  <si>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</si>
  <si>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</si>
  <si>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</si>
  <si>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</si>
  <si>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</si>
  <si>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</si>
  <si>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</si>
  <si>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</si>
  <si>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</si>
  <si>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</si>
  <si>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</si>
  <si>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</si>
  <si>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</si>
  <si>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</si>
  <si>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</si>
  <si>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</si>
  <si>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</si>
  <si>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</si>
  <si>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</si>
  <si>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</si>
  <si>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</si>
  <si>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</si>
  <si>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</si>
  <si>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</si>
  <si>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</si>
  <si>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</si>
  <si>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</si>
  <si>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</si>
  <si>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</si>
  <si>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</si>
  <si>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</si>
  <si>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</si>
  <si>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</si>
  <si>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</si>
  <si>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</si>
  <si>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</si>
  <si>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</si>
  <si>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</si>
  <si>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</si>
  <si>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</si>
  <si>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</si>
  <si>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</si>
  <si>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</si>
  <si>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</si>
  <si>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</si>
  <si>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</si>
  <si>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</si>
  <si>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</si>
  <si>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</si>
  <si>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</si>
  <si>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</si>
  <si>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</si>
  <si>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</si>
  <si>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</si>
  <si>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</si>
  <si>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</si>
  <si>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</si>
  <si>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</si>
  <si>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</si>
  <si>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</si>
  <si>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</si>
  <si>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</si>
  <si>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</si>
  <si>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</si>
  <si>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</si>
  <si>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</si>
  <si>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</si>
  <si>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</si>
  <si>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</si>
  <si>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</si>
  <si>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</si>
  <si>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</si>
  <si>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</si>
  <si>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</si>
  <si>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</si>
  <si>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</si>
  <si>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</si>
  <si>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</si>
  <si>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</si>
  <si>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</si>
  <si>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</si>
  <si>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</si>
  <si>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</si>
  <si>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</si>
  <si>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</si>
  <si>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</si>
  <si>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</si>
  <si>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</si>
  <si>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</si>
  <si>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</si>
  <si>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</si>
  <si>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</si>
  <si>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</si>
  <si>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</si>
  <si>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</si>
  <si>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</si>
  <si>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</si>
  <si>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</si>
  <si>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</si>
  <si>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</si>
  <si>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</si>
  <si>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</si>
  <si>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</si>
  <si>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</si>
  <si>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</si>
  <si>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</si>
  <si>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</si>
  <si>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</si>
  <si>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</si>
  <si>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</si>
  <si>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</si>
  <si>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</si>
  <si>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</si>
  <si>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</si>
  <si>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</si>
  <si>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</si>
  <si>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</si>
  <si>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</si>
  <si>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</si>
  <si>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</si>
  <si>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</si>
  <si>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</si>
  <si>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</si>
  <si>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</si>
  <si>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</si>
  <si>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</si>
  <si>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</si>
  <si>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</si>
  <si>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</si>
  <si>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</si>
  <si>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</si>
  <si>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</si>
  <si>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</si>
  <si>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</si>
  <si>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</si>
  <si>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</si>
  <si>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</si>
  <si>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</si>
  <si>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</si>
  <si>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</si>
  <si>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</si>
  <si>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</si>
  <si>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</si>
  <si>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</si>
  <si>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</si>
  <si>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</si>
  <si>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</si>
  <si>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</si>
  <si>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</si>
  <si>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</si>
  <si>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</si>
  <si>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</si>
  <si>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</si>
  <si>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</si>
  <si>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</si>
  <si>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</si>
  <si>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</si>
  <si>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</si>
  <si>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</si>
  <si>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</si>
  <si>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</si>
  <si>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</si>
  <si>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</si>
  <si>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</si>
  <si>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</si>
  <si>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</si>
  <si>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</si>
  <si>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</si>
  <si>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</si>
  <si>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</si>
  <si>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</si>
  <si>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</si>
  <si>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</si>
  <si>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</si>
  <si>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</si>
  <si>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</si>
  <si>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</si>
  <si>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</si>
  <si>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</si>
  <si>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</si>
  <si>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</si>
  <si>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</si>
  <si>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</si>
  <si>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</si>
  <si>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</si>
  <si>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</si>
  <si>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</si>
  <si>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</si>
  <si>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</si>
  <si>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</si>
  <si>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</si>
  <si>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</si>
  <si>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</si>
  <si>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</si>
  <si>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</si>
  <si>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</si>
  <si>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</si>
  <si>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</si>
  <si>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</si>
  <si>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</si>
  <si>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</si>
  <si>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</si>
  <si>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</si>
  <si>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</si>
  <si>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</si>
  <si>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</si>
  <si>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</si>
  <si>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</si>
  <si>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</si>
  <si>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</si>
  <si>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</si>
  <si>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</si>
  <si>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</si>
  <si>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</si>
  <si>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</si>
  <si>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</si>
  <si>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</si>
  <si>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</si>
  <si>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</si>
  <si>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</si>
  <si>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</si>
  <si>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</si>
  <si>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</si>
  <si>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</si>
  <si>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</si>
  <si>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</si>
  <si>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</si>
  <si>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</si>
  <si>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</si>
  <si>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</si>
  <si>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</si>
  <si>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</si>
  <si>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</si>
  <si>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</si>
  <si>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</si>
  <si>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</si>
  <si>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</si>
  <si>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</si>
  <si>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</si>
  <si>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</si>
  <si>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</si>
  <si>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</si>
  <si>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</si>
  <si>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</si>
  <si>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</si>
  <si>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</si>
  <si>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</si>
  <si>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</si>
  <si>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</si>
  <si>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</si>
  <si>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</si>
  <si>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</si>
  <si>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</si>
  <si>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</si>
  <si>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</si>
  <si>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</si>
  <si>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</si>
  <si>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</si>
  <si>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</si>
  <si>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</si>
  <si>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</si>
  <si>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</si>
  <si>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</si>
  <si>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</si>
  <si>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</si>
  <si>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</si>
  <si>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</si>
  <si>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</si>
  <si>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</si>
  <si>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</si>
  <si>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</si>
  <si>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</si>
  <si>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</si>
  <si>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</si>
  <si>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</si>
  <si>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</si>
  <si>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</si>
  <si>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</si>
  <si>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</si>
  <si>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</si>
  <si>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</si>
  <si>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</si>
  <si>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</si>
  <si>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</si>
  <si>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</si>
  <si>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</si>
  <si>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</si>
  <si>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</si>
  <si>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</si>
  <si>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</si>
  <si>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</si>
  <si>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</si>
  <si>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</si>
  <si>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</si>
  <si>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</si>
  <si>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</si>
  <si>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</si>
  <si>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</si>
  <si>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</si>
  <si>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</si>
  <si>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</si>
  <si>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</si>
  <si>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</si>
  <si>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</si>
  <si>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</si>
  <si>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</si>
  <si>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</si>
  <si>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</si>
  <si>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</si>
  <si>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</si>
  <si>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</si>
  <si>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</si>
  <si>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</si>
  <si>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</si>
  <si>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</si>
  <si>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</si>
  <si>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</si>
  <si>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</si>
  <si>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</si>
  <si>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</si>
  <si>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</si>
  <si>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</si>
  <si>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</si>
  <si>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</si>
  <si>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</si>
  <si>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</si>
  <si>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</si>
  <si>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</si>
  <si>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</si>
  <si>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</si>
  <si>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</si>
  <si>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</si>
  <si>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</si>
  <si>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</si>
  <si>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</si>
  <si>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</si>
  <si>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</si>
  <si>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</si>
  <si>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</si>
  <si>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</si>
  <si>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</si>
  <si>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</si>
  <si>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</si>
  <si>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</si>
  <si>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</si>
  <si>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</si>
  <si>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</si>
  <si>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</si>
  <si>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</si>
  <si>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</si>
  <si>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</si>
  <si>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</si>
  <si>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</si>
  <si>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</si>
  <si>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</si>
  <si>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</si>
  <si>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</si>
  <si>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</si>
  <si>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</si>
  <si>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</si>
  <si>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</si>
  <si>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</si>
  <si>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</si>
  <si>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</si>
  <si>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</si>
  <si>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</si>
  <si>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</si>
  <si>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</si>
  <si>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</si>
  <si>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</si>
  <si>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</si>
  <si>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</si>
  <si>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</si>
  <si>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</si>
  <si>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</si>
  <si>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</si>
  <si>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</si>
  <si>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</si>
  <si>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</si>
  <si>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</si>
  <si>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</si>
  <si>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</si>
  <si>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</si>
  <si>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</si>
  <si>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</si>
  <si>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</si>
  <si>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</si>
  <si>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</si>
  <si>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</si>
  <si>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</si>
  <si>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</si>
  <si>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</si>
  <si>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</si>
  <si>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</si>
  <si>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</si>
  <si>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</si>
  <si>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</si>
  <si>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</si>
  <si>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</si>
  <si>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</si>
  <si>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</si>
  <si>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</si>
  <si>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</si>
  <si>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</si>
  <si>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</si>
  <si>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</si>
  <si>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</si>
  <si>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</si>
  <si>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</si>
  <si>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</si>
  <si>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</si>
  <si>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</si>
  <si>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</si>
  <si>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</si>
  <si>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</si>
  <si>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</si>
  <si>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</si>
  <si>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</si>
  <si>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</si>
  <si>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</si>
  <si>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</si>
  <si>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</si>
  <si>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</si>
  <si>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</si>
  <si>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</si>
  <si>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</si>
  <si>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</si>
  <si>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</si>
  <si>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</si>
  <si>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</si>
  <si>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</si>
  <si>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</si>
  <si>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</si>
  <si>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</si>
  <si>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</si>
  <si>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</si>
  <si>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</si>
  <si>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</si>
  <si>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</si>
  <si>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</si>
  <si>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</si>
  <si>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</si>
  <si>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</si>
  <si>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</si>
  <si>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</si>
  <si>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</si>
  <si>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</si>
  <si>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</si>
  <si>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</si>
  <si>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</si>
  <si>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</si>
  <si>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</si>
  <si>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</si>
  <si>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</si>
  <si>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</si>
  <si>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</si>
  <si>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</si>
  <si>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</si>
  <si>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</si>
  <si>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</si>
  <si>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</si>
  <si>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</si>
  <si>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</si>
  <si>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</si>
  <si>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</si>
  <si>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</si>
  <si>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</si>
  <si>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</si>
  <si>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</si>
  <si>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</si>
  <si>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</si>
  <si>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</si>
  <si>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</si>
  <si>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</si>
  <si>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</si>
  <si>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</si>
  <si>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</si>
  <si>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</si>
  <si>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</si>
  <si>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</si>
  <si>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</si>
  <si>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</si>
  <si>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</si>
  <si>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</si>
  <si>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</si>
  <si>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</si>
  <si>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</si>
  <si>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</si>
  <si>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</si>
  <si>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</si>
  <si>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</si>
  <si>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</si>
  <si>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</si>
  <si>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</si>
  <si>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</si>
  <si>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</si>
  <si>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</si>
  <si>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</si>
  <si>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</si>
  <si>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</si>
  <si>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</si>
  <si>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</si>
  <si>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</si>
  <si>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</si>
  <si>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</si>
  <si>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</si>
  <si>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</si>
  <si>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</si>
  <si>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</si>
  <si>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</si>
  <si>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</si>
  <si>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</si>
  <si>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</si>
  <si>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</si>
  <si>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</si>
  <si>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</si>
  <si>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</si>
  <si>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</si>
  <si>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</si>
  <si>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</si>
  <si>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</si>
  <si>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</si>
  <si>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</si>
  <si>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</si>
  <si>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</si>
  <si>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</si>
  <si>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</si>
  <si>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</si>
  <si>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</si>
  <si>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</si>
  <si>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</si>
  <si>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</si>
  <si>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</si>
  <si>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</si>
  <si>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</si>
  <si>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</si>
  <si>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</si>
  <si>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</si>
  <si>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</si>
  <si>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</si>
  <si>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</si>
  <si>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</si>
  <si>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</si>
  <si>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</si>
  <si>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</si>
  <si>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</si>
  <si>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</si>
  <si>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</si>
  <si>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</si>
  <si>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</si>
  <si>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</si>
  <si>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</si>
  <si>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</si>
  <si>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</si>
  <si>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</si>
  <si>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</si>
  <si>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</si>
  <si>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</si>
  <si>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</si>
  <si>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</si>
  <si>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</si>
  <si>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</si>
  <si>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</si>
  <si>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</si>
  <si>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</si>
  <si>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</si>
  <si>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</si>
  <si>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</si>
  <si>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</si>
  <si>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</si>
  <si>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</si>
  <si>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</si>
  <si>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</si>
  <si>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</si>
  <si>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</si>
  <si>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</si>
  <si>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</si>
  <si>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</si>
  <si>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</si>
  <si>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</si>
  <si>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</si>
  <si>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</si>
  <si>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</si>
  <si>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</si>
  <si>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</si>
  <si>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</si>
  <si>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</si>
  <si>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</si>
  <si>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</si>
  <si>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</si>
  <si>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</si>
  <si>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</si>
  <si>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</si>
  <si>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</si>
  <si>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</si>
  <si>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</si>
  <si>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</si>
  <si>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</si>
  <si>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</si>
  <si>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</si>
  <si>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</si>
  <si>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</si>
  <si>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</si>
  <si>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</si>
  <si>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</si>
  <si>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</si>
  <si>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</si>
  <si>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</si>
  <si>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</si>
  <si>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</si>
  <si>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</si>
  <si>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</si>
  <si>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</si>
  <si>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</si>
  <si>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</si>
  <si>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</si>
  <si>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</si>
  <si>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</si>
  <si>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</si>
  <si>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</si>
  <si>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</si>
  <si>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</si>
  <si>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</si>
  <si>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</si>
  <si>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</si>
  <si>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</si>
  <si>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</si>
  <si>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</si>
  <si>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</si>
  <si>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</si>
  <si>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</si>
  <si>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</si>
  <si>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</si>
  <si>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</si>
  <si>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</si>
  <si>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</si>
  <si>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</si>
  <si>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</si>
  <si>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</si>
  <si>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</si>
  <si>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</si>
  <si>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</si>
  <si>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</si>
  <si>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</si>
  <si>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</si>
  <si>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</si>
  <si>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</si>
  <si>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</si>
  <si>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</si>
  <si>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</si>
  <si>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</si>
  <si>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</si>
  <si>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</si>
  <si>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</si>
  <si>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</si>
  <si>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</si>
  <si>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</si>
  <si>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</si>
  <si>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</si>
  <si>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</si>
  <si>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</si>
  <si>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</si>
  <si>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</si>
  <si>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</si>
  <si>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</si>
  <si>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</si>
  <si>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</si>
  <si>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</si>
  <si>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</si>
  <si>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</si>
  <si>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</si>
  <si>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</si>
  <si>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</si>
  <si>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</si>
  <si>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</si>
  <si>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</si>
  <si>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</si>
  <si>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</si>
  <si>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</si>
  <si>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</si>
  <si>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</si>
  <si>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</si>
  <si>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</si>
  <si>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</si>
  <si>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</si>
  <si>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</si>
  <si>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</si>
  <si>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</si>
  <si>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</si>
  <si>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</si>
  <si>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</si>
  <si>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</si>
  <si>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</si>
  <si>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</si>
  <si>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</si>
  <si>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</si>
  <si>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</si>
  <si>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</si>
  <si>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</si>
  <si>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</si>
  <si>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</si>
  <si>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</si>
  <si>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</si>
  <si>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</si>
  <si>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</si>
  <si>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</si>
  <si>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</si>
  <si>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</si>
  <si>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</si>
  <si>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</si>
  <si>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</si>
  <si>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</si>
  <si>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</si>
  <si>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</si>
  <si>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</si>
  <si>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</si>
  <si>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</si>
  <si>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</si>
  <si>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</si>
  <si>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</si>
  <si>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</si>
  <si>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</si>
  <si>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</si>
  <si>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</si>
  <si>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</si>
  <si>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</si>
  <si>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</si>
  <si>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</si>
  <si>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</si>
  <si>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</si>
  <si>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</si>
  <si>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</si>
  <si>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</si>
  <si>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</si>
  <si>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</si>
  <si>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</si>
  <si>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</si>
  <si>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</si>
  <si>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</si>
  <si>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</si>
  <si>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</si>
  <si>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</si>
  <si>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</si>
  <si>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</si>
  <si>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</si>
  <si>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</si>
  <si>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</si>
  <si>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</si>
  <si>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</si>
  <si>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</si>
  <si>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</si>
  <si>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</si>
  <si>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</si>
  <si>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</si>
  <si>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</si>
  <si>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</si>
  <si>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</si>
  <si>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</si>
  <si>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</si>
  <si>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</si>
  <si>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</si>
  <si>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</si>
  <si>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</si>
  <si>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</si>
  <si>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</si>
  <si>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</si>
  <si>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</si>
  <si>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</si>
  <si>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</si>
  <si>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</si>
  <si>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</si>
  <si>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</si>
  <si>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</si>
  <si>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</si>
  <si>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</si>
  <si>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</si>
  <si>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</si>
  <si>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</si>
  <si>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</si>
  <si>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</si>
  <si>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</si>
  <si>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</si>
  <si>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</si>
  <si>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</si>
  <si>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</si>
  <si>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</si>
  <si>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</si>
  <si>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</si>
  <si>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</si>
  <si>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</si>
  <si>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</si>
  <si>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</si>
  <si>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</si>
  <si>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</si>
  <si>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</si>
  <si>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</si>
  <si>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</si>
  <si>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</si>
  <si>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</si>
  <si>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</si>
  <si>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</si>
  <si>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</si>
  <si>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</si>
  <si>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</si>
  <si>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</si>
  <si>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</si>
  <si>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</si>
  <si>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</si>
  <si>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</si>
  <si>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</si>
  <si>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</si>
  <si>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</si>
  <si>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</si>
  <si>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</si>
  <si>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</si>
  <si>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</si>
  <si>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</si>
  <si>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</si>
  <si>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</si>
  <si>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</si>
  <si>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</si>
  <si>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</si>
  <si>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</si>
  <si>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</si>
  <si>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</si>
  <si>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</si>
  <si>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</si>
  <si>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</si>
  <si>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</si>
  <si>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</si>
  <si>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</si>
  <si>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</si>
  <si>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</si>
  <si>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</si>
  <si>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</si>
  <si>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</si>
  <si>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</si>
  <si>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</si>
  <si>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</si>
  <si>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</si>
  <si>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</si>
  <si>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</si>
  <si>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</si>
  <si>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</si>
  <si>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</si>
  <si>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</si>
  <si>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</si>
  <si>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</si>
  <si>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</si>
  <si>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</si>
  <si>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</si>
  <si>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</si>
  <si>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</si>
  <si>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</si>
  <si>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</si>
  <si>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</si>
  <si>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</si>
  <si>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</si>
  <si>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</si>
  <si>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</si>
  <si>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</si>
  <si>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</si>
  <si>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</si>
  <si>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</si>
  <si>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</si>
  <si>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</si>
  <si>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</si>
  <si>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</si>
  <si>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</si>
  <si>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</si>
  <si>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</si>
  <si>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</si>
  <si>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</si>
  <si>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</si>
  <si>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</si>
  <si>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</si>
  <si>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</si>
  <si>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</si>
  <si>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</si>
  <si>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</si>
  <si>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</si>
  <si>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</si>
  <si>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</si>
  <si>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</si>
  <si>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</si>
  <si>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</si>
  <si>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</si>
  <si>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</si>
  <si>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</si>
  <si>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</si>
  <si>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</si>
  <si>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</si>
  <si>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</si>
  <si>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</si>
  <si>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</si>
  <si>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</si>
  <si>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</si>
  <si>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</si>
  <si>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</si>
  <si>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</si>
  <si>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</si>
  <si>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</si>
  <si>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</si>
  <si>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</si>
  <si>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</si>
  <si>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</si>
  <si>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</si>
  <si>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</si>
  <si>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</si>
  <si>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</si>
  <si>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</si>
  <si>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</si>
  <si>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</si>
  <si>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</si>
  <si>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</si>
  <si>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</si>
  <si>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</si>
  <si>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</si>
  <si>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</si>
  <si>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</si>
  <si>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</si>
  <si>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</si>
  <si>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</si>
  <si>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</si>
  <si>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</si>
  <si>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</si>
  <si>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</si>
  <si>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</si>
  <si>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</si>
  <si>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</si>
  <si>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</si>
  <si>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</si>
  <si>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</si>
  <si>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</si>
  <si>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</si>
  <si>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</si>
  <si>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</si>
  <si>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</si>
  <si>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</si>
  <si>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</si>
  <si>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</si>
  <si>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</si>
  <si>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</si>
  <si>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</si>
  <si>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</si>
  <si>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</si>
  <si>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</si>
  <si>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</si>
  <si>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</si>
  <si>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</si>
  <si>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</si>
  <si>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</si>
  <si>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</si>
  <si>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</si>
  <si>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</si>
  <si>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</si>
  <si>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</si>
  <si>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</si>
  <si>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</si>
  <si>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</si>
  <si>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</si>
  <si>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</si>
  <si>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</si>
  <si>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</si>
  <si>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</si>
  <si>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</si>
  <si>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</si>
  <si>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</si>
  <si>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</si>
  <si>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</si>
  <si>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</si>
  <si>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</si>
  <si>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</si>
  <si>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</si>
  <si>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</si>
  <si>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</si>
  <si>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</si>
  <si>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</si>
  <si>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</si>
  <si>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</si>
  <si>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</si>
  <si>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</si>
  <si>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</si>
  <si>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</si>
  <si>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</si>
  <si>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</si>
  <si>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</si>
  <si>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</si>
  <si>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</si>
  <si>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</si>
  <si>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</si>
  <si>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</si>
  <si>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</si>
  <si>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</si>
  <si>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</si>
  <si>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</si>
  <si>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</si>
  <si>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</si>
  <si>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</si>
  <si>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</si>
  <si>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</si>
  <si>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</si>
  <si>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</si>
  <si>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</si>
  <si>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</si>
  <si>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</si>
  <si>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</si>
  <si>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</si>
  <si>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</si>
  <si>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</si>
  <si>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</si>
  <si>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</si>
  <si>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</si>
  <si>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</si>
  <si>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</si>
  <si>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</si>
  <si>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</si>
  <si>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</si>
  <si>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</si>
  <si>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</si>
  <si>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</si>
  <si>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</si>
  <si>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</si>
  <si>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</si>
  <si>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</si>
  <si>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</si>
  <si>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</si>
  <si>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</si>
  <si>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</si>
  <si>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</si>
  <si>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</si>
  <si>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</si>
  <si>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</si>
  <si>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</si>
  <si>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</si>
  <si>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</si>
  <si>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</si>
  <si>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</si>
  <si>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</si>
  <si>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</si>
  <si>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</si>
  <si>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</si>
  <si>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</si>
  <si>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</si>
  <si>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</si>
  <si>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</si>
  <si>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</si>
  <si>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</si>
  <si>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</si>
  <si>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</si>
  <si>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</si>
  <si>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</si>
  <si>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</si>
  <si>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</si>
  <si>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</si>
  <si>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</si>
  <si>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</si>
  <si>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</si>
  <si>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</si>
  <si>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</si>
  <si>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</si>
  <si>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</si>
  <si>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</si>
  <si>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</si>
  <si>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</si>
  <si>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</si>
  <si>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</si>
  <si>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</si>
  <si>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</si>
  <si>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</si>
  <si>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</si>
  <si>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</si>
  <si>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</si>
  <si>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</si>
  <si>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</si>
  <si>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</si>
  <si>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</si>
  <si>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</si>
  <si>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</si>
  <si>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</si>
  <si>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</si>
  <si>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</si>
  <si>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</si>
  <si>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</si>
  <si>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</si>
  <si>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</si>
  <si>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</si>
  <si>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</si>
  <si>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</si>
  <si>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</si>
  <si>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</si>
  <si>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</si>
  <si>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</si>
  <si>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</si>
  <si>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</si>
  <si>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</si>
  <si>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</si>
  <si>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</si>
  <si>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</si>
  <si>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</si>
  <si>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</si>
  <si>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</si>
  <si>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</si>
  <si>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</si>
  <si>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</si>
  <si>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</si>
  <si>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</si>
  <si>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</si>
  <si>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</si>
  <si>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</si>
  <si>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</si>
  <si>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</si>
  <si>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</si>
  <si>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</si>
  <si>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</si>
  <si>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</si>
  <si>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</si>
  <si>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</si>
  <si>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</si>
  <si>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</si>
  <si>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</si>
  <si>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</si>
  <si>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</si>
  <si>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</si>
  <si>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</si>
  <si>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</si>
  <si>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</si>
  <si>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</si>
  <si>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</si>
  <si>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</si>
  <si>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</si>
  <si>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</si>
  <si>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</si>
  <si>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</si>
  <si>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</si>
  <si>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</si>
  <si>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</si>
  <si>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</si>
  <si>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</si>
  <si>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</si>
  <si>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</si>
  <si>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</si>
  <si>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</si>
  <si>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</si>
  <si>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</si>
  <si>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</si>
  <si>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</si>
  <si>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</si>
  <si>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</si>
  <si>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</si>
  <si>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</si>
  <si>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</si>
  <si>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</si>
  <si>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</si>
  <si>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</si>
  <si>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</si>
  <si>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</si>
  <si>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</si>
  <si>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</si>
  <si>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</si>
  <si>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</si>
  <si>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</si>
  <si>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</si>
  <si>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</si>
  <si>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</si>
  <si>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</si>
  <si>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</si>
  <si>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</si>
  <si>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</si>
  <si>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</si>
  <si>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</si>
  <si>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</si>
  <si>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</si>
  <si>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</si>
  <si>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</si>
  <si>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</si>
  <si>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</si>
  <si>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</si>
  <si>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</si>
  <si>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</si>
  <si>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</si>
  <si>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</si>
  <si>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</si>
  <si>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</si>
  <si>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</si>
  <si>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</si>
  <si>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</si>
  <si>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</si>
  <si>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</si>
  <si>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</si>
  <si>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</si>
  <si>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</si>
  <si>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</si>
  <si>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</si>
  <si>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</si>
  <si>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</si>
  <si>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</si>
  <si>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</si>
  <si>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</si>
  <si>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</si>
  <si>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</si>
  <si>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</si>
  <si>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</si>
  <si>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</si>
  <si>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</si>
  <si>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</si>
  <si>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</si>
  <si>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</si>
  <si>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</si>
  <si>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</si>
  <si>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</si>
  <si>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</si>
  <si>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</si>
  <si>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</si>
  <si>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</si>
  <si>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</si>
  <si>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</si>
  <si>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</si>
  <si>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</si>
  <si>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</si>
  <si>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</si>
  <si>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</si>
  <si>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</si>
  <si>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</si>
  <si>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</si>
  <si>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</si>
  <si>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</si>
  <si>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</si>
  <si>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</si>
  <si>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</si>
  <si>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</si>
  <si>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</si>
  <si>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</si>
  <si>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</si>
  <si>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</si>
  <si>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</si>
  <si>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</si>
  <si>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</si>
  <si>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</si>
  <si>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</si>
  <si>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</si>
  <si>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</si>
  <si>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</si>
  <si>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</si>
  <si>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</si>
  <si>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</si>
  <si>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</si>
  <si>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</si>
  <si>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</si>
  <si>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</si>
  <si>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</si>
  <si>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</si>
  <si>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</si>
  <si>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</si>
  <si>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</si>
  <si>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</si>
  <si>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</si>
  <si>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</si>
  <si>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</si>
  <si>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</si>
  <si>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</si>
  <si>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</si>
  <si>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</si>
  <si>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</si>
  <si>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</si>
  <si>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</si>
  <si>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</si>
  <si>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</si>
  <si>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</si>
  <si>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</si>
  <si>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</si>
  <si>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</si>
  <si>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</si>
  <si>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</si>
  <si>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</si>
  <si>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</si>
  <si>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</si>
  <si>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</si>
  <si>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</si>
  <si>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</si>
  <si>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</si>
  <si>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</si>
  <si>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</si>
  <si>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</si>
  <si>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</si>
  <si>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</si>
  <si>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</si>
  <si>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</si>
  <si>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</si>
  <si>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</si>
  <si>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</si>
  <si>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</si>
  <si>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</si>
  <si>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</si>
  <si>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</si>
  <si>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</si>
  <si>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</si>
  <si>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</si>
  <si>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</si>
  <si>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</si>
  <si>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</si>
  <si>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</si>
  <si>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</si>
  <si>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</si>
  <si>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</si>
  <si>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</si>
  <si>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</si>
  <si>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</si>
  <si>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</si>
  <si>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</si>
  <si>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</si>
  <si>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</si>
  <si>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</si>
  <si>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</si>
  <si>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</si>
  <si>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</si>
  <si>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</si>
  <si>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</si>
  <si>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</si>
  <si>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</si>
  <si>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</si>
  <si>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</si>
  <si>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</si>
  <si>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</si>
  <si>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</si>
  <si>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</si>
  <si>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</si>
  <si>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</si>
  <si>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</si>
  <si>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</si>
  <si>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</si>
  <si>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</si>
  <si>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</si>
  <si>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</si>
  <si>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</si>
  <si>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</si>
  <si>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</si>
  <si>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</si>
  <si>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</si>
  <si>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</si>
  <si>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</si>
  <si>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</si>
  <si>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</si>
  <si>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</si>
  <si>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</si>
  <si>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</si>
  <si>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</si>
  <si>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</si>
  <si>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</si>
  <si>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</si>
  <si>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</si>
  <si>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</si>
  <si>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</si>
  <si>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</si>
  <si>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</si>
  <si>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</si>
  <si>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</si>
  <si>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</si>
  <si>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</si>
  <si>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</si>
  <si>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</si>
  <si>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</si>
  <si>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</si>
  <si>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</si>
  <si>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</si>
  <si>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</si>
  <si>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</si>
  <si>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</si>
  <si>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</si>
  <si>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</si>
  <si>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</si>
  <si>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</si>
  <si>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</si>
  <si>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</si>
  <si>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</si>
  <si>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</si>
  <si>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</si>
  <si>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</si>
  <si>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</si>
  <si>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</si>
  <si>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</si>
  <si>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</si>
  <si>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</si>
  <si>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</si>
  <si>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</si>
  <si>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</si>
  <si>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</si>
  <si>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</si>
  <si>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</si>
  <si>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</si>
  <si>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</si>
  <si>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</si>
  <si>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</si>
  <si>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</si>
  <si>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</si>
  <si>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</si>
  <si>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</si>
  <si>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</si>
  <si>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</si>
  <si>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</si>
  <si>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</si>
  <si>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</si>
  <si>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</si>
  <si>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</si>
  <si>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</si>
  <si>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</si>
  <si>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</si>
  <si>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</si>
  <si>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</si>
  <si>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</si>
  <si>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</si>
  <si>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</si>
  <si>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</si>
  <si>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</si>
  <si>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</si>
  <si>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</si>
  <si>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</si>
  <si>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</si>
  <si>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</si>
  <si>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</si>
  <si>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</si>
  <si>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</si>
  <si>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</si>
  <si>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</si>
  <si>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</si>
  <si>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</si>
  <si>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</si>
  <si>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</si>
  <si>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</si>
  <si>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</si>
  <si>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</si>
  <si>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</si>
  <si>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</si>
  <si>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</si>
  <si>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</si>
  <si>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</si>
  <si>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</si>
  <si>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</si>
  <si>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</si>
  <si>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</si>
  <si>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</si>
  <si>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</si>
  <si>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</si>
  <si>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</si>
  <si>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</si>
  <si>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</si>
  <si>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</si>
  <si>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</si>
  <si>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</si>
  <si>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</si>
  <si>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</si>
  <si>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</si>
  <si>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</si>
  <si>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</si>
  <si>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</si>
  <si>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</si>
  <si>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</si>
  <si>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</si>
  <si>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</si>
  <si>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</si>
  <si>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</si>
  <si>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</si>
  <si>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</si>
  <si>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</si>
  <si>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</si>
  <si>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</si>
  <si>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</si>
  <si>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</si>
  <si>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</si>
  <si>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</si>
  <si>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</si>
  <si>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</si>
  <si>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</si>
  <si>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</si>
  <si>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</si>
  <si>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</si>
  <si>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</si>
  <si>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</si>
  <si>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</si>
  <si>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</si>
  <si>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</si>
  <si>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</si>
  <si>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</si>
  <si>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</si>
  <si>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</si>
  <si>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</si>
  <si>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</si>
  <si>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</si>
  <si>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</si>
  <si>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</si>
  <si>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</si>
  <si>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</si>
  <si>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</si>
  <si>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</si>
  <si>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</si>
  <si>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</si>
  <si>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</si>
  <si>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</si>
  <si>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</si>
  <si>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</si>
  <si>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</si>
  <si>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</si>
  <si>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</si>
  <si>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</si>
  <si>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</si>
  <si>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</si>
  <si>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</si>
  <si>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</si>
  <si>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</si>
  <si>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</si>
  <si>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</si>
  <si>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</si>
  <si>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</si>
  <si>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</si>
  <si>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</si>
  <si>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</si>
  <si>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</si>
  <si>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</si>
  <si>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</si>
  <si>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</si>
  <si>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</si>
  <si>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</si>
  <si>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</si>
  <si>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</si>
  <si>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</si>
  <si>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</si>
  <si>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</si>
  <si>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</si>
  <si>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</si>
  <si>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</si>
  <si>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</si>
  <si>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</si>
  <si>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</si>
  <si>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</si>
  <si>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</si>
  <si>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</si>
  <si>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</si>
  <si>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</si>
  <si>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</si>
  <si>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</si>
  <si>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</si>
  <si>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</si>
  <si>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</si>
  <si>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</si>
  <si>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</si>
  <si>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</si>
  <si>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</si>
  <si>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</si>
  <si>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</si>
  <si>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</si>
  <si>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</si>
  <si>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</si>
  <si>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</si>
  <si>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</si>
  <si>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</si>
  <si>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</si>
  <si>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</si>
  <si>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</si>
  <si>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</si>
  <si>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</si>
  <si>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</si>
  <si>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</si>
  <si>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</si>
  <si>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</si>
  <si>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</si>
  <si>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</si>
  <si>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</si>
  <si>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</si>
  <si>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</si>
  <si>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</si>
  <si>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</si>
  <si>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</si>
  <si>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</si>
  <si>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</si>
  <si>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</si>
  <si>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</si>
  <si>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</si>
  <si>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</si>
  <si>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</si>
  <si>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</si>
  <si>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</si>
  <si>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</si>
  <si>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</si>
  <si>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</si>
  <si>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</si>
  <si>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</si>
  <si>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</si>
  <si>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</si>
  <si>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</si>
  <si>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</si>
  <si>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</si>
  <si>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</si>
  <si>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</si>
  <si>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</si>
  <si>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</si>
  <si>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</si>
  <si>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</si>
  <si>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</si>
  <si>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</si>
  <si>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</si>
  <si>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</si>
  <si>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</si>
  <si>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</si>
  <si>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</si>
  <si>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</si>
  <si>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</si>
  <si>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</si>
  <si>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</si>
  <si>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</si>
  <si>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</si>
  <si>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</si>
  <si>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</si>
  <si>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</si>
  <si>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</si>
  <si>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</si>
  <si>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</si>
  <si>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</si>
  <si>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</si>
  <si>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</si>
  <si>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</si>
  <si>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</si>
  <si>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</si>
  <si>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</si>
  <si>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</si>
  <si>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</si>
  <si>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</si>
  <si>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</si>
  <si>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</si>
  <si>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</si>
  <si>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</si>
  <si>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</si>
  <si>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</si>
  <si>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</si>
  <si>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</si>
  <si>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</si>
  <si>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</si>
  <si>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</si>
  <si>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</si>
  <si>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</si>
  <si>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</si>
  <si>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</si>
  <si>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</si>
  <si>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</si>
  <si>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</si>
  <si>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</si>
  <si>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</si>
  <si>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</si>
  <si>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</si>
  <si>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</si>
  <si>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</si>
  <si>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</si>
  <si>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</si>
  <si>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</si>
  <si>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</si>
  <si>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</si>
  <si>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</si>
  <si>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</si>
  <si>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</si>
  <si>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</si>
  <si>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</si>
  <si>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</si>
  <si>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</si>
  <si>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</si>
  <si>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</si>
  <si>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</si>
  <si>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</si>
  <si>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</si>
  <si>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</si>
  <si>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</si>
  <si>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</si>
  <si>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</si>
  <si>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</si>
  <si>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</si>
  <si>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</si>
  <si>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</si>
  <si>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</si>
  <si>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</si>
  <si>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</si>
  <si>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</si>
  <si>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</si>
  <si>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</si>
  <si>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</si>
  <si>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</si>
  <si>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</si>
  <si>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</si>
  <si>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</si>
  <si>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</si>
  <si>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</si>
  <si>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</si>
  <si>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</si>
  <si>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</si>
  <si>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</si>
  <si>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</si>
  <si>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</si>
  <si>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</si>
  <si>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</si>
  <si>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</si>
  <si>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</si>
  <si>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</si>
  <si>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</si>
  <si>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</si>
  <si>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</si>
  <si>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</si>
  <si>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</si>
  <si>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</si>
  <si>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</si>
  <si>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</si>
  <si>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</si>
  <si>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</si>
  <si>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</si>
  <si>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</si>
  <si>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</si>
  <si>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</si>
  <si>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</si>
  <si>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</si>
  <si>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</si>
  <si>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</si>
  <si>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</si>
  <si>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</si>
  <si>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</si>
  <si>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</si>
  <si>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</si>
  <si>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</si>
  <si>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</si>
  <si>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</si>
  <si>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</si>
  <si>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</si>
  <si>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</si>
  <si>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</si>
  <si>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</si>
  <si>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</si>
  <si>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</si>
  <si>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</si>
  <si>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</si>
  <si>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</si>
  <si>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</si>
  <si>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</si>
  <si>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</si>
  <si>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</si>
  <si>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</si>
  <si>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</si>
  <si>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</si>
  <si>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</si>
  <si>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</si>
  <si>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</si>
  <si>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</si>
  <si>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</si>
  <si>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</si>
  <si>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</si>
  <si>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</si>
  <si>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</si>
  <si>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</si>
  <si>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</si>
  <si>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</si>
  <si>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</si>
  <si>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</si>
  <si>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</si>
  <si>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</si>
  <si>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</si>
  <si>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</si>
  <si>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</si>
  <si>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</si>
  <si>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</si>
  <si>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</si>
  <si>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</si>
  <si>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</si>
  <si>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</si>
  <si>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</si>
  <si>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</si>
  <si>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</si>
  <si>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</si>
  <si>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</si>
  <si>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</si>
  <si>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</si>
  <si>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</si>
  <si>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</si>
  <si>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</si>
  <si>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</si>
  <si>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</si>
  <si>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</si>
  <si>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</si>
  <si>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</si>
  <si>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</si>
  <si>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</si>
  <si>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</si>
  <si>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</si>
  <si>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</si>
  <si>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</si>
  <si>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</si>
  <si>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</si>
  <si>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</si>
  <si>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</si>
  <si>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</si>
  <si>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</si>
  <si>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</si>
  <si>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</si>
  <si>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</si>
  <si>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</si>
  <si>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</si>
  <si>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</si>
  <si>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</si>
  <si>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</si>
  <si>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</si>
  <si>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</si>
  <si>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</si>
  <si>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</si>
  <si>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</si>
  <si>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</si>
  <si>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</si>
  <si>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</si>
  <si>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</si>
  <si>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</si>
  <si>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</si>
  <si>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</si>
  <si>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</si>
  <si>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</si>
  <si>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</si>
  <si>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</si>
  <si>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</si>
  <si>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</si>
  <si>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</si>
  <si>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</si>
  <si>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</si>
  <si>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</si>
  <si>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</si>
  <si>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</si>
  <si>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</si>
  <si>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</si>
  <si>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</si>
  <si>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</si>
  <si>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</si>
  <si>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</si>
  <si>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</si>
  <si>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</si>
  <si>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</si>
  <si>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</si>
  <si>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</si>
  <si>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</si>
  <si>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</si>
  <si>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</si>
  <si>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</si>
  <si>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</si>
  <si>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</si>
  <si>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</si>
  <si>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</si>
  <si>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</si>
  <si>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</si>
  <si>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</si>
  <si>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</si>
  <si>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</si>
  <si>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</si>
  <si>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</si>
  <si>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</si>
  <si>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</si>
  <si>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</si>
  <si>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</si>
  <si>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</si>
  <si>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</si>
  <si>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</si>
  <si>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</si>
  <si>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</si>
  <si>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</si>
  <si>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</si>
  <si>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</si>
  <si>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</si>
  <si>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</si>
  <si>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</si>
  <si>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</si>
  <si>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</si>
  <si>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</si>
  <si>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</si>
  <si>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</si>
  <si>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</si>
  <si>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</si>
  <si>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</si>
  <si>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</si>
  <si>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</si>
  <si>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</si>
  <si>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</si>
  <si>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</si>
  <si>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</si>
  <si>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</si>
  <si>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</si>
  <si>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</si>
  <si>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</si>
  <si>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</si>
  <si>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</si>
  <si>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</si>
  <si>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</si>
  <si>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</si>
  <si>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</si>
  <si>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</si>
  <si>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</si>
  <si>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</si>
  <si>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</si>
  <si>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</si>
  <si>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</si>
  <si>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</si>
  <si>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</si>
  <si>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</si>
  <si>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</si>
  <si>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</si>
  <si>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</si>
  <si>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</si>
  <si>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</si>
  <si>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</si>
  <si>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</si>
  <si>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</si>
  <si>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</si>
  <si>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</si>
  <si>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</si>
  <si>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</si>
  <si>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</si>
  <si>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</si>
  <si>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</si>
  <si>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</si>
  <si>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</si>
  <si>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</si>
  <si>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</si>
  <si>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</si>
  <si>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</si>
  <si>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</si>
  <si>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</si>
  <si>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</si>
  <si>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</si>
  <si>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</si>
  <si>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</si>
  <si>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</si>
  <si>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</si>
  <si>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</si>
  <si>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</si>
  <si>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</si>
  <si>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</si>
  <si>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</si>
  <si>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</si>
  <si>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</si>
  <si>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</si>
  <si>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</si>
  <si>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</si>
  <si>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</si>
  <si>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</si>
  <si>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</si>
  <si>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</si>
  <si>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</si>
  <si>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</si>
  <si>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</si>
  <si>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</si>
  <si>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</si>
  <si>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</si>
  <si>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</si>
  <si>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</si>
  <si>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</si>
  <si>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</si>
  <si>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</si>
  <si>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</si>
  <si>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</si>
  <si>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</si>
  <si>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</si>
  <si>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</si>
  <si>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</si>
  <si>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</si>
  <si>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</si>
  <si>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</si>
  <si>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</si>
  <si>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</si>
  <si>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</si>
  <si>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</si>
  <si>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</si>
  <si>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</si>
  <si>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</si>
  <si>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</si>
  <si>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</si>
  <si>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</si>
  <si>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</si>
  <si>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</si>
  <si>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</si>
  <si>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</si>
  <si>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</si>
  <si>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</si>
  <si>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</si>
  <si>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</si>
  <si>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</si>
  <si>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</si>
  <si>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</si>
  <si>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</si>
  <si>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</si>
  <si>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</si>
  <si>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</si>
  <si>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</si>
  <si>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</si>
  <si>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</si>
  <si>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</si>
  <si>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</si>
  <si>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</si>
  <si>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</si>
  <si>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</si>
  <si>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</si>
  <si>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</si>
  <si>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</si>
  <si>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</si>
  <si>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</si>
  <si>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</si>
  <si>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</si>
  <si>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</si>
  <si>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</si>
  <si>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</si>
  <si>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</si>
  <si>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</si>
  <si>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</si>
  <si>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</si>
  <si>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</si>
  <si>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</si>
  <si>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</si>
  <si>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</si>
  <si>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</si>
  <si>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</si>
  <si>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</si>
  <si>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</si>
  <si>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</si>
  <si>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</si>
  <si>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</si>
  <si>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</si>
  <si>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</si>
  <si>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</si>
  <si>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</si>
  <si>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</si>
  <si>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</si>
  <si>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</si>
  <si>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</si>
  <si>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</si>
  <si>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</si>
  <si>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</si>
  <si>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</si>
  <si>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</si>
  <si>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</si>
  <si>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</si>
  <si>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</si>
  <si>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</si>
  <si>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</si>
  <si>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</si>
  <si>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</si>
  <si>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</si>
  <si>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</si>
  <si>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</si>
  <si>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</si>
  <si>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</si>
  <si>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</si>
  <si>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</si>
  <si>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</si>
  <si>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</si>
  <si>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</si>
  <si>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</si>
  <si>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</si>
  <si>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</si>
  <si>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</si>
  <si>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</si>
  <si>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</si>
  <si>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</si>
  <si>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</si>
  <si>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</si>
  <si>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</si>
  <si>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</si>
  <si>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</si>
  <si>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</si>
  <si>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</si>
  <si>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</si>
  <si>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</si>
  <si>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</si>
  <si>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</si>
  <si>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</si>
  <si>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</si>
  <si>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</si>
  <si>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</si>
  <si>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</si>
  <si>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</si>
  <si>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</si>
  <si>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</si>
  <si>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</si>
  <si>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</si>
  <si>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</si>
  <si>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</si>
  <si>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</si>
  <si>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</si>
  <si>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</si>
  <si>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</si>
  <si>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</si>
  <si>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</si>
  <si>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</si>
  <si>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</si>
  <si>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</si>
  <si>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</si>
  <si>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</si>
  <si>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</si>
  <si>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</si>
  <si>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</si>
  <si>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</si>
  <si>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</si>
  <si>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</si>
  <si>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</si>
  <si>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</si>
  <si>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</si>
  <si>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</si>
  <si>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</si>
  <si>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</si>
  <si>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</si>
  <si>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</si>
  <si>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</si>
  <si>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</si>
  <si>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</si>
  <si>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</si>
  <si>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</si>
  <si>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</si>
  <si>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</si>
  <si>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</si>
  <si>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</si>
  <si>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</si>
  <si>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</si>
  <si>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</si>
  <si>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</si>
  <si>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</si>
  <si>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</si>
  <si>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</si>
  <si>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</si>
  <si>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</si>
  <si>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</si>
  <si>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</si>
  <si>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</si>
  <si>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</si>
  <si>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</si>
  <si>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</si>
  <si>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</si>
  <si>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</si>
  <si>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</si>
  <si>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</si>
  <si>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</si>
  <si>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</si>
  <si>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</si>
  <si>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</si>
  <si>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</si>
  <si>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</si>
  <si>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</si>
  <si>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</si>
  <si>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</si>
  <si>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</si>
  <si>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</si>
  <si>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</si>
  <si>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</si>
  <si>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</si>
  <si>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</si>
  <si>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</si>
  <si>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</si>
  <si>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</si>
  <si>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</si>
  <si>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</si>
  <si>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</si>
  <si>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</si>
  <si>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</si>
  <si>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</si>
  <si>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</si>
  <si>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</si>
  <si>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</si>
  <si>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</si>
  <si>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</si>
  <si>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</si>
  <si>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</si>
  <si>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</si>
  <si>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</si>
  <si>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</si>
  <si>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</si>
  <si>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</si>
  <si>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</si>
  <si>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</si>
  <si>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</si>
  <si>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</si>
  <si>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</si>
  <si>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</si>
  <si>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</si>
  <si>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</si>
  <si>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</si>
  <si>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</si>
  <si>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</si>
  <si>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</si>
  <si>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</si>
  <si>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</si>
  <si>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</si>
  <si>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</si>
  <si>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</si>
  <si>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</si>
  <si>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</si>
  <si>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</si>
  <si>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</si>
  <si>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</si>
  <si>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</si>
  <si>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</si>
  <si>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</si>
  <si>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</si>
  <si>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</si>
  <si>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</si>
  <si>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</si>
  <si>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</si>
  <si>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</si>
  <si>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</si>
  <si>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</si>
  <si>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</si>
  <si>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</si>
  <si>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</si>
  <si>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</si>
  <si>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</si>
  <si>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</si>
  <si>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</si>
  <si>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</si>
  <si>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</si>
  <si>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</si>
  <si>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</si>
  <si>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</si>
  <si>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</si>
  <si>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</si>
  <si>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</si>
  <si>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</si>
  <si>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</si>
  <si>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</si>
  <si>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</si>
  <si>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</si>
  <si>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</si>
  <si>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</si>
  <si>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</si>
  <si>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</si>
  <si>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</si>
  <si>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</si>
  <si>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</si>
  <si>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</si>
  <si>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</si>
  <si>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</si>
  <si>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</si>
  <si>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</si>
  <si>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</si>
  <si>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</si>
  <si>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</si>
  <si>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</si>
  <si>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</si>
  <si>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</si>
  <si>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</si>
  <si>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</si>
  <si>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</si>
  <si>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</si>
  <si>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</si>
  <si>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</si>
  <si>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</si>
  <si>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</si>
  <si>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</si>
  <si>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</si>
  <si>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</si>
  <si>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</si>
  <si>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</si>
  <si>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</si>
  <si>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</si>
  <si>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</si>
  <si>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</si>
  <si>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</si>
  <si>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</si>
  <si>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</si>
  <si>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</si>
  <si>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</si>
  <si>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</si>
  <si>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</si>
  <si>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</si>
  <si>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</si>
  <si>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</si>
  <si>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</si>
  <si>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</si>
  <si>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</si>
  <si>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</si>
  <si>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</si>
  <si>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</si>
  <si>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</si>
  <si>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</si>
  <si>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</si>
  <si>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</si>
  <si>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</si>
  <si>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</si>
  <si>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</si>
  <si>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</si>
  <si>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</si>
  <si>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</si>
  <si>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</si>
  <si>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</si>
  <si>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</si>
  <si>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</si>
  <si>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</si>
  <si>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</si>
  <si>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</si>
  <si>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</si>
  <si>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</si>
  <si>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</si>
  <si>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</si>
  <si>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</si>
  <si>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</si>
  <si>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</si>
  <si>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</si>
  <si>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</si>
  <si>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</si>
  <si>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</si>
  <si>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</si>
  <si>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</si>
  <si>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</si>
  <si>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</si>
  <si>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</si>
  <si>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</si>
  <si>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</si>
  <si>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</si>
  <si>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</si>
  <si>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</si>
  <si>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</si>
  <si>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</si>
  <si>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</si>
  <si>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</si>
  <si>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</si>
  <si>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</si>
  <si>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</si>
  <si>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</si>
  <si>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</si>
  <si>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</si>
  <si>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</si>
  <si>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</si>
  <si>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</si>
  <si>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</si>
  <si>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</si>
  <si>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</si>
  <si>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</si>
  <si>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</si>
  <si>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</si>
  <si>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</si>
  <si>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</si>
  <si>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</si>
  <si>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</si>
  <si>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</si>
  <si>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</si>
  <si>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</si>
  <si>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</si>
  <si>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</si>
  <si>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</si>
  <si>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</si>
  <si>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</si>
  <si>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</si>
  <si>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</si>
  <si>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</si>
  <si>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</si>
  <si>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</si>
  <si>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</si>
  <si>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</si>
  <si>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</si>
  <si>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</si>
  <si>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</si>
  <si>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</si>
  <si>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</si>
  <si>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</si>
  <si>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</si>
  <si>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</si>
  <si>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</si>
  <si>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</si>
  <si>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</si>
  <si>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</si>
  <si>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</si>
  <si>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</si>
  <si>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</si>
  <si>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</si>
  <si>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</si>
  <si>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</si>
  <si>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</si>
  <si>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</si>
  <si>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</si>
  <si>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</si>
  <si>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</si>
  <si>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</si>
  <si>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</si>
  <si>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</si>
  <si>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</si>
  <si>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</si>
  <si>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</si>
  <si>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</si>
  <si>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</si>
  <si>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</si>
  <si>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</si>
  <si>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</si>
  <si>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</si>
  <si>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</si>
  <si>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</si>
  <si>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</si>
  <si>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</si>
  <si>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</si>
  <si>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</si>
  <si>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</si>
  <si>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</si>
  <si>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</si>
  <si>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</si>
  <si>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</si>
  <si>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</si>
  <si>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</si>
  <si>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</si>
  <si>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</si>
  <si>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</si>
  <si>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</si>
  <si>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</si>
  <si>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</si>
  <si>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</si>
  <si>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</si>
  <si>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</si>
  <si>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</si>
  <si>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</si>
  <si>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</si>
  <si>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</si>
  <si>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</si>
  <si>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</si>
  <si>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</si>
  <si>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</si>
  <si>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</si>
  <si>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</si>
  <si>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</si>
  <si>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</si>
  <si>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</si>
  <si>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</si>
  <si>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</si>
  <si>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</si>
  <si>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</si>
  <si>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</si>
  <si>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</si>
  <si>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</si>
  <si>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</si>
  <si>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</si>
  <si>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</si>
  <si>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</si>
  <si>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</si>
  <si>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</si>
  <si>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</si>
  <si>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</si>
  <si>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</si>
  <si>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</si>
  <si>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</si>
  <si>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</si>
  <si>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</si>
  <si>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</si>
  <si>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</si>
  <si>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</si>
  <si>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</si>
  <si>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</si>
  <si>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</si>
  <si>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</si>
  <si>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</si>
  <si>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</si>
  <si>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</si>
  <si>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</si>
  <si>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</si>
  <si>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</si>
  <si>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</si>
  <si>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</si>
  <si>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</si>
  <si>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</si>
  <si>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</si>
  <si>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</si>
  <si>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</si>
  <si>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</si>
  <si>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</si>
  <si>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</si>
  <si>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</si>
  <si>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</si>
  <si>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</si>
  <si>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</si>
  <si>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</si>
  <si>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</si>
  <si>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</si>
  <si>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</si>
  <si>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</si>
  <si>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</si>
  <si>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</si>
  <si>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</si>
  <si>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</si>
  <si>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</si>
  <si>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</si>
  <si>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</si>
  <si>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</si>
  <si>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</si>
  <si>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</si>
  <si>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</si>
  <si>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</si>
  <si>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</si>
  <si>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</si>
  <si>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</si>
  <si>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</si>
  <si>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</si>
  <si>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</si>
  <si>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</si>
  <si>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</si>
  <si>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</si>
  <si>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</si>
  <si>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</si>
  <si>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</si>
  <si>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</si>
  <si>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</si>
  <si>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</si>
  <si>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</si>
  <si>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</si>
  <si>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</si>
  <si>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</si>
  <si>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</si>
  <si>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</si>
  <si>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</si>
  <si>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</si>
  <si>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</si>
  <si>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</si>
  <si>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</si>
  <si>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</si>
  <si>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</si>
  <si>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</si>
  <si>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</si>
  <si>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</si>
  <si>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</si>
  <si>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</si>
  <si>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</si>
  <si>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</si>
  <si>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</si>
  <si>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</si>
  <si>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</si>
  <si>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</si>
  <si>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</si>
  <si>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</si>
  <si>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</si>
  <si>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</si>
  <si>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</si>
  <si>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</si>
  <si>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</si>
  <si>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</si>
  <si>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</si>
  <si>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</si>
  <si>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</si>
  <si>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</si>
  <si>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</si>
  <si>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</si>
  <si>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</si>
  <si>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</si>
  <si>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</si>
  <si>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</si>
  <si>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</si>
  <si>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</si>
  <si>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</si>
  <si>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</si>
  <si>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</si>
  <si>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</si>
  <si>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</si>
  <si>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</si>
  <si>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</si>
  <si>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</si>
  <si>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</si>
  <si>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</si>
  <si>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</si>
  <si>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</si>
  <si>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</si>
  <si>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</si>
  <si>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</si>
  <si>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</si>
  <si>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</si>
  <si>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</si>
  <si>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</si>
  <si>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</si>
  <si>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</si>
  <si>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</si>
  <si>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</si>
  <si>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</si>
  <si>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</si>
  <si>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</si>
  <si>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</si>
  <si>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</si>
  <si>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</si>
  <si>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</si>
  <si>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</si>
  <si>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</si>
  <si>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</si>
  <si>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</si>
  <si>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</si>
  <si>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</si>
  <si>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</si>
  <si>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</si>
  <si>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</si>
  <si>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</si>
  <si>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</si>
  <si>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</si>
  <si>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</si>
  <si>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</si>
  <si>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</si>
  <si>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</si>
  <si>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</si>
  <si>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</si>
  <si>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</si>
  <si>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</si>
  <si>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</si>
  <si>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</si>
  <si>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</si>
  <si>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</si>
  <si>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</si>
  <si>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</si>
  <si>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</si>
  <si>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</si>
  <si>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</si>
  <si>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</si>
  <si>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</si>
  <si>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</si>
  <si>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</si>
  <si>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</si>
  <si>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</si>
  <si>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</si>
  <si>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</si>
  <si>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</si>
  <si>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</si>
  <si>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</si>
  <si>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</si>
  <si>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</si>
  <si>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</si>
  <si>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</si>
  <si>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</si>
  <si>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</si>
  <si>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</si>
  <si>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</si>
  <si>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</si>
  <si>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</si>
  <si>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</si>
  <si>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</si>
  <si>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</si>
  <si>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</si>
  <si>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</si>
  <si>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</si>
  <si>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</si>
  <si>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</si>
  <si>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</si>
  <si>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</si>
  <si>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</si>
  <si>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</si>
  <si>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</si>
  <si>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</si>
  <si>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</si>
  <si>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</si>
  <si>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</si>
  <si>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</si>
  <si>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</si>
  <si>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</si>
  <si>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</si>
  <si>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</si>
  <si>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</si>
  <si>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</si>
  <si>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</si>
  <si>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</si>
  <si>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</si>
  <si>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</si>
  <si>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</si>
  <si>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</si>
  <si>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</si>
  <si>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</si>
  <si>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</si>
  <si>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</si>
  <si>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</si>
  <si>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</si>
  <si>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</si>
  <si>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</si>
  <si>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</si>
  <si>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</si>
  <si>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</si>
  <si>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</si>
  <si>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</si>
  <si>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</si>
  <si>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</si>
  <si>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</si>
  <si>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</si>
  <si>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</si>
  <si>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</si>
  <si>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</si>
  <si>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</si>
  <si>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</si>
  <si>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</si>
  <si>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</si>
  <si>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</si>
  <si>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</si>
  <si>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</si>
  <si>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</si>
  <si>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</si>
  <si>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</si>
  <si>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</si>
  <si>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</si>
  <si>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</si>
  <si>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</si>
  <si>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</si>
  <si>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</si>
  <si>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</si>
  <si>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</si>
  <si>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</si>
  <si>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</si>
  <si>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</si>
  <si>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</si>
  <si>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</si>
  <si>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</si>
  <si>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</si>
  <si>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</si>
  <si>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</si>
  <si>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</si>
  <si>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</si>
  <si>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</si>
  <si>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</si>
  <si>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</si>
  <si>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</si>
  <si>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</si>
  <si>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</si>
  <si>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</si>
  <si>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</si>
  <si>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</si>
  <si>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</si>
  <si>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</si>
  <si>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</si>
  <si>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</si>
  <si>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</si>
  <si>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</si>
  <si>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</si>
  <si>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</si>
  <si>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</si>
  <si>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</si>
  <si>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</si>
  <si>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</si>
  <si>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</si>
  <si>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</si>
  <si>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</si>
  <si>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</si>
  <si>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</si>
  <si>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</si>
  <si>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</si>
  <si>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</si>
  <si>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</si>
  <si>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</si>
  <si>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</si>
  <si>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</si>
  <si>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</si>
  <si>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</si>
  <si>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</si>
  <si>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</si>
  <si>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</si>
  <si>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</si>
  <si>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</si>
  <si>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</si>
  <si>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</si>
  <si>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</si>
  <si>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</si>
  <si>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</si>
  <si>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</si>
  <si>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</si>
  <si>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</si>
  <si>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</si>
  <si>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</si>
  <si>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</si>
  <si>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</si>
  <si>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</si>
  <si>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</si>
  <si>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</si>
  <si>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</si>
  <si>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</si>
  <si>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</si>
  <si>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</si>
  <si>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</si>
  <si>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</si>
  <si>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</si>
  <si>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</si>
  <si>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</si>
  <si>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</si>
  <si>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</si>
  <si>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</si>
  <si>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</si>
  <si>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</si>
  <si>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</si>
  <si>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</si>
  <si>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</si>
  <si>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</si>
  <si>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</si>
  <si>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</si>
  <si>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</si>
  <si>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</si>
  <si>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</si>
  <si>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</si>
  <si>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</si>
  <si>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</si>
  <si>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</si>
  <si>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</si>
  <si>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</si>
  <si>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</si>
  <si>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</si>
  <si>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</si>
  <si>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</si>
  <si>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</si>
  <si>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</si>
  <si>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</si>
  <si>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</si>
  <si>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</si>
  <si>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</si>
  <si>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</si>
  <si>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</si>
  <si>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</si>
  <si>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</si>
  <si>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</si>
  <si>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</si>
  <si>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</si>
  <si>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</si>
  <si>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</si>
  <si>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</si>
  <si>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</si>
  <si>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</si>
  <si>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</si>
  <si>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</si>
  <si>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</si>
  <si>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</si>
  <si>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</si>
  <si>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</si>
  <si>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</si>
  <si>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</si>
  <si>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</si>
  <si>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</si>
  <si>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</si>
  <si>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</si>
  <si>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</si>
  <si>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</si>
  <si>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</si>
  <si>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</si>
  <si>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</si>
  <si>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</si>
  <si>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</si>
  <si>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ア</t>
  </si>
  <si>
    <t>R05a104</t>
    <phoneticPr fontId="15"/>
  </si>
  <si>
    <t>R05a105</t>
    <phoneticPr fontId="15"/>
  </si>
  <si>
    <t>R05a106</t>
    <phoneticPr fontId="15"/>
  </si>
  <si>
    <t>R05a134</t>
    <phoneticPr fontId="15"/>
  </si>
  <si>
    <t>R05a135</t>
    <phoneticPr fontId="15"/>
  </si>
  <si>
    <t>R05a136</t>
    <phoneticPr fontId="15"/>
  </si>
  <si>
    <t>R05a142</t>
    <phoneticPr fontId="15"/>
  </si>
  <si>
    <t>R05a143</t>
    <phoneticPr fontId="15"/>
  </si>
  <si>
    <t>R05a144</t>
    <phoneticPr fontId="15"/>
  </si>
  <si>
    <t>R05a150</t>
    <phoneticPr fontId="15"/>
  </si>
  <si>
    <t>〇</t>
  </si>
  <si>
    <t>R05a154</t>
    <phoneticPr fontId="15"/>
  </si>
  <si>
    <t>R05a155</t>
    <phoneticPr fontId="15"/>
  </si>
  <si>
    <t>R05a156</t>
    <phoneticPr fontId="15"/>
  </si>
  <si>
    <t>R05a208</t>
    <phoneticPr fontId="15"/>
  </si>
  <si>
    <t>R05a209</t>
    <phoneticPr fontId="15"/>
  </si>
  <si>
    <t>R05a210</t>
    <phoneticPr fontId="15"/>
  </si>
  <si>
    <t>R05a227</t>
    <phoneticPr fontId="15"/>
  </si>
  <si>
    <t>R05a228</t>
    <phoneticPr fontId="15"/>
  </si>
  <si>
    <t>R05a229</t>
    <phoneticPr fontId="15"/>
  </si>
  <si>
    <t>R05a231</t>
    <phoneticPr fontId="15"/>
  </si>
  <si>
    <t>R05a232</t>
    <phoneticPr fontId="15"/>
  </si>
  <si>
    <t>R05a248</t>
    <phoneticPr fontId="15"/>
  </si>
  <si>
    <t>R05a249</t>
    <phoneticPr fontId="15"/>
  </si>
  <si>
    <t>R05a267</t>
    <phoneticPr fontId="15"/>
  </si>
  <si>
    <t>R05a268</t>
    <phoneticPr fontId="15"/>
  </si>
  <si>
    <t>R05a269</t>
    <phoneticPr fontId="15"/>
  </si>
  <si>
    <t>全</t>
    <rPh sb="0" eb="1">
      <t>ゼン</t>
    </rPh>
    <phoneticPr fontId="15"/>
  </si>
  <si>
    <t>4</t>
    <phoneticPr fontId="15"/>
  </si>
  <si>
    <t>3～6</t>
    <phoneticPr fontId="15"/>
  </si>
  <si>
    <t>3～4</t>
    <phoneticPr fontId="15"/>
  </si>
  <si>
    <t>5</t>
    <phoneticPr fontId="15"/>
  </si>
  <si>
    <t>5～6</t>
    <phoneticPr fontId="15"/>
  </si>
  <si>
    <t>6</t>
    <phoneticPr fontId="15"/>
  </si>
  <si>
    <t>国語</t>
    <rPh sb="0" eb="2">
      <t>コクゴ</t>
    </rPh>
    <phoneticPr fontId="15"/>
  </si>
  <si>
    <t>社会</t>
    <rPh sb="0" eb="2">
      <t>シャカイ</t>
    </rPh>
    <phoneticPr fontId="15"/>
  </si>
  <si>
    <t>算数</t>
    <rPh sb="0" eb="2">
      <t>サンスウ</t>
    </rPh>
    <phoneticPr fontId="15"/>
  </si>
  <si>
    <t>理科</t>
    <rPh sb="0" eb="2">
      <t>リカ</t>
    </rPh>
    <phoneticPr fontId="15"/>
  </si>
  <si>
    <t>音楽</t>
    <rPh sb="0" eb="2">
      <t>オンガク</t>
    </rPh>
    <phoneticPr fontId="15"/>
  </si>
  <si>
    <t>図画工作</t>
    <rPh sb="0" eb="4">
      <t>ズガコウサク</t>
    </rPh>
    <phoneticPr fontId="15"/>
  </si>
  <si>
    <t>体育</t>
    <rPh sb="0" eb="2">
      <t>タイイク</t>
    </rPh>
    <phoneticPr fontId="15"/>
  </si>
  <si>
    <t>道徳</t>
    <rPh sb="0" eb="2">
      <t>ドウトク</t>
    </rPh>
    <phoneticPr fontId="15"/>
  </si>
  <si>
    <t>書写</t>
    <rPh sb="0" eb="2">
      <t>ショシャ</t>
    </rPh>
    <phoneticPr fontId="15"/>
  </si>
  <si>
    <t>地図</t>
    <rPh sb="0" eb="2">
      <t>チズ</t>
    </rPh>
    <phoneticPr fontId="15"/>
  </si>
  <si>
    <t>保健</t>
    <rPh sb="0" eb="2">
      <t>ホケン</t>
    </rPh>
    <phoneticPr fontId="15"/>
  </si>
  <si>
    <t>外国語</t>
    <rPh sb="0" eb="3">
      <t>ガイコクゴ</t>
    </rPh>
    <phoneticPr fontId="15"/>
  </si>
  <si>
    <t>英語</t>
    <rPh sb="0" eb="2">
      <t>エイゴ</t>
    </rPh>
    <phoneticPr fontId="15"/>
  </si>
  <si>
    <t>R05a260</t>
    <phoneticPr fontId="15"/>
  </si>
  <si>
    <t>R05a261</t>
    <phoneticPr fontId="15"/>
  </si>
  <si>
    <t>R05a237</t>
    <phoneticPr fontId="15"/>
  </si>
  <si>
    <t>家庭</t>
    <rPh sb="0" eb="2">
      <t>カテイ</t>
    </rPh>
    <phoneticPr fontId="15"/>
  </si>
  <si>
    <t>刀根山支援学校関西医科大学総合医療センター分教室</t>
    <rPh sb="7" eb="9">
      <t>カンサイ</t>
    </rPh>
    <rPh sb="9" eb="11">
      <t>イカ</t>
    </rPh>
    <rPh sb="11" eb="13">
      <t>ダイガク</t>
    </rPh>
    <rPh sb="13" eb="15">
      <t>ソウゴウ</t>
    </rPh>
    <rPh sb="15" eb="17">
      <t>イリョウ</t>
    </rPh>
    <rPh sb="21" eb="22">
      <t>ブン</t>
    </rPh>
    <rPh sb="22" eb="24">
      <t>キョウシツ</t>
    </rPh>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</si>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</sst>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b/>
      <sz val="11"/>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60" fillId="2" borderId="0" xfId="5" applyFont="1" applyFill="1" applyAlignment="1" applyProtection="1">
      <alignment horizontal="center" vertical="center"/>
      <protection locked="0"/>
    </xf>
    <xf numFmtId="0" fontId="60"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59" zoomScaleSheetLayoutView="51" workbookViewId="0">
      <selection activeCell="AN118" sqref="AN11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5" t="s">
        <v>5512</v>
      </c>
      <c r="B1" s="345"/>
      <c r="C1" s="345"/>
      <c r="D1" s="345"/>
      <c r="E1" s="236"/>
      <c r="F1" s="346" t="s">
        <v>7677</v>
      </c>
      <c r="G1" s="346"/>
      <c r="H1" s="346"/>
      <c r="I1" s="346"/>
      <c r="J1" s="346"/>
      <c r="K1" s="346"/>
      <c r="L1" s="346"/>
      <c r="M1" s="346"/>
      <c r="N1" s="347" t="s">
        <v>8033</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6"/>
      <c r="G2" s="346"/>
      <c r="H2" s="346"/>
      <c r="I2" s="346"/>
      <c r="J2" s="346"/>
      <c r="K2" s="346"/>
      <c r="L2" s="346"/>
      <c r="M2" s="346"/>
      <c r="N2" s="347"/>
      <c r="O2" s="236"/>
      <c r="P2" s="236"/>
      <c r="Q2" s="236"/>
      <c r="R2" s="236"/>
      <c r="S2" s="235"/>
      <c r="T2" s="236"/>
      <c r="U2" s="336" t="s">
        <v>7699</v>
      </c>
      <c r="V2" s="336"/>
      <c r="W2" s="336"/>
      <c r="X2" s="342" t="s">
        <v>5513</v>
      </c>
      <c r="Y2" s="342"/>
      <c r="Z2" s="342"/>
      <c r="AA2" s="342"/>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7" t="s">
        <v>7698</v>
      </c>
      <c r="V3" s="337"/>
      <c r="W3" s="348" t="s">
        <v>8031</v>
      </c>
      <c r="X3" s="343" t="s">
        <v>7759</v>
      </c>
      <c r="Y3" s="343"/>
      <c r="Z3" s="343"/>
      <c r="AA3" s="343"/>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8"/>
      <c r="V4" s="338"/>
      <c r="W4" s="349"/>
      <c r="X4" s="344"/>
      <c r="Y4" s="344"/>
      <c r="Z4" s="344"/>
      <c r="AA4" s="344"/>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9" t="s">
        <v>7662</v>
      </c>
      <c r="Q7" s="340"/>
      <c r="R7" s="340"/>
      <c r="S7" s="340"/>
      <c r="T7" s="341"/>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2" t="s">
        <v>535</v>
      </c>
      <c r="C15" s="230" t="s">
        <v>536</v>
      </c>
      <c r="D15" s="332" t="s">
        <v>7950</v>
      </c>
      <c r="E15" s="350" t="s">
        <v>537</v>
      </c>
      <c r="F15" s="334" t="s">
        <v>7662</v>
      </c>
      <c r="G15" s="334" t="s">
        <v>7672</v>
      </c>
      <c r="H15" s="312" t="s">
        <v>7673</v>
      </c>
      <c r="I15" s="356" t="s">
        <v>7675</v>
      </c>
      <c r="J15" s="229" t="s">
        <v>1943</v>
      </c>
      <c r="K15" s="358" t="s">
        <v>535</v>
      </c>
      <c r="L15" s="230" t="s">
        <v>536</v>
      </c>
      <c r="M15" s="332" t="s">
        <v>7950</v>
      </c>
      <c r="N15" s="350" t="s">
        <v>538</v>
      </c>
      <c r="O15" s="334" t="s">
        <v>7662</v>
      </c>
      <c r="P15" s="334" t="s">
        <v>7672</v>
      </c>
      <c r="Q15" s="334" t="s">
        <v>7673</v>
      </c>
      <c r="R15" s="356" t="s">
        <v>7675</v>
      </c>
      <c r="S15" s="229" t="s">
        <v>1943</v>
      </c>
      <c r="T15" s="330" t="s">
        <v>535</v>
      </c>
      <c r="U15" s="230" t="s">
        <v>536</v>
      </c>
      <c r="V15" s="332" t="s">
        <v>7950</v>
      </c>
      <c r="W15" s="352" t="s">
        <v>538</v>
      </c>
      <c r="X15" s="334" t="s">
        <v>7662</v>
      </c>
      <c r="Y15" s="334" t="s">
        <v>7672</v>
      </c>
      <c r="Z15" s="334" t="s">
        <v>7673</v>
      </c>
      <c r="AA15" s="354" t="s">
        <v>7675</v>
      </c>
    </row>
    <row r="16" spans="1:27" s="231" customFormat="1" ht="18" customHeight="1" x14ac:dyDescent="0.45">
      <c r="A16" s="232" t="s">
        <v>7951</v>
      </c>
      <c r="B16" s="333"/>
      <c r="C16" s="298" t="s">
        <v>539</v>
      </c>
      <c r="D16" s="333"/>
      <c r="E16" s="351"/>
      <c r="F16" s="335"/>
      <c r="G16" s="335"/>
      <c r="H16" s="313"/>
      <c r="I16" s="357"/>
      <c r="J16" s="233" t="s">
        <v>7951</v>
      </c>
      <c r="K16" s="359"/>
      <c r="L16" s="234" t="s">
        <v>539</v>
      </c>
      <c r="M16" s="333"/>
      <c r="N16" s="351"/>
      <c r="O16" s="335"/>
      <c r="P16" s="335"/>
      <c r="Q16" s="335"/>
      <c r="R16" s="357"/>
      <c r="S16" s="233" t="s">
        <v>7951</v>
      </c>
      <c r="T16" s="331"/>
      <c r="U16" s="234" t="s">
        <v>539</v>
      </c>
      <c r="V16" s="333"/>
      <c r="W16" s="353"/>
      <c r="X16" s="335"/>
      <c r="Y16" s="335"/>
      <c r="Z16" s="335"/>
      <c r="AA16" s="355"/>
    </row>
    <row r="17" spans="1:27" s="187" customFormat="1" ht="25.95" customHeight="1" x14ac:dyDescent="0.45">
      <c r="A17" s="287" t="s">
        <v>7760</v>
      </c>
      <c r="B17" s="314" t="s">
        <v>8014</v>
      </c>
      <c r="C17" s="299" t="s">
        <v>8014</v>
      </c>
      <c r="D17" s="320" t="str">
        <f xml:space="preserve">
IF(C18="ア",VLOOKUP(A18,ア!$A:$C,2,FALSE),
IF(C18="イ",VLOOKUP(A18,イ!$A:$C,2,FALSE),
IF(C18="ウ",HLOOKUP(A18,ウ!$1:$6,4,FALSE),
IF(C18="エ",VLOOKUP(A18,エ!$A:$E,4,FALSE),""))))</f>
        <v>東書</v>
      </c>
      <c r="E17" s="322" t="str">
        <f xml:space="preserve">
IF(C18="ア",VLOOKUP(A18,ア!$A:$C,3,FALSE),
IF(C18="イ",VLOOKUP(A18,イ!$A:$C,3,FALSE),
IF(C18="ウ",HLOOKUP(A18,ウ!$1:$6,5,FALSE)&amp;HLOOKUP(A18,ウ!$1:$6,6,FALSE),
IF(C18="エ",VLOOKUP(A18,エ!$A:$E,4,FALSE),""))))</f>
        <v>新編　新しい国語　四上
新編　新しい国語　四下</v>
      </c>
      <c r="F17" s="324" t="s">
        <v>7663</v>
      </c>
      <c r="G17" s="326" t="s">
        <v>8007</v>
      </c>
      <c r="H17" s="328" t="s">
        <v>8008</v>
      </c>
      <c r="I17" s="318"/>
      <c r="J17" s="291" t="s">
        <v>7820</v>
      </c>
      <c r="K17" s="314" t="s">
        <v>8014</v>
      </c>
      <c r="L17" s="299" t="s">
        <v>8014</v>
      </c>
      <c r="M17" s="320" t="str">
        <f xml:space="preserve">
IF(L18="ア",VLOOKUP(J18,ア!$A:$C,2,FALSE),
IF(L18="イ",VLOOKUP(J18,イ!$A:$C,2,FALSE),
IF(L18="ウ",HLOOKUP(J18,ウ!$1:$6,4,FALSE),
IF(L18="エ",VLOOKUP(J18,エ!$A:$E,4,FALSE),""))))</f>
        <v>東書</v>
      </c>
      <c r="N17" s="322" t="str">
        <f xml:space="preserve">
IF(L18="ア",VLOOKUP(J18,ア!$A:$C,3,FALSE),
IF(L18="イ",VLOOKUP(J18,イ!$A:$C,3,FALSE),
IF(L18="ウ",HLOOKUP(J18,ウ!$1:$6,5,FALSE)&amp;HLOOKUP(J18,ウ!$1:$6,6,FALSE),
IF(L18="エ",VLOOKUP(J18,エ!$A:$E,4,FALSE),""))))</f>
        <v>新編　新しい国語　五</v>
      </c>
      <c r="O17" s="324" t="s">
        <v>7663</v>
      </c>
      <c r="P17" s="326" t="s">
        <v>8007</v>
      </c>
      <c r="Q17" s="328" t="s">
        <v>8011</v>
      </c>
      <c r="R17" s="318"/>
      <c r="S17" s="287" t="s">
        <v>7880</v>
      </c>
      <c r="T17" s="314" t="s">
        <v>8014</v>
      </c>
      <c r="U17" s="299" t="s">
        <v>8014</v>
      </c>
      <c r="V17" s="320" t="str">
        <f xml:space="preserve">
IF(U18="ア",VLOOKUP(S18,ア!$A:$C,2,FALSE),
IF(U18="イ",VLOOKUP(S18,イ!$A:$C,2,FALSE),
IF(U18="ウ",HLOOKUP(S18,ウ!$1:$6,4,FALSE),
IF(U18="エ",VLOOKUP(S18,エ!$A:$E,4,FALSE),""))))</f>
        <v>東書</v>
      </c>
      <c r="W17" s="322" t="str">
        <f xml:space="preserve">
IF(U18="ア",VLOOKUP(S18,ア!$A:$C,3,FALSE),
IF(U18="イ",VLOOKUP(S18,イ!$A:$C,3,FALSE),
IF(U18="ウ",HLOOKUP(S18,ウ!$1:$6,5,FALSE)&amp;HLOOKUP(S18,ウ!$1:$6,6,FALSE),
IF(U18="エ",VLOOKUP(S18,エ!$A:$E,4,FALSE),""))))</f>
        <v xml:space="preserve">新編　新しい国語　六
</v>
      </c>
      <c r="X17" s="324" t="s">
        <v>7663</v>
      </c>
      <c r="Y17" s="326" t="s">
        <v>8007</v>
      </c>
      <c r="Z17" s="328" t="s">
        <v>8013</v>
      </c>
      <c r="AA17" s="360"/>
    </row>
    <row r="18" spans="1:27" s="187" customFormat="1" ht="25.95" customHeight="1" x14ac:dyDescent="0.45">
      <c r="A18" s="311" t="s">
        <v>7980</v>
      </c>
      <c r="B18" s="315"/>
      <c r="C18" s="300" t="s">
        <v>7979</v>
      </c>
      <c r="D18" s="321"/>
      <c r="E18" s="323"/>
      <c r="F18" s="325"/>
      <c r="G18" s="327"/>
      <c r="H18" s="329"/>
      <c r="I18" s="319"/>
      <c r="J18" s="292" t="s">
        <v>7981</v>
      </c>
      <c r="K18" s="315"/>
      <c r="L18" s="300" t="s">
        <v>7979</v>
      </c>
      <c r="M18" s="321"/>
      <c r="N18" s="323"/>
      <c r="O18" s="325"/>
      <c r="P18" s="327"/>
      <c r="Q18" s="329"/>
      <c r="R18" s="319"/>
      <c r="S18" s="288" t="s">
        <v>7982</v>
      </c>
      <c r="T18" s="315"/>
      <c r="U18" s="300" t="s">
        <v>7979</v>
      </c>
      <c r="V18" s="321"/>
      <c r="W18" s="323"/>
      <c r="X18" s="325"/>
      <c r="Y18" s="327"/>
      <c r="Z18" s="329"/>
      <c r="AA18" s="361"/>
    </row>
    <row r="19" spans="1:27" s="187" customFormat="1" ht="25.95" customHeight="1" x14ac:dyDescent="0.45">
      <c r="A19" s="289" t="s">
        <v>7761</v>
      </c>
      <c r="B19" s="314" t="s">
        <v>8014</v>
      </c>
      <c r="C19" s="299" t="s">
        <v>8022</v>
      </c>
      <c r="D19" s="320" t="str">
        <f xml:space="preserve">
IF(C20="ア",VLOOKUP(A20,ア!$A:$C,2,FALSE),
IF(C20="イ",VLOOKUP(A20,イ!$A:$C,2,FALSE),
IF(C20="ウ",HLOOKUP(A20,ウ!$1:$6,4,FALSE),
IF(C20="エ",VLOOKUP(A20,エ!$A:$E,4,FALSE),""))))</f>
        <v>光村</v>
      </c>
      <c r="E19" s="322" t="str">
        <f xml:space="preserve">
IF(C20="ア",VLOOKUP(A20,ア!$A:$C,3,FALSE),
IF(C20="イ",VLOOKUP(A20,イ!$A:$C,3,FALSE),
IF(C20="ウ",HLOOKUP(A20,ウ!$1:$6,5,FALSE)&amp;HLOOKUP(A20,ウ!$1:$6,6,FALSE),
IF(C20="エ",VLOOKUP(A20,エ!$A:$E,4,FALSE),""))))</f>
        <v>書写　四年</v>
      </c>
      <c r="F19" s="324" t="s">
        <v>7663</v>
      </c>
      <c r="G19" s="326" t="s">
        <v>8007</v>
      </c>
      <c r="H19" s="328" t="s">
        <v>8008</v>
      </c>
      <c r="I19" s="318"/>
      <c r="J19" s="293" t="s">
        <v>7821</v>
      </c>
      <c r="K19" s="314" t="s">
        <v>8014</v>
      </c>
      <c r="L19" s="299" t="s">
        <v>8022</v>
      </c>
      <c r="M19" s="320" t="str">
        <f xml:space="preserve">
IF(L20="ア",VLOOKUP(J20,ア!$A:$C,2,FALSE),
IF(L20="イ",VLOOKUP(J20,イ!$A:$C,2,FALSE),
IF(L20="ウ",HLOOKUP(J20,ウ!$1:$6,4,FALSE),
IF(L20="エ",VLOOKUP(J20,エ!$A:$E,4,FALSE),""))))</f>
        <v>光村</v>
      </c>
      <c r="N19" s="322" t="str">
        <f xml:space="preserve">
IF(L20="ア",VLOOKUP(J20,ア!$A:$C,3,FALSE),
IF(L20="イ",VLOOKUP(J20,イ!$A:$C,3,FALSE),
IF(L20="ウ",HLOOKUP(J20,ウ!$1:$6,5,FALSE)&amp;HLOOKUP(J20,ウ!$1:$6,6,FALSE),
IF(L20="エ",VLOOKUP(J20,エ!$A:$E,4,FALSE),""))))</f>
        <v>書写　五年</v>
      </c>
      <c r="O19" s="324" t="s">
        <v>7663</v>
      </c>
      <c r="P19" s="326" t="s">
        <v>8007</v>
      </c>
      <c r="Q19" s="316" t="s">
        <v>8011</v>
      </c>
      <c r="R19" s="318"/>
      <c r="S19" s="289" t="s">
        <v>7881</v>
      </c>
      <c r="T19" s="314" t="s">
        <v>8014</v>
      </c>
      <c r="U19" s="299" t="s">
        <v>8022</v>
      </c>
      <c r="V19" s="320" t="str">
        <f xml:space="preserve">
IF(U20="ア",VLOOKUP(S20,ア!$A:$C,2,FALSE),
IF(U20="イ",VLOOKUP(S20,イ!$A:$C,2,FALSE),
IF(U20="ウ",HLOOKUP(S20,ウ!$1:$6,4,FALSE),
IF(U20="エ",VLOOKUP(S20,エ!$A:$E,4,FALSE),""))))</f>
        <v>光村</v>
      </c>
      <c r="W19" s="322" t="str">
        <f xml:space="preserve">
IF(U20="ア",VLOOKUP(S20,ア!$A:$C,3,FALSE),
IF(U20="イ",VLOOKUP(S20,イ!$A:$C,3,FALSE),
IF(U20="ウ",HLOOKUP(S20,ウ!$1:$6,5,FALSE)&amp;HLOOKUP(S20,ウ!$1:$6,6,FALSE),
IF(U20="エ",VLOOKUP(S20,エ!$A:$E,4,FALSE),""))))</f>
        <v xml:space="preserve">書写　六年
</v>
      </c>
      <c r="X19" s="324" t="s">
        <v>7663</v>
      </c>
      <c r="Y19" s="326" t="s">
        <v>8007</v>
      </c>
      <c r="Z19" s="328" t="s">
        <v>8013</v>
      </c>
      <c r="AA19" s="360"/>
    </row>
    <row r="20" spans="1:27" s="187" customFormat="1" ht="25.95" customHeight="1" x14ac:dyDescent="0.45">
      <c r="A20" s="311" t="s">
        <v>7983</v>
      </c>
      <c r="B20" s="315"/>
      <c r="C20" s="300" t="s">
        <v>7979</v>
      </c>
      <c r="D20" s="321"/>
      <c r="E20" s="323"/>
      <c r="F20" s="325"/>
      <c r="G20" s="327"/>
      <c r="H20" s="329"/>
      <c r="I20" s="319"/>
      <c r="J20" s="292" t="s">
        <v>7984</v>
      </c>
      <c r="K20" s="315"/>
      <c r="L20" s="300" t="s">
        <v>7979</v>
      </c>
      <c r="M20" s="321"/>
      <c r="N20" s="323"/>
      <c r="O20" s="325"/>
      <c r="P20" s="327"/>
      <c r="Q20" s="317"/>
      <c r="R20" s="319"/>
      <c r="S20" s="288" t="s">
        <v>7985</v>
      </c>
      <c r="T20" s="315"/>
      <c r="U20" s="300" t="s">
        <v>7979</v>
      </c>
      <c r="V20" s="321"/>
      <c r="W20" s="323"/>
      <c r="X20" s="325"/>
      <c r="Y20" s="327"/>
      <c r="Z20" s="329"/>
      <c r="AA20" s="361"/>
    </row>
    <row r="21" spans="1:27" s="187" customFormat="1" ht="25.95" customHeight="1" x14ac:dyDescent="0.45">
      <c r="A21" s="289" t="s">
        <v>7762</v>
      </c>
      <c r="B21" s="314" t="s">
        <v>8015</v>
      </c>
      <c r="C21" s="299" t="s">
        <v>8015</v>
      </c>
      <c r="D21" s="320" t="str">
        <f xml:space="preserve">
IF(C22="ア",VLOOKUP(A22,ア!$A:$C,2,FALSE),
IF(C22="イ",VLOOKUP(A22,イ!$A:$C,2,FALSE),
IF(C22="ウ",HLOOKUP(A22,ウ!$1:$6,4,FALSE),
IF(C22="エ",VLOOKUP(A22,エ!$A:$E,4,FALSE),""))))</f>
        <v>教出</v>
      </c>
      <c r="E21" s="322" t="str">
        <f xml:space="preserve">
IF(C22="ア",VLOOKUP(A22,ア!$A:$C,3,FALSE),
IF(C22="イ",VLOOKUP(A22,イ!$A:$C,3,FALSE),
IF(C22="ウ",HLOOKUP(A22,ウ!$1:$6,5,FALSE)&amp;HLOOKUP(A22,ウ!$1:$6,6,FALSE),
IF(C22="エ",VLOOKUP(A22,エ!$A:$E,4,FALSE),""))))</f>
        <v>小学社会４</v>
      </c>
      <c r="F21" s="324" t="s">
        <v>7663</v>
      </c>
      <c r="G21" s="326" t="s">
        <v>8007</v>
      </c>
      <c r="H21" s="328" t="s">
        <v>8008</v>
      </c>
      <c r="I21" s="318"/>
      <c r="J21" s="293" t="s">
        <v>7822</v>
      </c>
      <c r="K21" s="314" t="s">
        <v>8015</v>
      </c>
      <c r="L21" s="299" t="s">
        <v>8015</v>
      </c>
      <c r="M21" s="320" t="str">
        <f xml:space="preserve">
IF(L22="ア",VLOOKUP(J22,ア!$A:$C,2,FALSE),
IF(L22="イ",VLOOKUP(J22,イ!$A:$C,2,FALSE),
IF(L22="ウ",HLOOKUP(J22,ウ!$1:$6,4,FALSE),
IF(L22="エ",VLOOKUP(J22,エ!$A:$E,4,FALSE),""))))</f>
        <v>教出</v>
      </c>
      <c r="N21" s="322" t="str">
        <f xml:space="preserve">
IF(L22="ア",VLOOKUP(J22,ア!$A:$C,3,FALSE),
IF(L22="イ",VLOOKUP(J22,イ!$A:$C,3,FALSE),
IF(L22="ウ",HLOOKUP(J22,ウ!$1:$6,5,FALSE)&amp;HLOOKUP(J22,ウ!$1:$6,6,FALSE),
IF(L22="エ",VLOOKUP(J22,エ!$A:$E,4,FALSE),""))))</f>
        <v>小学社会５</v>
      </c>
      <c r="O21" s="324" t="s">
        <v>7663</v>
      </c>
      <c r="P21" s="326" t="s">
        <v>8007</v>
      </c>
      <c r="Q21" s="316" t="s">
        <v>8011</v>
      </c>
      <c r="R21" s="318"/>
      <c r="S21" s="289" t="s">
        <v>7882</v>
      </c>
      <c r="T21" s="314" t="s">
        <v>8015</v>
      </c>
      <c r="U21" s="299" t="s">
        <v>8015</v>
      </c>
      <c r="V21" s="320" t="str">
        <f xml:space="preserve">
IF(U22="ア",VLOOKUP(S22,ア!$A:$C,2,FALSE),
IF(U22="イ",VLOOKUP(S22,イ!$A:$C,2,FALSE),
IF(U22="ウ",HLOOKUP(S22,ウ!$1:$6,4,FALSE),
IF(U22="エ",VLOOKUP(S22,エ!$A:$E,4,FALSE),""))))</f>
        <v>教出</v>
      </c>
      <c r="W21" s="322" t="str">
        <f xml:space="preserve">
IF(U22="ア",VLOOKUP(S22,ア!$A:$C,3,FALSE),
IF(U22="イ",VLOOKUP(S22,イ!$A:$C,3,FALSE),
IF(U22="ウ",HLOOKUP(S22,ウ!$1:$6,5,FALSE)&amp;HLOOKUP(S22,ウ!$1:$6,6,FALSE),
IF(U22="エ",VLOOKUP(S22,エ!$A:$E,4,FALSE),""))))</f>
        <v>小学社会６</v>
      </c>
      <c r="X21" s="324" t="s">
        <v>7663</v>
      </c>
      <c r="Y21" s="326" t="s">
        <v>8007</v>
      </c>
      <c r="Z21" s="328" t="s">
        <v>8013</v>
      </c>
      <c r="AA21" s="360"/>
    </row>
    <row r="22" spans="1:27" s="187" customFormat="1" ht="25.95" customHeight="1" x14ac:dyDescent="0.45">
      <c r="A22" s="311" t="s">
        <v>7986</v>
      </c>
      <c r="B22" s="315"/>
      <c r="C22" s="300" t="s">
        <v>7979</v>
      </c>
      <c r="D22" s="321"/>
      <c r="E22" s="323"/>
      <c r="F22" s="325"/>
      <c r="G22" s="327"/>
      <c r="H22" s="329"/>
      <c r="I22" s="319"/>
      <c r="J22" s="288" t="s">
        <v>7987</v>
      </c>
      <c r="K22" s="315"/>
      <c r="L22" s="300" t="s">
        <v>7979</v>
      </c>
      <c r="M22" s="321"/>
      <c r="N22" s="323"/>
      <c r="O22" s="325"/>
      <c r="P22" s="327"/>
      <c r="Q22" s="317"/>
      <c r="R22" s="319"/>
      <c r="S22" s="288" t="s">
        <v>7988</v>
      </c>
      <c r="T22" s="315"/>
      <c r="U22" s="300" t="s">
        <v>7979</v>
      </c>
      <c r="V22" s="321"/>
      <c r="W22" s="323"/>
      <c r="X22" s="325"/>
      <c r="Y22" s="327"/>
      <c r="Z22" s="329"/>
      <c r="AA22" s="361"/>
    </row>
    <row r="23" spans="1:27" s="187" customFormat="1" ht="25.95" customHeight="1" x14ac:dyDescent="0.45">
      <c r="A23" s="289" t="s">
        <v>7763</v>
      </c>
      <c r="B23" s="314" t="s">
        <v>8015</v>
      </c>
      <c r="C23" s="299" t="s">
        <v>8023</v>
      </c>
      <c r="D23" s="320" t="str">
        <f xml:space="preserve">
IF(C24="ア",VLOOKUP(A24,ア!$A:$C,2,FALSE),
IF(C24="イ",VLOOKUP(A24,イ!$A:$C,2,FALSE),
IF(C24="ウ",HLOOKUP(A24,ウ!$1:$6,4,FALSE),
IF(C24="エ",VLOOKUP(A24,エ!$A:$E,4,FALSE),""))))</f>
        <v>帝国</v>
      </c>
      <c r="E23" s="322" t="str">
        <f xml:space="preserve">
IF(C24="ア",VLOOKUP(A24,ア!$A:$C,3,FALSE),
IF(C24="イ",VLOOKUP(A24,イ!$A:$C,3,FALSE),
IF(C24="ウ",HLOOKUP(A24,ウ!$1:$6,5,FALSE)&amp;HLOOKUP(A24,ウ!$1:$6,6,FALSE),
IF(C24="エ",VLOOKUP(A24,エ!$A:$E,4,FALSE),""))))</f>
        <v xml:space="preserve">楽しく学ぶ　小学生の地図帳　３・４・５・６年
</v>
      </c>
      <c r="F23" s="324" t="s">
        <v>7663</v>
      </c>
      <c r="G23" s="326" t="s">
        <v>8007</v>
      </c>
      <c r="H23" s="328" t="s">
        <v>8009</v>
      </c>
      <c r="I23" s="318" t="s">
        <v>7990</v>
      </c>
      <c r="J23" s="293" t="s">
        <v>7823</v>
      </c>
      <c r="K23" s="314" t="s">
        <v>8015</v>
      </c>
      <c r="L23" s="299" t="s">
        <v>8023</v>
      </c>
      <c r="M23" s="320" t="str">
        <f xml:space="preserve">
IF(L24="ア",VLOOKUP(J24,ア!$A:$C,2,FALSE),
IF(L24="イ",VLOOKUP(J24,イ!$A:$C,2,FALSE),
IF(L24="ウ",HLOOKUP(J24,ウ!$1:$6,4,FALSE),
IF(L24="エ",VLOOKUP(J24,エ!$A:$E,4,FALSE),""))))</f>
        <v>帝国</v>
      </c>
      <c r="N23" s="322" t="str">
        <f xml:space="preserve">
IF(L24="ア",VLOOKUP(J24,ア!$A:$C,3,FALSE),
IF(L24="イ",VLOOKUP(J24,イ!$A:$C,3,FALSE),
IF(L24="ウ",HLOOKUP(J24,ウ!$1:$6,5,FALSE)&amp;HLOOKUP(J24,ウ!$1:$6,6,FALSE),
IF(L24="エ",VLOOKUP(J24,エ!$A:$E,4,FALSE),""))))</f>
        <v xml:space="preserve">楽しく学ぶ　小学生の地図帳　３・４・５・６年
</v>
      </c>
      <c r="O23" s="324" t="s">
        <v>7663</v>
      </c>
      <c r="P23" s="326" t="s">
        <v>8007</v>
      </c>
      <c r="Q23" s="328" t="s">
        <v>8009</v>
      </c>
      <c r="R23" s="318" t="s">
        <v>7687</v>
      </c>
      <c r="S23" s="289" t="s">
        <v>7883</v>
      </c>
      <c r="T23" s="314" t="s">
        <v>8015</v>
      </c>
      <c r="U23" s="299" t="s">
        <v>8023</v>
      </c>
      <c r="V23" s="320" t="str">
        <f xml:space="preserve">
IF(U24="ア",VLOOKUP(S24,ア!$A:$C,2,FALSE),
IF(U24="イ",VLOOKUP(S24,イ!$A:$C,2,FALSE),
IF(U24="ウ",HLOOKUP(S24,ウ!$1:$6,4,FALSE),
IF(U24="エ",VLOOKUP(S24,エ!$A:$E,4,FALSE),""))))</f>
        <v>帝国</v>
      </c>
      <c r="W23" s="322" t="str">
        <f xml:space="preserve">
IF(U24="ア",VLOOKUP(S24,ア!$A:$C,3,FALSE),
IF(U24="イ",VLOOKUP(S24,イ!$A:$C,3,FALSE),
IF(U24="ウ",HLOOKUP(S24,ウ!$1:$6,5,FALSE)&amp;HLOOKUP(S24,ウ!$1:$6,6,FALSE),
IF(U24="エ",VLOOKUP(S24,エ!$A:$E,4,FALSE),""))))</f>
        <v xml:space="preserve">楽しく学ぶ　小学生の地図帳　３・４・５・６年
</v>
      </c>
      <c r="X23" s="324" t="s">
        <v>7663</v>
      </c>
      <c r="Y23" s="326" t="s">
        <v>8007</v>
      </c>
      <c r="Z23" s="328" t="s">
        <v>8009</v>
      </c>
      <c r="AA23" s="360" t="s">
        <v>7990</v>
      </c>
    </row>
    <row r="24" spans="1:27" s="187" customFormat="1" ht="25.95" customHeight="1" x14ac:dyDescent="0.45">
      <c r="A24" s="311" t="s">
        <v>7989</v>
      </c>
      <c r="B24" s="315"/>
      <c r="C24" s="300" t="s">
        <v>7979</v>
      </c>
      <c r="D24" s="321"/>
      <c r="E24" s="323"/>
      <c r="F24" s="325"/>
      <c r="G24" s="327"/>
      <c r="H24" s="329"/>
      <c r="I24" s="319"/>
      <c r="J24" s="292" t="s">
        <v>7989</v>
      </c>
      <c r="K24" s="315"/>
      <c r="L24" s="300" t="s">
        <v>7979</v>
      </c>
      <c r="M24" s="321"/>
      <c r="N24" s="323"/>
      <c r="O24" s="325"/>
      <c r="P24" s="327"/>
      <c r="Q24" s="329"/>
      <c r="R24" s="319"/>
      <c r="S24" s="288" t="s">
        <v>7989</v>
      </c>
      <c r="T24" s="315"/>
      <c r="U24" s="300" t="s">
        <v>7979</v>
      </c>
      <c r="V24" s="321"/>
      <c r="W24" s="323"/>
      <c r="X24" s="325"/>
      <c r="Y24" s="327"/>
      <c r="Z24" s="329"/>
      <c r="AA24" s="361"/>
    </row>
    <row r="25" spans="1:27" s="187" customFormat="1" ht="25.95" customHeight="1" x14ac:dyDescent="0.45">
      <c r="A25" s="289" t="s">
        <v>7764</v>
      </c>
      <c r="B25" s="314" t="s">
        <v>8016</v>
      </c>
      <c r="C25" s="299" t="s">
        <v>8016</v>
      </c>
      <c r="D25" s="320" t="str">
        <f xml:space="preserve">
IF(C26="ア",VLOOKUP(A26,ア!$A:$C,2,FALSE),
IF(C26="イ",VLOOKUP(A26,イ!$A:$C,2,FALSE),
IF(C26="ウ",HLOOKUP(A26,ウ!$1:$6,4,FALSE),
IF(C26="エ",VLOOKUP(A26,エ!$A:$E,4,FALSE),""))))</f>
        <v>東書</v>
      </c>
      <c r="E25" s="322"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4" t="s">
        <v>7663</v>
      </c>
      <c r="G25" s="326" t="s">
        <v>8007</v>
      </c>
      <c r="H25" s="328" t="s">
        <v>8008</v>
      </c>
      <c r="I25" s="318"/>
      <c r="J25" s="293" t="s">
        <v>7824</v>
      </c>
      <c r="K25" s="314" t="s">
        <v>8016</v>
      </c>
      <c r="L25" s="299" t="s">
        <v>8016</v>
      </c>
      <c r="M25" s="320" t="str">
        <f xml:space="preserve">
IF(L26="ア",VLOOKUP(J26,ア!$A:$C,2,FALSE),
IF(L26="イ",VLOOKUP(J26,イ!$A:$C,2,FALSE),
IF(L26="ウ",HLOOKUP(J26,ウ!$1:$6,4,FALSE),
IF(L26="エ",VLOOKUP(J26,エ!$A:$E,4,FALSE),""))))</f>
        <v>東書</v>
      </c>
      <c r="N25" s="322"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4" t="s">
        <v>7663</v>
      </c>
      <c r="P25" s="326" t="s">
        <v>8007</v>
      </c>
      <c r="Q25" s="316" t="s">
        <v>8011</v>
      </c>
      <c r="R25" s="318"/>
      <c r="S25" s="289" t="s">
        <v>7884</v>
      </c>
      <c r="T25" s="314" t="s">
        <v>8016</v>
      </c>
      <c r="U25" s="299" t="s">
        <v>8016</v>
      </c>
      <c r="V25" s="320" t="str">
        <f xml:space="preserve">
IF(U26="ア",VLOOKUP(S26,ア!$A:$C,2,FALSE),
IF(U26="イ",VLOOKUP(S26,イ!$A:$C,2,FALSE),
IF(U26="ウ",HLOOKUP(S26,ウ!$1:$6,4,FALSE),
IF(U26="エ",VLOOKUP(S26,エ!$A:$E,4,FALSE),""))))</f>
        <v>東書</v>
      </c>
      <c r="W25" s="322" t="str">
        <f xml:space="preserve">
IF(U26="ア",VLOOKUP(S26,ア!$A:$C,3,FALSE),
IF(U26="イ",VLOOKUP(S26,イ!$A:$C,3,FALSE),
IF(U26="ウ",HLOOKUP(S26,ウ!$1:$6,5,FALSE)&amp;HLOOKUP(S26,ウ!$1:$6,6,FALSE),
IF(U26="エ",VLOOKUP(S26,エ!$A:$E,4,FALSE),""))))</f>
        <v xml:space="preserve">新編　新しい算数　６　数学へジャンプ！
</v>
      </c>
      <c r="X25" s="324" t="s">
        <v>7663</v>
      </c>
      <c r="Y25" s="326" t="s">
        <v>8007</v>
      </c>
      <c r="Z25" s="328" t="s">
        <v>8013</v>
      </c>
      <c r="AA25" s="360"/>
    </row>
    <row r="26" spans="1:27" s="187" customFormat="1" ht="25.95" customHeight="1" x14ac:dyDescent="0.45">
      <c r="A26" s="288" t="s">
        <v>7991</v>
      </c>
      <c r="B26" s="315"/>
      <c r="C26" s="300" t="s">
        <v>7979</v>
      </c>
      <c r="D26" s="321"/>
      <c r="E26" s="323"/>
      <c r="F26" s="325"/>
      <c r="G26" s="327"/>
      <c r="H26" s="329"/>
      <c r="I26" s="319"/>
      <c r="J26" s="292" t="s">
        <v>7992</v>
      </c>
      <c r="K26" s="315"/>
      <c r="L26" s="300" t="s">
        <v>7979</v>
      </c>
      <c r="M26" s="321"/>
      <c r="N26" s="323"/>
      <c r="O26" s="325"/>
      <c r="P26" s="327"/>
      <c r="Q26" s="317"/>
      <c r="R26" s="319"/>
      <c r="S26" s="288" t="s">
        <v>7993</v>
      </c>
      <c r="T26" s="315"/>
      <c r="U26" s="300" t="s">
        <v>7979</v>
      </c>
      <c r="V26" s="321"/>
      <c r="W26" s="323"/>
      <c r="X26" s="325"/>
      <c r="Y26" s="327"/>
      <c r="Z26" s="329"/>
      <c r="AA26" s="361"/>
    </row>
    <row r="27" spans="1:27" s="187" customFormat="1" ht="25.95" customHeight="1" x14ac:dyDescent="0.45">
      <c r="A27" s="289" t="s">
        <v>7765</v>
      </c>
      <c r="B27" s="314" t="s">
        <v>8017</v>
      </c>
      <c r="C27" s="299" t="s">
        <v>8017</v>
      </c>
      <c r="D27" s="320" t="str">
        <f xml:space="preserve">
IF(C28="ア",VLOOKUP(A28,ア!$A:$C,2,FALSE),
IF(C28="イ",VLOOKUP(A28,イ!$A:$C,2,FALSE),
IF(C28="ウ",HLOOKUP(A28,ウ!$1:$6,4,FALSE),
IF(C28="エ",VLOOKUP(A28,エ!$A:$E,4,FALSE),""))))</f>
        <v>啓林館</v>
      </c>
      <c r="E27" s="322" t="str">
        <f xml:space="preserve">
IF(C28="ア",VLOOKUP(A28,ア!$A:$C,3,FALSE),
IF(C28="イ",VLOOKUP(A28,イ!$A:$C,3,FALSE),
IF(C28="ウ",HLOOKUP(A28,ウ!$1:$6,5,FALSE)&amp;HLOOKUP(A28,ウ!$1:$6,6,FALSE),
IF(C28="エ",VLOOKUP(A28,エ!$A:$E,4,FALSE),""))))</f>
        <v>わくわく理科　４</v>
      </c>
      <c r="F27" s="324" t="s">
        <v>7663</v>
      </c>
      <c r="G27" s="326" t="s">
        <v>8007</v>
      </c>
      <c r="H27" s="328" t="s">
        <v>8008</v>
      </c>
      <c r="I27" s="318"/>
      <c r="J27" s="293" t="s">
        <v>7825</v>
      </c>
      <c r="K27" s="314" t="s">
        <v>8017</v>
      </c>
      <c r="L27" s="299" t="s">
        <v>8017</v>
      </c>
      <c r="M27" s="320" t="str">
        <f xml:space="preserve">
IF(L28="ア",VLOOKUP(J28,ア!$A:$C,2,FALSE),
IF(L28="イ",VLOOKUP(J28,イ!$A:$C,2,FALSE),
IF(L28="ウ",HLOOKUP(J28,ウ!$1:$6,4,FALSE),
IF(L28="エ",VLOOKUP(J28,エ!$A:$E,4,FALSE),""))))</f>
        <v>啓林館</v>
      </c>
      <c r="N27" s="322" t="str">
        <f xml:space="preserve">
IF(L28="ア",VLOOKUP(J28,ア!$A:$C,3,FALSE),
IF(L28="イ",VLOOKUP(J28,イ!$A:$C,3,FALSE),
IF(L28="ウ",HLOOKUP(J28,ウ!$1:$6,5,FALSE)&amp;HLOOKUP(J28,ウ!$1:$6,6,FALSE),
IF(L28="エ",VLOOKUP(J28,エ!$A:$E,4,FALSE),""))))</f>
        <v>わくわく理科　５</v>
      </c>
      <c r="O27" s="324" t="s">
        <v>7663</v>
      </c>
      <c r="P27" s="326" t="s">
        <v>8007</v>
      </c>
      <c r="Q27" s="316" t="s">
        <v>8011</v>
      </c>
      <c r="R27" s="318"/>
      <c r="S27" s="289" t="s">
        <v>7885</v>
      </c>
      <c r="T27" s="314" t="s">
        <v>8017</v>
      </c>
      <c r="U27" s="299" t="s">
        <v>8017</v>
      </c>
      <c r="V27" s="320" t="str">
        <f xml:space="preserve">
IF(U28="ア",VLOOKUP(S28,ア!$A:$C,2,FALSE),
IF(U28="イ",VLOOKUP(S28,イ!$A:$C,2,FALSE),
IF(U28="ウ",HLOOKUP(S28,ウ!$1:$6,4,FALSE),
IF(U28="エ",VLOOKUP(S28,エ!$A:$E,4,FALSE),""))))</f>
        <v>啓林館</v>
      </c>
      <c r="W27" s="322" t="str">
        <f xml:space="preserve">
IF(U28="ア",VLOOKUP(S28,ア!$A:$C,3,FALSE),
IF(U28="イ",VLOOKUP(S28,イ!$A:$C,3,FALSE),
IF(U28="ウ",HLOOKUP(S28,ウ!$1:$6,5,FALSE)&amp;HLOOKUP(S28,ウ!$1:$6,6,FALSE),
IF(U28="エ",VLOOKUP(S28,エ!$A:$E,4,FALSE),""))))</f>
        <v xml:space="preserve">わくわく理科　６
</v>
      </c>
      <c r="X27" s="324" t="s">
        <v>7663</v>
      </c>
      <c r="Y27" s="326" t="s">
        <v>8007</v>
      </c>
      <c r="Z27" s="328" t="s">
        <v>8013</v>
      </c>
      <c r="AA27" s="360"/>
    </row>
    <row r="28" spans="1:27" s="187" customFormat="1" ht="25.95" customHeight="1" x14ac:dyDescent="0.45">
      <c r="A28" s="288" t="s">
        <v>7994</v>
      </c>
      <c r="B28" s="315"/>
      <c r="C28" s="300" t="s">
        <v>7979</v>
      </c>
      <c r="D28" s="321"/>
      <c r="E28" s="323"/>
      <c r="F28" s="325"/>
      <c r="G28" s="327"/>
      <c r="H28" s="329"/>
      <c r="I28" s="319"/>
      <c r="J28" s="292" t="s">
        <v>7995</v>
      </c>
      <c r="K28" s="315"/>
      <c r="L28" s="300" t="s">
        <v>7979</v>
      </c>
      <c r="M28" s="321"/>
      <c r="N28" s="323"/>
      <c r="O28" s="325"/>
      <c r="P28" s="327"/>
      <c r="Q28" s="317"/>
      <c r="R28" s="319"/>
      <c r="S28" s="288" t="s">
        <v>7996</v>
      </c>
      <c r="T28" s="315"/>
      <c r="U28" s="300" t="s">
        <v>7979</v>
      </c>
      <c r="V28" s="321"/>
      <c r="W28" s="323"/>
      <c r="X28" s="325"/>
      <c r="Y28" s="327"/>
      <c r="Z28" s="329"/>
      <c r="AA28" s="361"/>
    </row>
    <row r="29" spans="1:27" s="187" customFormat="1" ht="25.95" customHeight="1" x14ac:dyDescent="0.45">
      <c r="A29" s="289" t="s">
        <v>7766</v>
      </c>
      <c r="B29" s="314" t="s">
        <v>8018</v>
      </c>
      <c r="C29" s="299" t="s">
        <v>8018</v>
      </c>
      <c r="D29" s="320" t="str">
        <f xml:space="preserve">
IF(C30="ア",VLOOKUP(A30,ア!$A:$C,2,FALSE),
IF(C30="イ",VLOOKUP(A30,イ!$A:$C,2,FALSE),
IF(C30="ウ",HLOOKUP(A30,ウ!$1:$6,4,FALSE),
IF(C30="エ",VLOOKUP(A30,エ!$A:$E,4,FALSE),""))))</f>
        <v>教芸</v>
      </c>
      <c r="E29" s="322" t="str">
        <f xml:space="preserve">
IF(C30="ア",VLOOKUP(A30,ア!$A:$C,3,FALSE),
IF(C30="イ",VLOOKUP(A30,イ!$A:$C,3,FALSE),
IF(C30="ウ",HLOOKUP(A30,ウ!$1:$6,5,FALSE)&amp;HLOOKUP(A30,ウ!$1:$6,6,FALSE),
IF(C30="エ",VLOOKUP(A30,エ!$A:$E,4,FALSE),""))))</f>
        <v>小学生の音楽　４</v>
      </c>
      <c r="F29" s="324" t="s">
        <v>7663</v>
      </c>
      <c r="G29" s="326" t="s">
        <v>8007</v>
      </c>
      <c r="H29" s="328" t="s">
        <v>8008</v>
      </c>
      <c r="I29" s="318"/>
      <c r="J29" s="293" t="s">
        <v>7826</v>
      </c>
      <c r="K29" s="314" t="s">
        <v>8018</v>
      </c>
      <c r="L29" s="299" t="s">
        <v>8018</v>
      </c>
      <c r="M29" s="320" t="str">
        <f xml:space="preserve">
IF(L30="ア",VLOOKUP(J30,ア!$A:$C,2,FALSE),
IF(L30="イ",VLOOKUP(J30,イ!$A:$C,2,FALSE),
IF(L30="ウ",HLOOKUP(J30,ウ!$1:$6,4,FALSE),
IF(L30="エ",VLOOKUP(J30,エ!$A:$E,4,FALSE),""))))</f>
        <v>教芸</v>
      </c>
      <c r="N29" s="322" t="str">
        <f xml:space="preserve">
IF(L30="ア",VLOOKUP(J30,ア!$A:$C,3,FALSE),
IF(L30="イ",VLOOKUP(J30,イ!$A:$C,3,FALSE),
IF(L30="ウ",HLOOKUP(J30,ウ!$1:$6,5,FALSE)&amp;HLOOKUP(J30,ウ!$1:$6,6,FALSE),
IF(L30="エ",VLOOKUP(J30,エ!$A:$E,4,FALSE),""))))</f>
        <v>小学生の音楽　５</v>
      </c>
      <c r="O29" s="324" t="s">
        <v>7663</v>
      </c>
      <c r="P29" s="326" t="s">
        <v>8007</v>
      </c>
      <c r="Q29" s="316" t="s">
        <v>8011</v>
      </c>
      <c r="R29" s="318"/>
      <c r="S29" s="289" t="s">
        <v>7886</v>
      </c>
      <c r="T29" s="314" t="s">
        <v>8018</v>
      </c>
      <c r="U29" s="299" t="s">
        <v>8018</v>
      </c>
      <c r="V29" s="320" t="str">
        <f xml:space="preserve">
IF(U30="ア",VLOOKUP(S30,ア!$A:$C,2,FALSE),
IF(U30="イ",VLOOKUP(S30,イ!$A:$C,2,FALSE),
IF(U30="ウ",HLOOKUP(S30,ウ!$1:$6,4,FALSE),
IF(U30="エ",VLOOKUP(S30,エ!$A:$E,4,FALSE),""))))</f>
        <v>教芸</v>
      </c>
      <c r="W29" s="322" t="str">
        <f xml:space="preserve">
IF(U30="ア",VLOOKUP(S30,ア!$A:$C,3,FALSE),
IF(U30="イ",VLOOKUP(S30,イ!$A:$C,3,FALSE),
IF(U30="ウ",HLOOKUP(S30,ウ!$1:$6,5,FALSE)&amp;HLOOKUP(S30,ウ!$1:$6,6,FALSE),
IF(U30="エ",VLOOKUP(S30,エ!$A:$E,4,FALSE),""))))</f>
        <v xml:space="preserve">小学生の音楽　６
</v>
      </c>
      <c r="X29" s="324" t="s">
        <v>7663</v>
      </c>
      <c r="Y29" s="326" t="s">
        <v>8007</v>
      </c>
      <c r="Z29" s="328" t="s">
        <v>8013</v>
      </c>
      <c r="AA29" s="360"/>
    </row>
    <row r="30" spans="1:27" s="187" customFormat="1" ht="25.95" customHeight="1" x14ac:dyDescent="0.45">
      <c r="A30" s="288" t="s">
        <v>7997</v>
      </c>
      <c r="B30" s="315"/>
      <c r="C30" s="300" t="s">
        <v>7979</v>
      </c>
      <c r="D30" s="321"/>
      <c r="E30" s="323"/>
      <c r="F30" s="325"/>
      <c r="G30" s="327"/>
      <c r="H30" s="329"/>
      <c r="I30" s="319"/>
      <c r="J30" s="292" t="s">
        <v>7998</v>
      </c>
      <c r="K30" s="315"/>
      <c r="L30" s="300" t="s">
        <v>7979</v>
      </c>
      <c r="M30" s="321"/>
      <c r="N30" s="323"/>
      <c r="O30" s="325"/>
      <c r="P30" s="327"/>
      <c r="Q30" s="317"/>
      <c r="R30" s="319"/>
      <c r="S30" s="288" t="s">
        <v>7999</v>
      </c>
      <c r="T30" s="315"/>
      <c r="U30" s="300" t="s">
        <v>7979</v>
      </c>
      <c r="V30" s="321"/>
      <c r="W30" s="323"/>
      <c r="X30" s="325"/>
      <c r="Y30" s="327"/>
      <c r="Z30" s="329"/>
      <c r="AA30" s="361"/>
    </row>
    <row r="31" spans="1:27" s="187" customFormat="1" ht="25.95" customHeight="1" x14ac:dyDescent="0.45">
      <c r="A31" s="289" t="s">
        <v>7767</v>
      </c>
      <c r="B31" s="314" t="s">
        <v>8019</v>
      </c>
      <c r="C31" s="299" t="s">
        <v>8019</v>
      </c>
      <c r="D31" s="320" t="str">
        <f xml:space="preserve">
IF(C32="ア",VLOOKUP(A32,ア!$A:$C,2,FALSE),
IF(C32="イ",VLOOKUP(A32,イ!$A:$C,2,FALSE),
IF(C32="ウ",HLOOKUP(A32,ウ!$1:$6,4,FALSE),
IF(C32="エ",VLOOKUP(A32,エ!$A:$E,4,FALSE),""))))</f>
        <v>開隆堂</v>
      </c>
      <c r="E31" s="322"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4" t="s">
        <v>7663</v>
      </c>
      <c r="G31" s="326" t="s">
        <v>8007</v>
      </c>
      <c r="H31" s="328" t="s">
        <v>8010</v>
      </c>
      <c r="I31" s="318" t="s">
        <v>7990</v>
      </c>
      <c r="J31" s="293" t="s">
        <v>7827</v>
      </c>
      <c r="K31" s="314" t="s">
        <v>8019</v>
      </c>
      <c r="L31" s="299" t="s">
        <v>8019</v>
      </c>
      <c r="M31" s="320" t="str">
        <f xml:space="preserve">
IF(L32="ア",VLOOKUP(J32,ア!$A:$C,2,FALSE),
IF(L32="イ",VLOOKUP(J32,イ!$A:$C,2,FALSE),
IF(L32="ウ",HLOOKUP(J32,ウ!$1:$6,4,FALSE),
IF(L32="エ",VLOOKUP(J32,エ!$A:$E,4,FALSE),""))))</f>
        <v>開隆堂</v>
      </c>
      <c r="N31" s="322"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4" t="s">
        <v>7663</v>
      </c>
      <c r="P31" s="326" t="s">
        <v>8007</v>
      </c>
      <c r="Q31" s="328" t="s">
        <v>8012</v>
      </c>
      <c r="R31" s="318"/>
      <c r="S31" s="289" t="s">
        <v>7887</v>
      </c>
      <c r="T31" s="314" t="s">
        <v>8019</v>
      </c>
      <c r="U31" s="299" t="s">
        <v>8019</v>
      </c>
      <c r="V31" s="320" t="str">
        <f xml:space="preserve">
IF(U32="ア",VLOOKUP(S32,ア!$A:$C,2,FALSE),
IF(U32="イ",VLOOKUP(S32,イ!$A:$C,2,FALSE),
IF(U32="ウ",HLOOKUP(S32,ウ!$1:$6,4,FALSE),
IF(U32="エ",VLOOKUP(S32,エ!$A:$E,4,FALSE),""))))</f>
        <v>開隆堂</v>
      </c>
      <c r="W31" s="322"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4" t="s">
        <v>7663</v>
      </c>
      <c r="Y31" s="326" t="s">
        <v>8007</v>
      </c>
      <c r="Z31" s="328" t="s">
        <v>8012</v>
      </c>
      <c r="AA31" s="360" t="s">
        <v>7990</v>
      </c>
    </row>
    <row r="32" spans="1:27" s="187" customFormat="1" ht="25.95" customHeight="1" x14ac:dyDescent="0.45">
      <c r="A32" s="288" t="s">
        <v>8000</v>
      </c>
      <c r="B32" s="315"/>
      <c r="C32" s="300" t="s">
        <v>7979</v>
      </c>
      <c r="D32" s="321"/>
      <c r="E32" s="323"/>
      <c r="F32" s="325"/>
      <c r="G32" s="327"/>
      <c r="H32" s="329"/>
      <c r="I32" s="319"/>
      <c r="J32" s="292" t="s">
        <v>8001</v>
      </c>
      <c r="K32" s="315"/>
      <c r="L32" s="300" t="s">
        <v>7979</v>
      </c>
      <c r="M32" s="321"/>
      <c r="N32" s="323"/>
      <c r="O32" s="325"/>
      <c r="P32" s="327"/>
      <c r="Q32" s="329"/>
      <c r="R32" s="319"/>
      <c r="S32" s="288" t="s">
        <v>8001</v>
      </c>
      <c r="T32" s="315"/>
      <c r="U32" s="300" t="s">
        <v>7979</v>
      </c>
      <c r="V32" s="321"/>
      <c r="W32" s="323"/>
      <c r="X32" s="325"/>
      <c r="Y32" s="327"/>
      <c r="Z32" s="329"/>
      <c r="AA32" s="361"/>
    </row>
    <row r="33" spans="1:27" s="187" customFormat="1" ht="25.95" customHeight="1" x14ac:dyDescent="0.45">
      <c r="A33" s="289" t="s">
        <v>7768</v>
      </c>
      <c r="B33" s="314" t="s">
        <v>8020</v>
      </c>
      <c r="C33" s="299" t="s">
        <v>8024</v>
      </c>
      <c r="D33" s="320" t="str">
        <f xml:space="preserve">
IF(C34="ア",VLOOKUP(A34,ア!$A:$C,2,FALSE),
IF(C34="イ",VLOOKUP(A34,イ!$A:$C,2,FALSE),
IF(C34="ウ",HLOOKUP(A34,ウ!$1:$6,4,FALSE),
IF(C34="エ",VLOOKUP(A34,エ!$A:$E,4,FALSE),""))))</f>
        <v>学研</v>
      </c>
      <c r="E33" s="322" t="str">
        <f xml:space="preserve">
IF(C34="ア",VLOOKUP(A34,ア!$A:$C,3,FALSE),
IF(C34="イ",VLOOKUP(A34,イ!$A:$C,3,FALSE),
IF(C34="ウ",HLOOKUP(A34,ウ!$1:$6,5,FALSE)&amp;HLOOKUP(A34,ウ!$1:$6,6,FALSE),
IF(C34="エ",VLOOKUP(A34,エ!$A:$E,4,FALSE),""))))</f>
        <v>新・みんなのほけん３・４年</v>
      </c>
      <c r="F33" s="324" t="s">
        <v>7663</v>
      </c>
      <c r="G33" s="326" t="s">
        <v>8007</v>
      </c>
      <c r="H33" s="328" t="s">
        <v>8010</v>
      </c>
      <c r="I33" s="318" t="s">
        <v>7990</v>
      </c>
      <c r="J33" s="293" t="s">
        <v>7828</v>
      </c>
      <c r="K33" s="314" t="s">
        <v>8030</v>
      </c>
      <c r="L33" s="299" t="s">
        <v>8030</v>
      </c>
      <c r="M33" s="320" t="str">
        <f xml:space="preserve">
IF(L34="ア",VLOOKUP(J34,ア!$A:$C,2,FALSE),
IF(L34="イ",VLOOKUP(J34,イ!$A:$C,2,FALSE),
IF(L34="ウ",HLOOKUP(J34,ウ!$1:$6,4,FALSE),
IF(L34="エ",VLOOKUP(J34,エ!$A:$E,4,FALSE),""))))</f>
        <v>開隆堂</v>
      </c>
      <c r="N33" s="322" t="str">
        <f xml:space="preserve">
IF(L34="ア",VLOOKUP(J34,ア!$A:$C,3,FALSE),
IF(L34="イ",VLOOKUP(J34,イ!$A:$C,3,FALSE),
IF(L34="ウ",HLOOKUP(J34,ウ!$1:$6,5,FALSE)&amp;HLOOKUP(J34,ウ!$1:$6,6,FALSE),
IF(L34="エ",VLOOKUP(J34,エ!$A:$E,4,FALSE),""))))</f>
        <v xml:space="preserve">わたしたちの家庭科　５・６
</v>
      </c>
      <c r="O33" s="324" t="s">
        <v>7663</v>
      </c>
      <c r="P33" s="326" t="s">
        <v>8007</v>
      </c>
      <c r="Q33" s="328" t="s">
        <v>8012</v>
      </c>
      <c r="R33" s="318"/>
      <c r="S33" s="289" t="s">
        <v>7888</v>
      </c>
      <c r="T33" s="314" t="s">
        <v>8030</v>
      </c>
      <c r="U33" s="299" t="s">
        <v>8030</v>
      </c>
      <c r="V33" s="320" t="str">
        <f xml:space="preserve">
IF(U34="ア",VLOOKUP(S34,ア!$A:$C,2,FALSE),
IF(U34="イ",VLOOKUP(S34,イ!$A:$C,2,FALSE),
IF(U34="ウ",HLOOKUP(S34,ウ!$1:$6,4,FALSE),
IF(U34="エ",VLOOKUP(S34,エ!$A:$E,4,FALSE),""))))</f>
        <v>開隆堂</v>
      </c>
      <c r="W33" s="322" t="str">
        <f xml:space="preserve">
IF(U34="ア",VLOOKUP(S34,ア!$A:$C,3,FALSE),
IF(U34="イ",VLOOKUP(S34,イ!$A:$C,3,FALSE),
IF(U34="ウ",HLOOKUP(S34,ウ!$1:$6,5,FALSE)&amp;HLOOKUP(S34,ウ!$1:$6,6,FALSE),
IF(U34="エ",VLOOKUP(S34,エ!$A:$E,4,FALSE),""))))</f>
        <v xml:space="preserve">わたしたちの家庭科　５・６
</v>
      </c>
      <c r="X33" s="324" t="s">
        <v>7663</v>
      </c>
      <c r="Y33" s="326" t="s">
        <v>8007</v>
      </c>
      <c r="Z33" s="328" t="s">
        <v>8012</v>
      </c>
      <c r="AA33" s="360" t="s">
        <v>7990</v>
      </c>
    </row>
    <row r="34" spans="1:27" s="187" customFormat="1" ht="25.95" customHeight="1" x14ac:dyDescent="0.45">
      <c r="A34" s="288" t="s">
        <v>8002</v>
      </c>
      <c r="B34" s="315"/>
      <c r="C34" s="300" t="s">
        <v>7979</v>
      </c>
      <c r="D34" s="321"/>
      <c r="E34" s="323"/>
      <c r="F34" s="325"/>
      <c r="G34" s="327"/>
      <c r="H34" s="329"/>
      <c r="I34" s="319"/>
      <c r="J34" s="292" t="s">
        <v>8029</v>
      </c>
      <c r="K34" s="315"/>
      <c r="L34" s="300" t="s">
        <v>7979</v>
      </c>
      <c r="M34" s="321"/>
      <c r="N34" s="323"/>
      <c r="O34" s="325"/>
      <c r="P34" s="327"/>
      <c r="Q34" s="329"/>
      <c r="R34" s="319"/>
      <c r="S34" s="288" t="s">
        <v>8029</v>
      </c>
      <c r="T34" s="315"/>
      <c r="U34" s="300" t="s">
        <v>7979</v>
      </c>
      <c r="V34" s="321"/>
      <c r="W34" s="323"/>
      <c r="X34" s="325"/>
      <c r="Y34" s="327"/>
      <c r="Z34" s="329"/>
      <c r="AA34" s="361"/>
    </row>
    <row r="35" spans="1:27" s="187" customFormat="1" ht="25.95" customHeight="1" x14ac:dyDescent="0.45">
      <c r="A35" s="289" t="s">
        <v>7769</v>
      </c>
      <c r="B35" s="314" t="s">
        <v>8021</v>
      </c>
      <c r="C35" s="299" t="s">
        <v>8021</v>
      </c>
      <c r="D35" s="320" t="str">
        <f xml:space="preserve">
IF(C36="ア",VLOOKUP(A36,ア!$A:$C,2,FALSE),
IF(C36="イ",VLOOKUP(A36,イ!$A:$C,2,FALSE),
IF(C36="ウ",HLOOKUP(A36,ウ!$1:$6,4,FALSE),
IF(C36="エ",VLOOKUP(A36,エ!$A:$E,4,FALSE),""))))</f>
        <v>東書</v>
      </c>
      <c r="E35" s="322" t="str">
        <f xml:space="preserve">
IF(C36="ア",VLOOKUP(A36,ア!$A:$C,3,FALSE),
IF(C36="イ",VLOOKUP(A36,イ!$A:$C,3,FALSE),
IF(C36="ウ",HLOOKUP(A36,ウ!$1:$6,5,FALSE)&amp;HLOOKUP(A36,ウ!$1:$6,6,FALSE),
IF(C36="エ",VLOOKUP(A36,エ!$A:$E,4,FALSE),""))))</f>
        <v>新編　新しいどうとく　４</v>
      </c>
      <c r="F35" s="324" t="s">
        <v>7663</v>
      </c>
      <c r="G35" s="326" t="s">
        <v>8007</v>
      </c>
      <c r="H35" s="328" t="s">
        <v>8008</v>
      </c>
      <c r="I35" s="318"/>
      <c r="J35" s="293" t="s">
        <v>7829</v>
      </c>
      <c r="K35" s="314" t="s">
        <v>8020</v>
      </c>
      <c r="L35" s="299" t="s">
        <v>8024</v>
      </c>
      <c r="M35" s="320" t="str">
        <f xml:space="preserve">
IF(L36="ア",VLOOKUP(J36,ア!$A:$C,2,FALSE),
IF(L36="イ",VLOOKUP(J36,イ!$A:$C,2,FALSE),
IF(L36="ウ",HLOOKUP(J36,ウ!$1:$6,4,FALSE),
IF(L36="エ",VLOOKUP(J36,エ!$A:$E,4,FALSE),""))))</f>
        <v>学研</v>
      </c>
      <c r="N35" s="322" t="str">
        <f xml:space="preserve">
IF(L36="ア",VLOOKUP(J36,ア!$A:$C,3,FALSE),
IF(L36="イ",VLOOKUP(J36,イ!$A:$C,3,FALSE),
IF(L36="ウ",HLOOKUP(J36,ウ!$1:$6,5,FALSE)&amp;HLOOKUP(J36,ウ!$1:$6,6,FALSE),
IF(L36="エ",VLOOKUP(J36,エ!$A:$E,4,FALSE),""))))</f>
        <v xml:space="preserve">新・みんなの保健５・６年
</v>
      </c>
      <c r="O35" s="324" t="s">
        <v>7663</v>
      </c>
      <c r="P35" s="326" t="s">
        <v>8007</v>
      </c>
      <c r="Q35" s="328" t="s">
        <v>8012</v>
      </c>
      <c r="R35" s="318"/>
      <c r="S35" s="289" t="s">
        <v>7889</v>
      </c>
      <c r="T35" s="314" t="s">
        <v>8025</v>
      </c>
      <c r="U35" s="299" t="s">
        <v>8026</v>
      </c>
      <c r="V35" s="320" t="str">
        <f xml:space="preserve">
IF(U36="ア",VLOOKUP(S36,ア!$A:$C,2,FALSE),
IF(U36="イ",VLOOKUP(S36,イ!$A:$C,2,FALSE),
IF(U36="ウ",HLOOKUP(S36,ウ!$1:$6,4,FALSE),
IF(U36="エ",VLOOKUP(S36,エ!$A:$E,4,FALSE),""))))</f>
        <v>学研</v>
      </c>
      <c r="W35" s="322" t="str">
        <f xml:space="preserve">
IF(U36="ア",VLOOKUP(S36,ア!$A:$C,3,FALSE),
IF(U36="イ",VLOOKUP(S36,イ!$A:$C,3,FALSE),
IF(U36="ウ",HLOOKUP(S36,ウ!$1:$6,5,FALSE)&amp;HLOOKUP(S36,ウ!$1:$6,6,FALSE),
IF(U36="エ",VLOOKUP(S36,エ!$A:$E,4,FALSE),""))))</f>
        <v xml:space="preserve">新・みんなの保健５・６年
</v>
      </c>
      <c r="X35" s="324" t="s">
        <v>7663</v>
      </c>
      <c r="Y35" s="326" t="s">
        <v>8007</v>
      </c>
      <c r="Z35" s="328" t="s">
        <v>8012</v>
      </c>
      <c r="AA35" s="360" t="s">
        <v>7990</v>
      </c>
    </row>
    <row r="36" spans="1:27" s="187" customFormat="1" ht="25.95" customHeight="1" x14ac:dyDescent="0.45">
      <c r="A36" s="288" t="s">
        <v>8004</v>
      </c>
      <c r="B36" s="315"/>
      <c r="C36" s="300" t="s">
        <v>7979</v>
      </c>
      <c r="D36" s="321"/>
      <c r="E36" s="323"/>
      <c r="F36" s="325"/>
      <c r="G36" s="327"/>
      <c r="H36" s="329"/>
      <c r="I36" s="319"/>
      <c r="J36" s="292" t="s">
        <v>8003</v>
      </c>
      <c r="K36" s="315"/>
      <c r="L36" s="300" t="s">
        <v>7979</v>
      </c>
      <c r="M36" s="321"/>
      <c r="N36" s="323"/>
      <c r="O36" s="325"/>
      <c r="P36" s="327"/>
      <c r="Q36" s="329"/>
      <c r="R36" s="319"/>
      <c r="S36" s="288" t="s">
        <v>8003</v>
      </c>
      <c r="T36" s="315"/>
      <c r="U36" s="300" t="s">
        <v>7979</v>
      </c>
      <c r="V36" s="321"/>
      <c r="W36" s="323"/>
      <c r="X36" s="325"/>
      <c r="Y36" s="327"/>
      <c r="Z36" s="329"/>
      <c r="AA36" s="361"/>
    </row>
    <row r="37" spans="1:27" s="187" customFormat="1" ht="25.95" customHeight="1" x14ac:dyDescent="0.45">
      <c r="A37" s="289" t="s">
        <v>7770</v>
      </c>
      <c r="B37" s="314"/>
      <c r="C37" s="299"/>
      <c r="D37" s="320" t="str">
        <f xml:space="preserve">
IF(C38="ア",VLOOKUP(A38,ア!$A:$C,2,FALSE),
IF(C38="イ",VLOOKUP(A38,イ!$A:$C,2,FALSE),
IF(C38="ウ",HLOOKUP(A38,ウ!$1:$6,4,FALSE),
IF(C38="エ",VLOOKUP(A38,エ!$A:$E,4,FALSE),""))))</f>
        <v/>
      </c>
      <c r="E37" s="322" t="str">
        <f xml:space="preserve">
IF(C38="ア",VLOOKUP(A38,ア!$A:$C,3,FALSE),
IF(C38="イ",VLOOKUP(A38,イ!$A:$C,3,FALSE),
IF(C38="ウ",HLOOKUP(A38,ウ!$1:$6,5,FALSE)&amp;HLOOKUP(A38,ウ!$1:$6,6,FALSE),
IF(C38="エ",VLOOKUP(A38,エ!$A:$E,4,FALSE),""))))</f>
        <v/>
      </c>
      <c r="F37" s="324"/>
      <c r="G37" s="326"/>
      <c r="H37" s="328"/>
      <c r="I37" s="318"/>
      <c r="J37" s="293" t="s">
        <v>7830</v>
      </c>
      <c r="K37" s="314" t="s">
        <v>8025</v>
      </c>
      <c r="L37" s="299" t="s">
        <v>8026</v>
      </c>
      <c r="M37" s="320" t="str">
        <f xml:space="preserve">
IF(L38="ア",VLOOKUP(J38,ア!$A:$C,2,FALSE),
IF(L38="イ",VLOOKUP(J38,イ!$A:$C,2,FALSE),
IF(L38="ウ",HLOOKUP(J38,ウ!$1:$6,4,FALSE),
IF(L38="エ",VLOOKUP(J38,エ!$A:$E,4,FALSE),""))))</f>
        <v>光村</v>
      </c>
      <c r="N37" s="322" t="str">
        <f xml:space="preserve">
IF(L38="ア",VLOOKUP(J38,ア!$A:$C,3,FALSE),
IF(L38="イ",VLOOKUP(J38,イ!$A:$C,3,FALSE),
IF(L38="ウ",HLOOKUP(J38,ウ!$1:$6,5,FALSE)&amp;HLOOKUP(J38,ウ!$1:$6,6,FALSE),
IF(L38="エ",VLOOKUP(J38,エ!$A:$E,4,FALSE),""))))</f>
        <v>Here We Go! 5</v>
      </c>
      <c r="O37" s="324" t="s">
        <v>7663</v>
      </c>
      <c r="P37" s="326" t="s">
        <v>8007</v>
      </c>
      <c r="Q37" s="316" t="s">
        <v>8011</v>
      </c>
      <c r="R37" s="318"/>
      <c r="S37" s="289" t="s">
        <v>7890</v>
      </c>
      <c r="T37" s="314" t="s">
        <v>8021</v>
      </c>
      <c r="U37" s="299" t="s">
        <v>8021</v>
      </c>
      <c r="V37" s="320" t="str">
        <f xml:space="preserve">
IF(U38="ア",VLOOKUP(S38,ア!$A:$C,2,FALSE),
IF(U38="イ",VLOOKUP(S38,イ!$A:$C,2,FALSE),
IF(U38="ウ",HLOOKUP(S38,ウ!$1:$6,4,FALSE),
IF(U38="エ",VLOOKUP(S38,エ!$A:$E,4,FALSE),""))))</f>
        <v>光村</v>
      </c>
      <c r="W37" s="322" t="str">
        <f xml:space="preserve">
IF(U38="ア",VLOOKUP(S38,ア!$A:$C,3,FALSE),
IF(U38="イ",VLOOKUP(S38,イ!$A:$C,3,FALSE),
IF(U38="ウ",HLOOKUP(S38,ウ!$1:$6,5,FALSE)&amp;HLOOKUP(S38,ウ!$1:$6,6,FALSE),
IF(U38="エ",VLOOKUP(S38,エ!$A:$E,4,FALSE),""))))</f>
        <v>Here We Go! 6</v>
      </c>
      <c r="X37" s="324" t="s">
        <v>7663</v>
      </c>
      <c r="Y37" s="326" t="s">
        <v>8007</v>
      </c>
      <c r="Z37" s="328" t="s">
        <v>8013</v>
      </c>
      <c r="AA37" s="360"/>
    </row>
    <row r="38" spans="1:27" s="187" customFormat="1" ht="25.95" customHeight="1" x14ac:dyDescent="0.45">
      <c r="A38" s="288"/>
      <c r="B38" s="315"/>
      <c r="C38" s="300"/>
      <c r="D38" s="321"/>
      <c r="E38" s="323"/>
      <c r="F38" s="325"/>
      <c r="G38" s="327"/>
      <c r="H38" s="329"/>
      <c r="I38" s="319"/>
      <c r="J38" s="292" t="s">
        <v>8027</v>
      </c>
      <c r="K38" s="315"/>
      <c r="L38" s="300" t="s">
        <v>7979</v>
      </c>
      <c r="M38" s="321"/>
      <c r="N38" s="323"/>
      <c r="O38" s="325"/>
      <c r="P38" s="327"/>
      <c r="Q38" s="317"/>
      <c r="R38" s="319"/>
      <c r="S38" s="288" t="s">
        <v>8028</v>
      </c>
      <c r="T38" s="315"/>
      <c r="U38" s="300" t="s">
        <v>7979</v>
      </c>
      <c r="V38" s="321"/>
      <c r="W38" s="323"/>
      <c r="X38" s="325"/>
      <c r="Y38" s="327"/>
      <c r="Z38" s="329"/>
      <c r="AA38" s="361"/>
    </row>
    <row r="39" spans="1:27" s="187" customFormat="1" ht="21" customHeight="1" x14ac:dyDescent="0.45">
      <c r="A39" s="289" t="s">
        <v>7771</v>
      </c>
      <c r="B39" s="314"/>
      <c r="C39" s="299"/>
      <c r="D39" s="320" t="str">
        <f xml:space="preserve">
IF(C40="ア",VLOOKUP(A40,ア!$A:$C,2,FALSE),
IF(C40="イ",VLOOKUP(A40,イ!$A:$C,2,FALSE),
IF(C40="ウ",HLOOKUP(A40,ウ!$1:$6,4,FALSE),
IF(C40="エ",VLOOKUP(A40,エ!$A:$E,4,FALSE),""))))</f>
        <v/>
      </c>
      <c r="E39" s="322" t="str">
        <f xml:space="preserve">
IF(C40="ア",VLOOKUP(A40,ア!$A:$C,3,FALSE),
IF(C40="イ",VLOOKUP(A40,イ!$A:$C,3,FALSE),
IF(C40="ウ",HLOOKUP(A40,ウ!$1:$6,5,FALSE)&amp;HLOOKUP(A40,ウ!$1:$6,6,FALSE),
IF(C40="エ",VLOOKUP(A40,エ!$A:$E,4,FALSE),""))))</f>
        <v/>
      </c>
      <c r="F39" s="324"/>
      <c r="G39" s="326"/>
      <c r="H39" s="328"/>
      <c r="I39" s="318"/>
      <c r="J39" s="293" t="s">
        <v>7831</v>
      </c>
      <c r="K39" s="314" t="s">
        <v>8021</v>
      </c>
      <c r="L39" s="299" t="s">
        <v>8021</v>
      </c>
      <c r="M39" s="320" t="str">
        <f xml:space="preserve">
IF(L40="ア",VLOOKUP(J40,ア!$A:$C,2,FALSE),
IF(L40="イ",VLOOKUP(J40,イ!$A:$C,2,FALSE),
IF(L40="ウ",HLOOKUP(J40,ウ!$1:$6,4,FALSE),
IF(L40="エ",VLOOKUP(J40,エ!$A:$E,4,FALSE),""))))</f>
        <v>東書</v>
      </c>
      <c r="N39" s="322" t="str">
        <f xml:space="preserve">
IF(L40="ア",VLOOKUP(J40,ア!$A:$C,3,FALSE),
IF(L40="イ",VLOOKUP(J40,イ!$A:$C,3,FALSE),
IF(L40="ウ",HLOOKUP(J40,ウ!$1:$6,5,FALSE)&amp;HLOOKUP(J40,ウ!$1:$6,6,FALSE),
IF(L40="エ",VLOOKUP(J40,エ!$A:$E,4,FALSE),""))))</f>
        <v>新編　新しい道徳　５</v>
      </c>
      <c r="O39" s="324" t="s">
        <v>7663</v>
      </c>
      <c r="P39" s="326" t="s">
        <v>8007</v>
      </c>
      <c r="Q39" s="316" t="s">
        <v>8011</v>
      </c>
      <c r="R39" s="318"/>
      <c r="S39" s="289" t="s">
        <v>7891</v>
      </c>
      <c r="T39" s="314"/>
      <c r="U39" s="299"/>
      <c r="V39" s="320" t="str">
        <f xml:space="preserve">
IF(U40="ア",VLOOKUP(S40,ア!$A:$C,2,FALSE),
IF(U40="イ",VLOOKUP(S40,イ!$A:$C,2,FALSE),
IF(U40="ウ",HLOOKUP(S40,ウ!$1:$6,4,FALSE),
IF(U40="エ",VLOOKUP(S40,エ!$A:$E,4,FALSE),""))))</f>
        <v>東書</v>
      </c>
      <c r="W39" s="322" t="str">
        <f xml:space="preserve">
IF(U40="ア",VLOOKUP(S40,ア!$A:$C,3,FALSE),
IF(U40="イ",VLOOKUP(S40,イ!$A:$C,3,FALSE),
IF(U40="ウ",HLOOKUP(S40,ウ!$1:$6,5,FALSE)&amp;HLOOKUP(S40,ウ!$1:$6,6,FALSE),
IF(U40="エ",VLOOKUP(S40,エ!$A:$E,4,FALSE),""))))</f>
        <v>新編　新しい道徳　６</v>
      </c>
      <c r="X39" s="324" t="s">
        <v>7663</v>
      </c>
      <c r="Y39" s="326" t="s">
        <v>8007</v>
      </c>
      <c r="Z39" s="328" t="s">
        <v>8013</v>
      </c>
      <c r="AA39" s="360"/>
    </row>
    <row r="40" spans="1:27" s="187" customFormat="1" ht="21" customHeight="1" x14ac:dyDescent="0.45">
      <c r="A40" s="288"/>
      <c r="B40" s="315"/>
      <c r="C40" s="300"/>
      <c r="D40" s="321"/>
      <c r="E40" s="323"/>
      <c r="F40" s="325"/>
      <c r="G40" s="327"/>
      <c r="H40" s="329"/>
      <c r="I40" s="319"/>
      <c r="J40" s="292" t="s">
        <v>8005</v>
      </c>
      <c r="K40" s="315"/>
      <c r="L40" s="300" t="s">
        <v>7979</v>
      </c>
      <c r="M40" s="321"/>
      <c r="N40" s="323"/>
      <c r="O40" s="325"/>
      <c r="P40" s="327"/>
      <c r="Q40" s="317"/>
      <c r="R40" s="319"/>
      <c r="S40" s="288" t="s">
        <v>8006</v>
      </c>
      <c r="T40" s="315"/>
      <c r="U40" s="300" t="s">
        <v>7979</v>
      </c>
      <c r="V40" s="321"/>
      <c r="W40" s="323"/>
      <c r="X40" s="325"/>
      <c r="Y40" s="327"/>
      <c r="Z40" s="329"/>
      <c r="AA40" s="361"/>
    </row>
    <row r="41" spans="1:27" s="187" customFormat="1" ht="21" customHeight="1" x14ac:dyDescent="0.45">
      <c r="A41" s="289" t="s">
        <v>7772</v>
      </c>
      <c r="B41" s="314"/>
      <c r="C41" s="299"/>
      <c r="D41" s="320" t="str">
        <f xml:space="preserve">
IF(C42="ア",VLOOKUP(A42,ア!$A:$C,2,FALSE),
IF(C42="イ",VLOOKUP(A42,イ!$A:$C,2,FALSE),
IF(C42="ウ",HLOOKUP(A42,ウ!$1:$6,4,FALSE),
IF(C42="エ",VLOOKUP(A42,エ!$A:$E,4,FALSE),""))))</f>
        <v/>
      </c>
      <c r="E41" s="322" t="str">
        <f xml:space="preserve">
IF(C42="ア",VLOOKUP(A42,ア!$A:$C,3,FALSE),
IF(C42="イ",VLOOKUP(A42,イ!$A:$C,3,FALSE),
IF(C42="ウ",HLOOKUP(A42,ウ!$1:$6,5,FALSE)&amp;HLOOKUP(A42,ウ!$1:$6,6,FALSE),
IF(C42="エ",VLOOKUP(A42,エ!$A:$E,4,FALSE),""))))</f>
        <v/>
      </c>
      <c r="F41" s="324"/>
      <c r="G41" s="326"/>
      <c r="H41" s="328"/>
      <c r="I41" s="318"/>
      <c r="J41" s="293" t="s">
        <v>7832</v>
      </c>
      <c r="K41" s="314"/>
      <c r="L41" s="299"/>
      <c r="M41" s="320" t="str">
        <f xml:space="preserve">
IF(L42="ア",VLOOKUP(J42,ア!$A:$C,2,FALSE),
IF(L42="イ",VLOOKUP(J42,イ!$A:$C,2,FALSE),
IF(L42="ウ",HLOOKUP(J42,ウ!$1:$6,4,FALSE),
IF(L42="エ",VLOOKUP(J42,エ!$A:$E,4,FALSE),""))))</f>
        <v/>
      </c>
      <c r="N41" s="322" t="str">
        <f xml:space="preserve">
IF(L42="ア",VLOOKUP(J42,ア!$A:$C,3,FALSE),
IF(L42="イ",VLOOKUP(J42,イ!$A:$C,3,FALSE),
IF(L42="ウ",HLOOKUP(J42,ウ!$1:$6,5,FALSE)&amp;HLOOKUP(J42,ウ!$1:$6,6,FALSE),
IF(L42="エ",VLOOKUP(J42,エ!$A:$E,4,FALSE),""))))</f>
        <v/>
      </c>
      <c r="O41" s="324"/>
      <c r="P41" s="326"/>
      <c r="Q41" s="316"/>
      <c r="R41" s="318"/>
      <c r="S41" s="289" t="s">
        <v>7892</v>
      </c>
      <c r="T41" s="314"/>
      <c r="U41" s="299"/>
      <c r="V41" s="320" t="str">
        <f xml:space="preserve">
IF(U42="ア",VLOOKUP(S42,ア!$A:$C,2,FALSE),
IF(U42="イ",VLOOKUP(S42,イ!$A:$C,2,FALSE),
IF(U42="ウ",HLOOKUP(S42,ウ!$1:$6,4,FALSE),
IF(U42="エ",VLOOKUP(S42,エ!$A:$E,4,FALSE),""))))</f>
        <v/>
      </c>
      <c r="W41" s="322" t="str">
        <f xml:space="preserve">
IF(U42="ア",VLOOKUP(S42,ア!$A:$C,3,FALSE),
IF(U42="イ",VLOOKUP(S42,イ!$A:$C,3,FALSE),
IF(U42="ウ",HLOOKUP(S42,ウ!$1:$6,5,FALSE)&amp;HLOOKUP(S42,ウ!$1:$6,6,FALSE),
IF(U42="エ",VLOOKUP(S42,エ!$A:$E,4,FALSE),""))))</f>
        <v/>
      </c>
      <c r="X41" s="324"/>
      <c r="Y41" s="326"/>
      <c r="Z41" s="328"/>
      <c r="AA41" s="360"/>
    </row>
    <row r="42" spans="1:27" s="187" customFormat="1" ht="21" customHeight="1" x14ac:dyDescent="0.45">
      <c r="A42" s="288"/>
      <c r="B42" s="315"/>
      <c r="C42" s="300"/>
      <c r="D42" s="321"/>
      <c r="E42" s="323"/>
      <c r="F42" s="325"/>
      <c r="G42" s="327"/>
      <c r="H42" s="329"/>
      <c r="I42" s="319"/>
      <c r="J42" s="292"/>
      <c r="K42" s="315"/>
      <c r="L42" s="300"/>
      <c r="M42" s="321"/>
      <c r="N42" s="323"/>
      <c r="O42" s="325"/>
      <c r="P42" s="327"/>
      <c r="Q42" s="317"/>
      <c r="R42" s="319"/>
      <c r="S42" s="288"/>
      <c r="T42" s="315"/>
      <c r="U42" s="300"/>
      <c r="V42" s="321"/>
      <c r="W42" s="323"/>
      <c r="X42" s="325"/>
      <c r="Y42" s="327"/>
      <c r="Z42" s="329"/>
      <c r="AA42" s="361"/>
    </row>
    <row r="43" spans="1:27" s="187" customFormat="1" ht="21" customHeight="1" x14ac:dyDescent="0.45">
      <c r="A43" s="289" t="s">
        <v>7773</v>
      </c>
      <c r="B43" s="314"/>
      <c r="C43" s="299"/>
      <c r="D43" s="320" t="str">
        <f xml:space="preserve">
IF(C44="ア",VLOOKUP(A44,ア!$A:$C,2,FALSE),
IF(C44="イ",VLOOKUP(A44,イ!$A:$C,2,FALSE),
IF(C44="ウ",HLOOKUP(A44,ウ!$1:$6,4,FALSE),
IF(C44="エ",VLOOKUP(A44,エ!$A:$E,4,FALSE),""))))</f>
        <v/>
      </c>
      <c r="E43" s="322" t="str">
        <f xml:space="preserve">
IF(C44="ア",VLOOKUP(A44,ア!$A:$C,3,FALSE),
IF(C44="イ",VLOOKUP(A44,イ!$A:$C,3,FALSE),
IF(C44="ウ",HLOOKUP(A44,ウ!$1:$6,5,FALSE)&amp;HLOOKUP(A44,ウ!$1:$6,6,FALSE),
IF(C44="エ",VLOOKUP(A44,エ!$A:$E,4,FALSE),""))))</f>
        <v/>
      </c>
      <c r="F43" s="324"/>
      <c r="G43" s="326"/>
      <c r="H43" s="328"/>
      <c r="I43" s="318"/>
      <c r="J43" s="293" t="s">
        <v>7833</v>
      </c>
      <c r="K43" s="314"/>
      <c r="L43" s="299"/>
      <c r="M43" s="320" t="str">
        <f xml:space="preserve">
IF(L44="ア",VLOOKUP(J44,ア!$A:$C,2,FALSE),
IF(L44="イ",VLOOKUP(J44,イ!$A:$C,2,FALSE),
IF(L44="ウ",HLOOKUP(J44,ウ!$1:$6,4,FALSE),
IF(L44="エ",VLOOKUP(J44,エ!$A:$E,4,FALSE),""))))</f>
        <v/>
      </c>
      <c r="N43" s="322" t="str">
        <f xml:space="preserve">
IF(L44="ア",VLOOKUP(J44,ア!$A:$C,3,FALSE),
IF(L44="イ",VLOOKUP(J44,イ!$A:$C,3,FALSE),
IF(L44="ウ",HLOOKUP(J44,ウ!$1:$6,5,FALSE)&amp;HLOOKUP(J44,ウ!$1:$6,6,FALSE),
IF(L44="エ",VLOOKUP(J44,エ!$A:$E,4,FALSE),""))))</f>
        <v/>
      </c>
      <c r="O43" s="324"/>
      <c r="P43" s="326"/>
      <c r="Q43" s="316"/>
      <c r="R43" s="318"/>
      <c r="S43" s="289" t="s">
        <v>7893</v>
      </c>
      <c r="T43" s="314"/>
      <c r="U43" s="299"/>
      <c r="V43" s="320" t="str">
        <f xml:space="preserve">
IF(U44="ア",VLOOKUP(S44,ア!$A:$C,2,FALSE),
IF(U44="イ",VLOOKUP(S44,イ!$A:$C,2,FALSE),
IF(U44="ウ",HLOOKUP(S44,ウ!$1:$6,4,FALSE),
IF(U44="エ",VLOOKUP(S44,エ!$A:$E,4,FALSE),""))))</f>
        <v/>
      </c>
      <c r="W43" s="322" t="str">
        <f xml:space="preserve">
IF(U44="ア",VLOOKUP(S44,ア!$A:$C,3,FALSE),
IF(U44="イ",VLOOKUP(S44,イ!$A:$C,3,FALSE),
IF(U44="ウ",HLOOKUP(S44,ウ!$1:$6,5,FALSE)&amp;HLOOKUP(S44,ウ!$1:$6,6,FALSE),
IF(U44="エ",VLOOKUP(S44,エ!$A:$E,4,FALSE),""))))</f>
        <v/>
      </c>
      <c r="X43" s="324"/>
      <c r="Y43" s="326"/>
      <c r="Z43" s="328"/>
      <c r="AA43" s="360"/>
    </row>
    <row r="44" spans="1:27" s="187" customFormat="1" ht="21" customHeight="1" x14ac:dyDescent="0.45">
      <c r="A44" s="288"/>
      <c r="B44" s="315"/>
      <c r="C44" s="300"/>
      <c r="D44" s="321"/>
      <c r="E44" s="323"/>
      <c r="F44" s="325"/>
      <c r="G44" s="327"/>
      <c r="H44" s="329"/>
      <c r="I44" s="319"/>
      <c r="J44" s="292"/>
      <c r="K44" s="315"/>
      <c r="L44" s="300"/>
      <c r="M44" s="321"/>
      <c r="N44" s="323"/>
      <c r="O44" s="325"/>
      <c r="P44" s="327"/>
      <c r="Q44" s="317"/>
      <c r="R44" s="319"/>
      <c r="S44" s="288"/>
      <c r="T44" s="315"/>
      <c r="U44" s="300"/>
      <c r="V44" s="321"/>
      <c r="W44" s="323"/>
      <c r="X44" s="325"/>
      <c r="Y44" s="327"/>
      <c r="Z44" s="329"/>
      <c r="AA44" s="361"/>
    </row>
    <row r="45" spans="1:27" s="187" customFormat="1" ht="21" customHeight="1" x14ac:dyDescent="0.45">
      <c r="A45" s="289" t="s">
        <v>7774</v>
      </c>
      <c r="B45" s="314"/>
      <c r="C45" s="299"/>
      <c r="D45" s="320" t="str">
        <f xml:space="preserve">
IF(C46="ア",VLOOKUP(A46,ア!$A:$C,2,FALSE),
IF(C46="イ",VLOOKUP(A46,イ!$A:$C,2,FALSE),
IF(C46="ウ",HLOOKUP(A46,ウ!$1:$6,4,FALSE),
IF(C46="エ",VLOOKUP(A46,エ!$A:$E,4,FALSE),""))))</f>
        <v/>
      </c>
      <c r="E45" s="322" t="str">
        <f xml:space="preserve">
IF(C46="ア",VLOOKUP(A46,ア!$A:$C,3,FALSE),
IF(C46="イ",VLOOKUP(A46,イ!$A:$C,3,FALSE),
IF(C46="ウ",HLOOKUP(A46,ウ!$1:$6,5,FALSE)&amp;HLOOKUP(A46,ウ!$1:$6,6,FALSE),
IF(C46="エ",VLOOKUP(A46,エ!$A:$E,4,FALSE),""))))</f>
        <v/>
      </c>
      <c r="F45" s="324"/>
      <c r="G45" s="326"/>
      <c r="H45" s="328"/>
      <c r="I45" s="318"/>
      <c r="J45" s="293" t="s">
        <v>7834</v>
      </c>
      <c r="K45" s="314"/>
      <c r="L45" s="299"/>
      <c r="M45" s="320" t="str">
        <f xml:space="preserve">
IF(L46="ア",VLOOKUP(J46,ア!$A:$C,2,FALSE),
IF(L46="イ",VLOOKUP(J46,イ!$A:$C,2,FALSE),
IF(L46="ウ",HLOOKUP(J46,ウ!$1:$6,4,FALSE),
IF(L46="エ",VLOOKUP(J46,エ!$A:$E,4,FALSE),""))))</f>
        <v/>
      </c>
      <c r="N45" s="322" t="str">
        <f xml:space="preserve">
IF(L46="ア",VLOOKUP(J46,ア!$A:$C,3,FALSE),
IF(L46="イ",VLOOKUP(J46,イ!$A:$C,3,FALSE),
IF(L46="ウ",HLOOKUP(J46,ウ!$1:$6,5,FALSE)&amp;HLOOKUP(J46,ウ!$1:$6,6,FALSE),
IF(L46="エ",VLOOKUP(J46,エ!$A:$E,4,FALSE),""))))</f>
        <v/>
      </c>
      <c r="O45" s="324"/>
      <c r="P45" s="326"/>
      <c r="Q45" s="316"/>
      <c r="R45" s="318"/>
      <c r="S45" s="289" t="s">
        <v>7894</v>
      </c>
      <c r="T45" s="314"/>
      <c r="U45" s="299"/>
      <c r="V45" s="320" t="str">
        <f xml:space="preserve">
IF(U46="ア",VLOOKUP(S46,ア!$A:$C,2,FALSE),
IF(U46="イ",VLOOKUP(S46,イ!$A:$C,2,FALSE),
IF(U46="ウ",HLOOKUP(S46,ウ!$1:$6,4,FALSE),
IF(U46="エ",VLOOKUP(S46,エ!$A:$E,4,FALSE),""))))</f>
        <v/>
      </c>
      <c r="W45" s="322" t="str">
        <f xml:space="preserve">
IF(U46="ア",VLOOKUP(S46,ア!$A:$C,3,FALSE),
IF(U46="イ",VLOOKUP(S46,イ!$A:$C,3,FALSE),
IF(U46="ウ",HLOOKUP(S46,ウ!$1:$6,5,FALSE)&amp;HLOOKUP(S46,ウ!$1:$6,6,FALSE),
IF(U46="エ",VLOOKUP(S46,エ!$A:$E,4,FALSE),""))))</f>
        <v/>
      </c>
      <c r="X45" s="324"/>
      <c r="Y45" s="326"/>
      <c r="Z45" s="328"/>
      <c r="AA45" s="360"/>
    </row>
    <row r="46" spans="1:27" s="184" customFormat="1" ht="21" customHeight="1" thickBot="1" x14ac:dyDescent="0.2">
      <c r="A46" s="290"/>
      <c r="B46" s="362"/>
      <c r="C46" s="301"/>
      <c r="D46" s="367"/>
      <c r="E46" s="369"/>
      <c r="F46" s="365"/>
      <c r="G46" s="366"/>
      <c r="H46" s="373"/>
      <c r="I46" s="375"/>
      <c r="J46" s="294"/>
      <c r="K46" s="362"/>
      <c r="L46" s="301"/>
      <c r="M46" s="367"/>
      <c r="N46" s="369"/>
      <c r="O46" s="365"/>
      <c r="P46" s="366"/>
      <c r="Q46" s="374"/>
      <c r="R46" s="375"/>
      <c r="S46" s="290"/>
      <c r="T46" s="362"/>
      <c r="U46" s="301"/>
      <c r="V46" s="367"/>
      <c r="W46" s="369"/>
      <c r="X46" s="365"/>
      <c r="Y46" s="366"/>
      <c r="Z46" s="373"/>
      <c r="AA46" s="370"/>
    </row>
    <row r="47" spans="1:27" s="187" customFormat="1" ht="25.95" customHeight="1" x14ac:dyDescent="0.45">
      <c r="A47" s="287" t="s">
        <v>7775</v>
      </c>
      <c r="B47" s="379"/>
      <c r="C47" s="302"/>
      <c r="D47" s="381" t="str">
        <f xml:space="preserve">
IF(C48="ア",VLOOKUP(A48,ア!$A:$C,2,FALSE),
IF(C48="イ",VLOOKUP(A48,イ!$A:$C,2,FALSE),
IF(C48="ウ",HLOOKUP(A48,ウ!$1:$6,4,FALSE),
IF(C48="エ",VLOOKUP(A48,エ!$A:$E,4,FALSE),""))))</f>
        <v/>
      </c>
      <c r="E47" s="364" t="str">
        <f xml:space="preserve">
IF(C48="ア",VLOOKUP(A48,ア!$A:$C,3,FALSE),
IF(C48="イ",VLOOKUP(A48,イ!$A:$C,3,FALSE),
IF(C48="ウ",HLOOKUP(A48,ウ!$1:$6,5,FALSE)&amp;HLOOKUP(A48,ウ!$1:$6,6,FALSE),
IF(C48="エ",VLOOKUP(A48,エ!$A:$E,4,FALSE),""))))</f>
        <v/>
      </c>
      <c r="F47" s="368"/>
      <c r="G47" s="371"/>
      <c r="H47" s="372"/>
      <c r="I47" s="378"/>
      <c r="J47" s="287" t="s">
        <v>7835</v>
      </c>
      <c r="K47" s="379"/>
      <c r="L47" s="302"/>
      <c r="M47" s="381" t="str">
        <f xml:space="preserve">
IF(L48="ア",VLOOKUP(J48,ア!$A:$C,2,FALSE),
IF(L48="イ",VLOOKUP(J48,イ!$A:$C,2,FALSE),
IF(L48="ウ",HLOOKUP(J48,ウ!$1:$6,4,FALSE),
IF(L48="エ",VLOOKUP(J48,エ!$A:$E,4,FALSE),""))))</f>
        <v/>
      </c>
      <c r="N47" s="364" t="str">
        <f xml:space="preserve">
IF(L48="ア",VLOOKUP(J48,ア!$A:$C,3,FALSE),
IF(L48="イ",VLOOKUP(J48,イ!$A:$C,3,FALSE),
IF(L48="ウ",HLOOKUP(J48,ウ!$1:$6,5,FALSE)&amp;HLOOKUP(J48,ウ!$1:$6,6,FALSE),
IF(L48="エ",VLOOKUP(J48,エ!$A:$E,4,FALSE),""))))</f>
        <v/>
      </c>
      <c r="O47" s="368"/>
      <c r="P47" s="371"/>
      <c r="Q47" s="377"/>
      <c r="R47" s="378"/>
      <c r="S47" s="287" t="s">
        <v>7895</v>
      </c>
      <c r="T47" s="379"/>
      <c r="U47" s="302"/>
      <c r="V47" s="380" t="str">
        <f xml:space="preserve">
IF(U48="ア",VLOOKUP(S48,ア!$A:$C,2,FALSE),
IF(U48="イ",VLOOKUP(S48,イ!$A:$C,2,FALSE),
IF(U48="ウ",HLOOKUP(S48,ウ!$1:$6,4,FALSE),
IF(U48="エ",VLOOKUP(S48,エ!$A:$E,4,FALSE),""))))</f>
        <v/>
      </c>
      <c r="W47" s="376" t="str">
        <f xml:space="preserve">
IF(U48="ア",VLOOKUP(S48,ア!$A:$C,3,FALSE),
IF(U48="イ",VLOOKUP(S48,イ!$A:$C,3,FALSE),
IF(U48="ウ",HLOOKUP(S48,ウ!$1:$6,5,FALSE)&amp;HLOOKUP(S48,ウ!$1:$6,6,FALSE),
IF(U48="エ",VLOOKUP(S48,エ!$A:$E,4,FALSE),""))))</f>
        <v/>
      </c>
      <c r="X47" s="368"/>
      <c r="Y47" s="371"/>
      <c r="Z47" s="372"/>
      <c r="AA47" s="363"/>
    </row>
    <row r="48" spans="1:27" s="187" customFormat="1" ht="25.95" customHeight="1" x14ac:dyDescent="0.45">
      <c r="A48" s="288"/>
      <c r="B48" s="315"/>
      <c r="C48" s="300"/>
      <c r="D48" s="321"/>
      <c r="E48" s="323"/>
      <c r="F48" s="325"/>
      <c r="G48" s="327"/>
      <c r="H48" s="329"/>
      <c r="I48" s="319"/>
      <c r="J48" s="288"/>
      <c r="K48" s="315"/>
      <c r="L48" s="300"/>
      <c r="M48" s="321"/>
      <c r="N48" s="323"/>
      <c r="O48" s="325"/>
      <c r="P48" s="327"/>
      <c r="Q48" s="317"/>
      <c r="R48" s="319"/>
      <c r="S48" s="288"/>
      <c r="T48" s="315"/>
      <c r="U48" s="300"/>
      <c r="V48" s="321"/>
      <c r="W48" s="323"/>
      <c r="X48" s="325"/>
      <c r="Y48" s="327"/>
      <c r="Z48" s="329"/>
      <c r="AA48" s="361"/>
    </row>
    <row r="49" spans="1:27" s="187" customFormat="1" ht="25.95" customHeight="1" x14ac:dyDescent="0.45">
      <c r="A49" s="289" t="s">
        <v>7776</v>
      </c>
      <c r="B49" s="314"/>
      <c r="C49" s="299"/>
      <c r="D49" s="320" t="str">
        <f xml:space="preserve">
IF(C50="ア",VLOOKUP(A50,ア!$A:$C,2,FALSE),
IF(C50="イ",VLOOKUP(A50,イ!$A:$C,2,FALSE),
IF(C50="ウ",HLOOKUP(A50,ウ!$1:$6,4,FALSE),
IF(C50="エ",VLOOKUP(A50,エ!$A:$E,4,FALSE),""))))</f>
        <v/>
      </c>
      <c r="E49" s="322" t="str">
        <f xml:space="preserve">
IF(C50="ア",VLOOKUP(A50,ア!$A:$C,3,FALSE),
IF(C50="イ",VLOOKUP(A50,イ!$A:$C,3,FALSE),
IF(C50="ウ",HLOOKUP(A50,ウ!$1:$6,5,FALSE)&amp;HLOOKUP(A50,ウ!$1:$6,6,FALSE),
IF(C50="エ",VLOOKUP(A50,エ!$A:$E,4,FALSE),""))))</f>
        <v/>
      </c>
      <c r="F49" s="324"/>
      <c r="G49" s="326"/>
      <c r="H49" s="328"/>
      <c r="I49" s="318"/>
      <c r="J49" s="289" t="s">
        <v>7836</v>
      </c>
      <c r="K49" s="314"/>
      <c r="L49" s="299"/>
      <c r="M49" s="320" t="str">
        <f xml:space="preserve">
IF(L50="ア",VLOOKUP(J50,ア!$A:$C,2,FALSE),
IF(L50="イ",VLOOKUP(J50,イ!$A:$C,2,FALSE),
IF(L50="ウ",HLOOKUP(J50,ウ!$1:$6,4,FALSE),
IF(L50="エ",VLOOKUP(J50,エ!$A:$E,4,FALSE),""))))</f>
        <v/>
      </c>
      <c r="N49" s="322" t="str">
        <f xml:space="preserve">
IF(L50="ア",VLOOKUP(J50,ア!$A:$C,3,FALSE),
IF(L50="イ",VLOOKUP(J50,イ!$A:$C,3,FALSE),
IF(L50="ウ",HLOOKUP(J50,ウ!$1:$6,5,FALSE)&amp;HLOOKUP(J50,ウ!$1:$6,6,FALSE),
IF(L50="エ",VLOOKUP(J50,エ!$A:$E,4,FALSE),""))))</f>
        <v/>
      </c>
      <c r="O49" s="324"/>
      <c r="P49" s="326"/>
      <c r="Q49" s="316"/>
      <c r="R49" s="318"/>
      <c r="S49" s="289" t="s">
        <v>7896</v>
      </c>
      <c r="T49" s="314"/>
      <c r="U49" s="299"/>
      <c r="V49" s="320" t="str">
        <f xml:space="preserve">
IF(U50="ア",VLOOKUP(S50,ア!$A:$C,2,FALSE),
IF(U50="イ",VLOOKUP(S50,イ!$A:$C,2,FALSE),
IF(U50="ウ",HLOOKUP(S50,ウ!$1:$6,4,FALSE),
IF(U50="エ",VLOOKUP(S50,エ!$A:$E,4,FALSE),""))))</f>
        <v/>
      </c>
      <c r="W49" s="322" t="str">
        <f xml:space="preserve">
IF(U50="ア",VLOOKUP(S50,ア!$A:$C,3,FALSE),
IF(U50="イ",VLOOKUP(S50,イ!$A:$C,3,FALSE),
IF(U50="ウ",HLOOKUP(S50,ウ!$1:$6,5,FALSE)&amp;HLOOKUP(S50,ウ!$1:$6,6,FALSE),
IF(U50="エ",VLOOKUP(S50,エ!$A:$E,4,FALSE),""))))</f>
        <v/>
      </c>
      <c r="X49" s="324"/>
      <c r="Y49" s="326"/>
      <c r="Z49" s="328"/>
      <c r="AA49" s="360"/>
    </row>
    <row r="50" spans="1:27" s="187" customFormat="1" ht="25.95" customHeight="1" x14ac:dyDescent="0.45">
      <c r="A50" s="288"/>
      <c r="B50" s="315"/>
      <c r="C50" s="300"/>
      <c r="D50" s="321"/>
      <c r="E50" s="323"/>
      <c r="F50" s="325"/>
      <c r="G50" s="327"/>
      <c r="H50" s="329"/>
      <c r="I50" s="319"/>
      <c r="J50" s="288"/>
      <c r="K50" s="315"/>
      <c r="L50" s="300"/>
      <c r="M50" s="321"/>
      <c r="N50" s="323"/>
      <c r="O50" s="325"/>
      <c r="P50" s="327"/>
      <c r="Q50" s="317"/>
      <c r="R50" s="319"/>
      <c r="S50" s="288"/>
      <c r="T50" s="315"/>
      <c r="U50" s="300"/>
      <c r="V50" s="321"/>
      <c r="W50" s="323"/>
      <c r="X50" s="325"/>
      <c r="Y50" s="327"/>
      <c r="Z50" s="329"/>
      <c r="AA50" s="361"/>
    </row>
    <row r="51" spans="1:27" s="187" customFormat="1" ht="25.95" customHeight="1" x14ac:dyDescent="0.45">
      <c r="A51" s="289" t="s">
        <v>7777</v>
      </c>
      <c r="B51" s="314"/>
      <c r="C51" s="299"/>
      <c r="D51" s="320" t="str">
        <f xml:space="preserve">
IF(C52="ア",VLOOKUP(A52,ア!$A:$C,2,FALSE),
IF(C52="イ",VLOOKUP(A52,イ!$A:$C,2,FALSE),
IF(C52="ウ",HLOOKUP(A52,ウ!$1:$6,4,FALSE),
IF(C52="エ",VLOOKUP(A52,エ!$A:$E,4,FALSE),""))))</f>
        <v/>
      </c>
      <c r="E51" s="322" t="str">
        <f xml:space="preserve">
IF(C52="ア",VLOOKUP(A52,ア!$A:$C,3,FALSE),
IF(C52="イ",VLOOKUP(A52,イ!$A:$C,3,FALSE),
IF(C52="ウ",HLOOKUP(A52,ウ!$1:$6,5,FALSE)&amp;HLOOKUP(A52,ウ!$1:$6,6,FALSE),
IF(C52="エ",VLOOKUP(A52,エ!$A:$E,4,FALSE),""))))</f>
        <v/>
      </c>
      <c r="F51" s="324"/>
      <c r="G51" s="326"/>
      <c r="H51" s="328"/>
      <c r="I51" s="318"/>
      <c r="J51" s="289" t="s">
        <v>7837</v>
      </c>
      <c r="K51" s="314"/>
      <c r="L51" s="299"/>
      <c r="M51" s="320" t="str">
        <f xml:space="preserve">
IF(L52="ア",VLOOKUP(J52,ア!$A:$C,2,FALSE),
IF(L52="イ",VLOOKUP(J52,イ!$A:$C,2,FALSE),
IF(L52="ウ",HLOOKUP(J52,ウ!$1:$6,4,FALSE),
IF(L52="エ",VLOOKUP(J52,エ!$A:$E,4,FALSE),""))))</f>
        <v/>
      </c>
      <c r="N51" s="322" t="str">
        <f xml:space="preserve">
IF(L52="ア",VLOOKUP(J52,ア!$A:$C,3,FALSE),
IF(L52="イ",VLOOKUP(J52,イ!$A:$C,3,FALSE),
IF(L52="ウ",HLOOKUP(J52,ウ!$1:$6,5,FALSE)&amp;HLOOKUP(J52,ウ!$1:$6,6,FALSE),
IF(L52="エ",VLOOKUP(J52,エ!$A:$E,4,FALSE),""))))</f>
        <v/>
      </c>
      <c r="O51" s="324"/>
      <c r="P51" s="326"/>
      <c r="Q51" s="316"/>
      <c r="R51" s="318"/>
      <c r="S51" s="289" t="s">
        <v>7897</v>
      </c>
      <c r="T51" s="314"/>
      <c r="U51" s="299"/>
      <c r="V51" s="320" t="str">
        <f xml:space="preserve">
IF(U52="ア",VLOOKUP(S52,ア!$A:$C,2,FALSE),
IF(U52="イ",VLOOKUP(S52,イ!$A:$C,2,FALSE),
IF(U52="ウ",HLOOKUP(S52,ウ!$1:$6,4,FALSE),
IF(U52="エ",VLOOKUP(S52,エ!$A:$E,4,FALSE),""))))</f>
        <v/>
      </c>
      <c r="W51" s="322" t="str">
        <f xml:space="preserve">
IF(U52="ア",VLOOKUP(S52,ア!$A:$C,3,FALSE),
IF(U52="イ",VLOOKUP(S52,イ!$A:$C,3,FALSE),
IF(U52="ウ",HLOOKUP(S52,ウ!$1:$6,5,FALSE)&amp;HLOOKUP(S52,ウ!$1:$6,6,FALSE),
IF(U52="エ",VLOOKUP(S52,エ!$A:$E,4,FALSE),""))))</f>
        <v/>
      </c>
      <c r="X51" s="324"/>
      <c r="Y51" s="326"/>
      <c r="Z51" s="328"/>
      <c r="AA51" s="360"/>
    </row>
    <row r="52" spans="1:27" s="187" customFormat="1" ht="25.95" customHeight="1" x14ac:dyDescent="0.45">
      <c r="A52" s="288"/>
      <c r="B52" s="315"/>
      <c r="C52" s="300"/>
      <c r="D52" s="321"/>
      <c r="E52" s="323"/>
      <c r="F52" s="325"/>
      <c r="G52" s="327"/>
      <c r="H52" s="329"/>
      <c r="I52" s="319"/>
      <c r="J52" s="288"/>
      <c r="K52" s="315"/>
      <c r="L52" s="300"/>
      <c r="M52" s="321"/>
      <c r="N52" s="323"/>
      <c r="O52" s="325"/>
      <c r="P52" s="327"/>
      <c r="Q52" s="317"/>
      <c r="R52" s="319"/>
      <c r="S52" s="288"/>
      <c r="T52" s="315"/>
      <c r="U52" s="300"/>
      <c r="V52" s="321"/>
      <c r="W52" s="323"/>
      <c r="X52" s="325"/>
      <c r="Y52" s="327"/>
      <c r="Z52" s="329"/>
      <c r="AA52" s="361"/>
    </row>
    <row r="53" spans="1:27" s="187" customFormat="1" ht="25.95" customHeight="1" x14ac:dyDescent="0.45">
      <c r="A53" s="289" t="s">
        <v>7778</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26"/>
      <c r="H53" s="328"/>
      <c r="I53" s="318"/>
      <c r="J53" s="289" t="s">
        <v>7838</v>
      </c>
      <c r="K53" s="314"/>
      <c r="L53" s="299"/>
      <c r="M53" s="320" t="str">
        <f xml:space="preserve">
IF(L54="ア",VLOOKUP(J54,ア!$A:$C,2,FALSE),
IF(L54="イ",VLOOKUP(J54,イ!$A:$C,2,FALSE),
IF(L54="ウ",HLOOKUP(J54,ウ!$1:$6,4,FALSE),
IF(L54="エ",VLOOKUP(J54,エ!$A:$E,4,FALSE),""))))</f>
        <v/>
      </c>
      <c r="N53" s="322" t="str">
        <f xml:space="preserve">
IF(L54="ア",VLOOKUP(J54,ア!$A:$C,3,FALSE),
IF(L54="イ",VLOOKUP(J54,イ!$A:$C,3,FALSE),
IF(L54="ウ",HLOOKUP(J54,ウ!$1:$6,5,FALSE)&amp;HLOOKUP(J54,ウ!$1:$6,6,FALSE),
IF(L54="エ",VLOOKUP(J54,エ!$A:$E,4,FALSE),""))))</f>
        <v/>
      </c>
      <c r="O53" s="324"/>
      <c r="P53" s="326"/>
      <c r="Q53" s="316"/>
      <c r="R53" s="318"/>
      <c r="S53" s="289" t="s">
        <v>7898</v>
      </c>
      <c r="T53" s="314"/>
      <c r="U53" s="299"/>
      <c r="V53" s="320" t="str">
        <f xml:space="preserve">
IF(U54="ア",VLOOKUP(S54,ア!$A:$C,2,FALSE),
IF(U54="イ",VLOOKUP(S54,イ!$A:$C,2,FALSE),
IF(U54="ウ",HLOOKUP(S54,ウ!$1:$6,4,FALSE),
IF(U54="エ",VLOOKUP(S54,エ!$A:$E,4,FALSE),""))))</f>
        <v/>
      </c>
      <c r="W53" s="322" t="str">
        <f xml:space="preserve">
IF(U54="ア",VLOOKUP(S54,ア!$A:$C,3,FALSE),
IF(U54="イ",VLOOKUP(S54,イ!$A:$C,3,FALSE),
IF(U54="ウ",HLOOKUP(S54,ウ!$1:$6,5,FALSE)&amp;HLOOKUP(S54,ウ!$1:$6,6,FALSE),
IF(U54="エ",VLOOKUP(S54,エ!$A:$E,4,FALSE),""))))</f>
        <v/>
      </c>
      <c r="X53" s="324"/>
      <c r="Y53" s="326"/>
      <c r="Z53" s="328"/>
      <c r="AA53" s="360"/>
    </row>
    <row r="54" spans="1:27" s="187" customFormat="1" ht="25.95" customHeight="1" x14ac:dyDescent="0.45">
      <c r="A54" s="288"/>
      <c r="B54" s="315"/>
      <c r="C54" s="300"/>
      <c r="D54" s="321"/>
      <c r="E54" s="323"/>
      <c r="F54" s="325"/>
      <c r="G54" s="327"/>
      <c r="H54" s="329"/>
      <c r="I54" s="319"/>
      <c r="J54" s="288"/>
      <c r="K54" s="315"/>
      <c r="L54" s="300"/>
      <c r="M54" s="321"/>
      <c r="N54" s="323"/>
      <c r="O54" s="325"/>
      <c r="P54" s="327"/>
      <c r="Q54" s="317"/>
      <c r="R54" s="319"/>
      <c r="S54" s="288"/>
      <c r="T54" s="315"/>
      <c r="U54" s="300"/>
      <c r="V54" s="321"/>
      <c r="W54" s="323"/>
      <c r="X54" s="325"/>
      <c r="Y54" s="327"/>
      <c r="Z54" s="329"/>
      <c r="AA54" s="361"/>
    </row>
    <row r="55" spans="1:27" s="187" customFormat="1" ht="25.95" customHeight="1" x14ac:dyDescent="0.45">
      <c r="A55" s="289" t="s">
        <v>7779</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26"/>
      <c r="H55" s="328"/>
      <c r="I55" s="318"/>
      <c r="J55" s="289" t="s">
        <v>7839</v>
      </c>
      <c r="K55" s="314"/>
      <c r="L55" s="299"/>
      <c r="M55" s="320" t="str">
        <f xml:space="preserve">
IF(L56="ア",VLOOKUP(J56,ア!$A:$C,2,FALSE),
IF(L56="イ",VLOOKUP(J56,イ!$A:$C,2,FALSE),
IF(L56="ウ",HLOOKUP(J56,ウ!$1:$6,4,FALSE),
IF(L56="エ",VLOOKUP(J56,エ!$A:$E,4,FALSE),""))))</f>
        <v/>
      </c>
      <c r="N55" s="322" t="str">
        <f xml:space="preserve">
IF(L56="ア",VLOOKUP(J56,ア!$A:$C,3,FALSE),
IF(L56="イ",VLOOKUP(J56,イ!$A:$C,3,FALSE),
IF(L56="ウ",HLOOKUP(J56,ウ!$1:$6,5,FALSE)&amp;HLOOKUP(J56,ウ!$1:$6,6,FALSE),
IF(L56="エ",VLOOKUP(J56,エ!$A:$E,4,FALSE),""))))</f>
        <v/>
      </c>
      <c r="O55" s="324"/>
      <c r="P55" s="326"/>
      <c r="Q55" s="316"/>
      <c r="R55" s="318"/>
      <c r="S55" s="289" t="s">
        <v>7899</v>
      </c>
      <c r="T55" s="314"/>
      <c r="U55" s="299"/>
      <c r="V55" s="320" t="str">
        <f xml:space="preserve">
IF(U56="ア",VLOOKUP(S56,ア!$A:$C,2,FALSE),
IF(U56="イ",VLOOKUP(S56,イ!$A:$C,2,FALSE),
IF(U56="ウ",HLOOKUP(S56,ウ!$1:$6,4,FALSE),
IF(U56="エ",VLOOKUP(S56,エ!$A:$E,4,FALSE),""))))</f>
        <v/>
      </c>
      <c r="W55" s="322" t="str">
        <f xml:space="preserve">
IF(U56="ア",VLOOKUP(S56,ア!$A:$C,3,FALSE),
IF(U56="イ",VLOOKUP(S56,イ!$A:$C,3,FALSE),
IF(U56="ウ",HLOOKUP(S56,ウ!$1:$6,5,FALSE)&amp;HLOOKUP(S56,ウ!$1:$6,6,FALSE),
IF(U56="エ",VLOOKUP(S56,エ!$A:$E,4,FALSE),""))))</f>
        <v/>
      </c>
      <c r="X55" s="324"/>
      <c r="Y55" s="326"/>
      <c r="Z55" s="328"/>
      <c r="AA55" s="360"/>
    </row>
    <row r="56" spans="1:27" s="187" customFormat="1" ht="25.95" customHeight="1" x14ac:dyDescent="0.45">
      <c r="A56" s="288"/>
      <c r="B56" s="315"/>
      <c r="C56" s="300"/>
      <c r="D56" s="321"/>
      <c r="E56" s="323"/>
      <c r="F56" s="325"/>
      <c r="G56" s="327"/>
      <c r="H56" s="329"/>
      <c r="I56" s="319"/>
      <c r="J56" s="288"/>
      <c r="K56" s="315"/>
      <c r="L56" s="300"/>
      <c r="M56" s="321"/>
      <c r="N56" s="323"/>
      <c r="O56" s="325"/>
      <c r="P56" s="327"/>
      <c r="Q56" s="317"/>
      <c r="R56" s="319"/>
      <c r="S56" s="288"/>
      <c r="T56" s="315"/>
      <c r="U56" s="300"/>
      <c r="V56" s="321"/>
      <c r="W56" s="323"/>
      <c r="X56" s="325"/>
      <c r="Y56" s="327"/>
      <c r="Z56" s="329"/>
      <c r="AA56" s="361"/>
    </row>
    <row r="57" spans="1:27" s="187" customFormat="1" ht="25.95" customHeight="1" x14ac:dyDescent="0.45">
      <c r="A57" s="289" t="s">
        <v>7780</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26"/>
      <c r="H57" s="328"/>
      <c r="I57" s="318"/>
      <c r="J57" s="289" t="s">
        <v>7840</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26"/>
      <c r="Q57" s="316"/>
      <c r="R57" s="318"/>
      <c r="S57" s="289" t="s">
        <v>7900</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26"/>
      <c r="Z57" s="328"/>
      <c r="AA57" s="360"/>
    </row>
    <row r="58" spans="1:27" s="187" customFormat="1" ht="25.95" customHeight="1" x14ac:dyDescent="0.45">
      <c r="A58" s="288"/>
      <c r="B58" s="315"/>
      <c r="C58" s="300"/>
      <c r="D58" s="321"/>
      <c r="E58" s="323"/>
      <c r="F58" s="325"/>
      <c r="G58" s="327"/>
      <c r="H58" s="329"/>
      <c r="I58" s="319"/>
      <c r="J58" s="288"/>
      <c r="K58" s="315"/>
      <c r="L58" s="300"/>
      <c r="M58" s="321"/>
      <c r="N58" s="323"/>
      <c r="O58" s="325"/>
      <c r="P58" s="327"/>
      <c r="Q58" s="317"/>
      <c r="R58" s="319"/>
      <c r="S58" s="288"/>
      <c r="T58" s="315"/>
      <c r="U58" s="300"/>
      <c r="V58" s="321"/>
      <c r="W58" s="323"/>
      <c r="X58" s="325"/>
      <c r="Y58" s="327"/>
      <c r="Z58" s="329"/>
      <c r="AA58" s="361"/>
    </row>
    <row r="59" spans="1:27" s="187" customFormat="1" ht="25.95" customHeight="1" x14ac:dyDescent="0.45">
      <c r="A59" s="289" t="s">
        <v>7781</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26"/>
      <c r="H59" s="328"/>
      <c r="I59" s="318"/>
      <c r="J59" s="289" t="s">
        <v>7841</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26"/>
      <c r="Q59" s="316"/>
      <c r="R59" s="318"/>
      <c r="S59" s="289" t="s">
        <v>7901</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26"/>
      <c r="Z59" s="328"/>
      <c r="AA59" s="360"/>
    </row>
    <row r="60" spans="1:27" s="187" customFormat="1" ht="25.95" customHeight="1" x14ac:dyDescent="0.45">
      <c r="A60" s="288"/>
      <c r="B60" s="315"/>
      <c r="C60" s="300"/>
      <c r="D60" s="321"/>
      <c r="E60" s="323"/>
      <c r="F60" s="325"/>
      <c r="G60" s="327"/>
      <c r="H60" s="329"/>
      <c r="I60" s="319"/>
      <c r="J60" s="288"/>
      <c r="K60" s="315"/>
      <c r="L60" s="300"/>
      <c r="M60" s="321"/>
      <c r="N60" s="323"/>
      <c r="O60" s="325"/>
      <c r="P60" s="327"/>
      <c r="Q60" s="317"/>
      <c r="R60" s="319"/>
      <c r="S60" s="288"/>
      <c r="T60" s="315"/>
      <c r="U60" s="300"/>
      <c r="V60" s="321"/>
      <c r="W60" s="323"/>
      <c r="X60" s="325"/>
      <c r="Y60" s="327"/>
      <c r="Z60" s="329"/>
      <c r="AA60" s="361"/>
    </row>
    <row r="61" spans="1:27" s="187" customFormat="1" ht="25.95" customHeight="1" x14ac:dyDescent="0.45">
      <c r="A61" s="289" t="s">
        <v>7782</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26"/>
      <c r="H61" s="328"/>
      <c r="I61" s="318"/>
      <c r="J61" s="289" t="s">
        <v>7842</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26"/>
      <c r="Q61" s="316"/>
      <c r="R61" s="318"/>
      <c r="S61" s="289" t="s">
        <v>7902</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26"/>
      <c r="Z61" s="328"/>
      <c r="AA61" s="360"/>
    </row>
    <row r="62" spans="1:27" s="187" customFormat="1" ht="25.95" customHeight="1" x14ac:dyDescent="0.45">
      <c r="A62" s="288"/>
      <c r="B62" s="315"/>
      <c r="C62" s="300"/>
      <c r="D62" s="321"/>
      <c r="E62" s="323"/>
      <c r="F62" s="325"/>
      <c r="G62" s="327"/>
      <c r="H62" s="329"/>
      <c r="I62" s="319"/>
      <c r="J62" s="288"/>
      <c r="K62" s="315"/>
      <c r="L62" s="300"/>
      <c r="M62" s="321"/>
      <c r="N62" s="323"/>
      <c r="O62" s="325"/>
      <c r="P62" s="327"/>
      <c r="Q62" s="317"/>
      <c r="R62" s="319"/>
      <c r="S62" s="288"/>
      <c r="T62" s="315"/>
      <c r="U62" s="300"/>
      <c r="V62" s="321"/>
      <c r="W62" s="323"/>
      <c r="X62" s="325"/>
      <c r="Y62" s="327"/>
      <c r="Z62" s="329"/>
      <c r="AA62" s="361"/>
    </row>
    <row r="63" spans="1:27" s="187" customFormat="1" ht="25.95" customHeight="1" x14ac:dyDescent="0.45">
      <c r="A63" s="289" t="s">
        <v>7783</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26"/>
      <c r="H63" s="328"/>
      <c r="I63" s="318"/>
      <c r="J63" s="289" t="s">
        <v>7843</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26"/>
      <c r="Q63" s="316"/>
      <c r="R63" s="318"/>
      <c r="S63" s="289" t="s">
        <v>7903</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26"/>
      <c r="Z63" s="328"/>
      <c r="AA63" s="360"/>
    </row>
    <row r="64" spans="1:27" s="187" customFormat="1" ht="25.95" customHeight="1" x14ac:dyDescent="0.45">
      <c r="A64" s="288"/>
      <c r="B64" s="315"/>
      <c r="C64" s="300"/>
      <c r="D64" s="321"/>
      <c r="E64" s="323"/>
      <c r="F64" s="325"/>
      <c r="G64" s="327"/>
      <c r="H64" s="329"/>
      <c r="I64" s="319"/>
      <c r="J64" s="288"/>
      <c r="K64" s="315"/>
      <c r="L64" s="300"/>
      <c r="M64" s="321"/>
      <c r="N64" s="323"/>
      <c r="O64" s="325"/>
      <c r="P64" s="327"/>
      <c r="Q64" s="317"/>
      <c r="R64" s="319"/>
      <c r="S64" s="288"/>
      <c r="T64" s="315"/>
      <c r="U64" s="300"/>
      <c r="V64" s="321"/>
      <c r="W64" s="323"/>
      <c r="X64" s="325"/>
      <c r="Y64" s="327"/>
      <c r="Z64" s="329"/>
      <c r="AA64" s="361"/>
    </row>
    <row r="65" spans="1:27" s="187" customFormat="1" ht="25.95" customHeight="1" x14ac:dyDescent="0.45">
      <c r="A65" s="289" t="s">
        <v>7784</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26"/>
      <c r="H65" s="328"/>
      <c r="I65" s="318"/>
      <c r="J65" s="289" t="s">
        <v>7844</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26"/>
      <c r="Q65" s="316"/>
      <c r="R65" s="318"/>
      <c r="S65" s="289" t="s">
        <v>7904</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26"/>
      <c r="Z65" s="328"/>
      <c r="AA65" s="360"/>
    </row>
    <row r="66" spans="1:27" s="187" customFormat="1" ht="25.95" customHeight="1" x14ac:dyDescent="0.45">
      <c r="A66" s="288"/>
      <c r="B66" s="315"/>
      <c r="C66" s="300"/>
      <c r="D66" s="321"/>
      <c r="E66" s="323"/>
      <c r="F66" s="325"/>
      <c r="G66" s="327"/>
      <c r="H66" s="329"/>
      <c r="I66" s="319"/>
      <c r="J66" s="288"/>
      <c r="K66" s="315"/>
      <c r="L66" s="300"/>
      <c r="M66" s="321"/>
      <c r="N66" s="323"/>
      <c r="O66" s="325"/>
      <c r="P66" s="327"/>
      <c r="Q66" s="317"/>
      <c r="R66" s="319"/>
      <c r="S66" s="288"/>
      <c r="T66" s="315"/>
      <c r="U66" s="300"/>
      <c r="V66" s="321"/>
      <c r="W66" s="323"/>
      <c r="X66" s="325"/>
      <c r="Y66" s="327"/>
      <c r="Z66" s="329"/>
      <c r="AA66" s="361"/>
    </row>
    <row r="67" spans="1:27" s="187" customFormat="1" ht="25.95" customHeight="1" x14ac:dyDescent="0.45">
      <c r="A67" s="289" t="s">
        <v>7785</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26"/>
      <c r="H67" s="328"/>
      <c r="I67" s="318"/>
      <c r="J67" s="289" t="s">
        <v>7845</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26"/>
      <c r="Q67" s="316"/>
      <c r="R67" s="318"/>
      <c r="S67" s="289" t="s">
        <v>7905</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26"/>
      <c r="Z67" s="328"/>
      <c r="AA67" s="360"/>
    </row>
    <row r="68" spans="1:27" s="187" customFormat="1" ht="25.95" customHeight="1" x14ac:dyDescent="0.45">
      <c r="A68" s="288"/>
      <c r="B68" s="315"/>
      <c r="C68" s="300"/>
      <c r="D68" s="321"/>
      <c r="E68" s="323"/>
      <c r="F68" s="325"/>
      <c r="G68" s="327"/>
      <c r="H68" s="329"/>
      <c r="I68" s="319"/>
      <c r="J68" s="288"/>
      <c r="K68" s="315"/>
      <c r="L68" s="300"/>
      <c r="M68" s="321"/>
      <c r="N68" s="323"/>
      <c r="O68" s="325"/>
      <c r="P68" s="327"/>
      <c r="Q68" s="317"/>
      <c r="R68" s="319"/>
      <c r="S68" s="288"/>
      <c r="T68" s="315"/>
      <c r="U68" s="300"/>
      <c r="V68" s="321"/>
      <c r="W68" s="323"/>
      <c r="X68" s="325"/>
      <c r="Y68" s="327"/>
      <c r="Z68" s="329"/>
      <c r="AA68" s="361"/>
    </row>
    <row r="69" spans="1:27" s="187" customFormat="1" ht="22.8" customHeight="1" x14ac:dyDescent="0.45">
      <c r="A69" s="289" t="s">
        <v>7786</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26"/>
      <c r="H69" s="328"/>
      <c r="I69" s="318"/>
      <c r="J69" s="289" t="s">
        <v>7846</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26"/>
      <c r="Q69" s="316"/>
      <c r="R69" s="318"/>
      <c r="S69" s="289" t="s">
        <v>7906</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26"/>
      <c r="Z69" s="328"/>
      <c r="AA69" s="360"/>
    </row>
    <row r="70" spans="1:27" s="187" customFormat="1" ht="22.8" customHeight="1" x14ac:dyDescent="0.45">
      <c r="A70" s="288"/>
      <c r="B70" s="315"/>
      <c r="C70" s="300"/>
      <c r="D70" s="321"/>
      <c r="E70" s="323"/>
      <c r="F70" s="325"/>
      <c r="G70" s="327"/>
      <c r="H70" s="329"/>
      <c r="I70" s="319"/>
      <c r="J70" s="288"/>
      <c r="K70" s="315"/>
      <c r="L70" s="300"/>
      <c r="M70" s="321"/>
      <c r="N70" s="323"/>
      <c r="O70" s="325"/>
      <c r="P70" s="327"/>
      <c r="Q70" s="317"/>
      <c r="R70" s="319"/>
      <c r="S70" s="288"/>
      <c r="T70" s="315"/>
      <c r="U70" s="300"/>
      <c r="V70" s="321"/>
      <c r="W70" s="323"/>
      <c r="X70" s="325"/>
      <c r="Y70" s="327"/>
      <c r="Z70" s="329"/>
      <c r="AA70" s="361"/>
    </row>
    <row r="71" spans="1:27" s="187" customFormat="1" ht="22.8" customHeight="1" x14ac:dyDescent="0.45">
      <c r="A71" s="289" t="s">
        <v>7787</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26"/>
      <c r="H71" s="328"/>
      <c r="I71" s="318"/>
      <c r="J71" s="289" t="s">
        <v>7847</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26"/>
      <c r="Q71" s="316"/>
      <c r="R71" s="318"/>
      <c r="S71" s="289" t="s">
        <v>7907</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26"/>
      <c r="Z71" s="328"/>
      <c r="AA71" s="360"/>
    </row>
    <row r="72" spans="1:27" s="187" customFormat="1" ht="22.8" customHeight="1" x14ac:dyDescent="0.45">
      <c r="A72" s="288"/>
      <c r="B72" s="315"/>
      <c r="C72" s="300"/>
      <c r="D72" s="321"/>
      <c r="E72" s="323"/>
      <c r="F72" s="325"/>
      <c r="G72" s="327"/>
      <c r="H72" s="329"/>
      <c r="I72" s="319"/>
      <c r="J72" s="288"/>
      <c r="K72" s="315"/>
      <c r="L72" s="300"/>
      <c r="M72" s="321"/>
      <c r="N72" s="323"/>
      <c r="O72" s="325"/>
      <c r="P72" s="327"/>
      <c r="Q72" s="317"/>
      <c r="R72" s="319"/>
      <c r="S72" s="288"/>
      <c r="T72" s="315"/>
      <c r="U72" s="300"/>
      <c r="V72" s="321"/>
      <c r="W72" s="323"/>
      <c r="X72" s="325"/>
      <c r="Y72" s="327"/>
      <c r="Z72" s="329"/>
      <c r="AA72" s="361"/>
    </row>
    <row r="73" spans="1:27" s="187" customFormat="1" ht="22.8" customHeight="1" x14ac:dyDescent="0.45">
      <c r="A73" s="289" t="s">
        <v>7788</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26"/>
      <c r="H73" s="328"/>
      <c r="I73" s="318"/>
      <c r="J73" s="289" t="s">
        <v>7848</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26"/>
      <c r="Q73" s="316"/>
      <c r="R73" s="318"/>
      <c r="S73" s="289" t="s">
        <v>7908</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26"/>
      <c r="Z73" s="328"/>
      <c r="AA73" s="360"/>
    </row>
    <row r="74" spans="1:27" s="187" customFormat="1" ht="22.8" customHeight="1" x14ac:dyDescent="0.45">
      <c r="A74" s="288"/>
      <c r="B74" s="315"/>
      <c r="C74" s="300"/>
      <c r="D74" s="321"/>
      <c r="E74" s="323"/>
      <c r="F74" s="325"/>
      <c r="G74" s="327"/>
      <c r="H74" s="329"/>
      <c r="I74" s="319"/>
      <c r="J74" s="288"/>
      <c r="K74" s="315"/>
      <c r="L74" s="300"/>
      <c r="M74" s="321"/>
      <c r="N74" s="323"/>
      <c r="O74" s="325"/>
      <c r="P74" s="327"/>
      <c r="Q74" s="317"/>
      <c r="R74" s="319"/>
      <c r="S74" s="288"/>
      <c r="T74" s="315"/>
      <c r="U74" s="300"/>
      <c r="V74" s="321"/>
      <c r="W74" s="323"/>
      <c r="X74" s="325"/>
      <c r="Y74" s="327"/>
      <c r="Z74" s="329"/>
      <c r="AA74" s="361"/>
    </row>
    <row r="75" spans="1:27" s="187" customFormat="1" ht="22.8" customHeight="1" x14ac:dyDescent="0.45">
      <c r="A75" s="289" t="s">
        <v>7789</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26"/>
      <c r="H75" s="328"/>
      <c r="I75" s="318"/>
      <c r="J75" s="289" t="s">
        <v>7849</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26"/>
      <c r="Q75" s="316"/>
      <c r="R75" s="318"/>
      <c r="S75" s="289" t="s">
        <v>7909</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26"/>
      <c r="Z75" s="328"/>
      <c r="AA75" s="360"/>
    </row>
    <row r="76" spans="1:27" s="184" customFormat="1" ht="22.8" customHeight="1" thickBot="1" x14ac:dyDescent="0.2">
      <c r="A76" s="290"/>
      <c r="B76" s="362"/>
      <c r="C76" s="301"/>
      <c r="D76" s="367"/>
      <c r="E76" s="369"/>
      <c r="F76" s="365"/>
      <c r="G76" s="366"/>
      <c r="H76" s="373"/>
      <c r="I76" s="375"/>
      <c r="J76" s="290"/>
      <c r="K76" s="362"/>
      <c r="L76" s="301"/>
      <c r="M76" s="367"/>
      <c r="N76" s="369"/>
      <c r="O76" s="365"/>
      <c r="P76" s="366"/>
      <c r="Q76" s="374"/>
      <c r="R76" s="375"/>
      <c r="S76" s="290"/>
      <c r="T76" s="362"/>
      <c r="U76" s="301"/>
      <c r="V76" s="367"/>
      <c r="W76" s="369"/>
      <c r="X76" s="365"/>
      <c r="Y76" s="366"/>
      <c r="Z76" s="373"/>
      <c r="AA76" s="370"/>
    </row>
    <row r="77" spans="1:27" s="187" customFormat="1" ht="25.95" customHeight="1" x14ac:dyDescent="0.45">
      <c r="A77" s="287" t="s">
        <v>7790</v>
      </c>
      <c r="B77" s="379"/>
      <c r="C77" s="302"/>
      <c r="D77" s="381" t="str">
        <f xml:space="preserve">
IF(C78="ア",VLOOKUP(A78,ア!$A:$C,2,FALSE),
IF(C78="イ",VLOOKUP(A78,イ!$A:$C,2,FALSE),
IF(C78="ウ",HLOOKUP(A78,ウ!$1:$6,4,FALSE),
IF(C78="エ",VLOOKUP(A78,エ!$A:$E,4,FALSE),""))))</f>
        <v/>
      </c>
      <c r="E77" s="364" t="str">
        <f xml:space="preserve">
IF(C78="ア",VLOOKUP(A78,ア!$A:$C,3,FALSE),
IF(C78="イ",VLOOKUP(A78,イ!$A:$C,3,FALSE),
IF(C78="ウ",HLOOKUP(A78,ウ!$1:$6,5,FALSE)&amp;HLOOKUP(A78,ウ!$1:$6,6,FALSE),
IF(C78="エ",VLOOKUP(A78,エ!$A:$E,4,FALSE),""))))</f>
        <v/>
      </c>
      <c r="F77" s="368"/>
      <c r="G77" s="371"/>
      <c r="H77" s="372"/>
      <c r="I77" s="378"/>
      <c r="J77" s="287" t="s">
        <v>7850</v>
      </c>
      <c r="K77" s="379"/>
      <c r="L77" s="302"/>
      <c r="M77" s="381" t="str">
        <f xml:space="preserve">
IF(L78="ア",VLOOKUP(J78,ア!$A:$C,2,FALSE),
IF(L78="イ",VLOOKUP(J78,イ!$A:$C,2,FALSE),
IF(L78="ウ",HLOOKUP(J78,ウ!$1:$6,4,FALSE),
IF(L78="エ",VLOOKUP(J78,エ!$A:$E,4,FALSE),""))))</f>
        <v/>
      </c>
      <c r="N77" s="364" t="str">
        <f xml:space="preserve">
IF(L78="ア",VLOOKUP(J78,ア!$A:$C,3,FALSE),
IF(L78="イ",VLOOKUP(J78,イ!$A:$C,3,FALSE),
IF(L78="ウ",HLOOKUP(J78,ウ!$1:$6,5,FALSE)&amp;HLOOKUP(J78,ウ!$1:$6,6,FALSE),
IF(L78="エ",VLOOKUP(J78,エ!$A:$E,4,FALSE),""))))</f>
        <v/>
      </c>
      <c r="O77" s="368"/>
      <c r="P77" s="371"/>
      <c r="Q77" s="377"/>
      <c r="R77" s="378"/>
      <c r="S77" s="287" t="s">
        <v>7910</v>
      </c>
      <c r="T77" s="379"/>
      <c r="U77" s="302"/>
      <c r="V77" s="381" t="str">
        <f xml:space="preserve">
IF(U78="ア",VLOOKUP(S78,ア!$A:$C,2,FALSE),
IF(U78="イ",VLOOKUP(S78,イ!$A:$C,2,FALSE),
IF(U78="ウ",HLOOKUP(S78,ウ!$1:$6,4,FALSE),
IF(U78="エ",VLOOKUP(S78,エ!$A:$E,4,FALSE),""))))</f>
        <v/>
      </c>
      <c r="W77" s="364" t="str">
        <f xml:space="preserve">
IF(U78="ア",VLOOKUP(S78,ア!$A:$C,3,FALSE),
IF(U78="イ",VLOOKUP(S78,イ!$A:$C,3,FALSE),
IF(U78="ウ",HLOOKUP(S78,ウ!$1:$6,5,FALSE)&amp;HLOOKUP(S78,ウ!$1:$6,6,FALSE),
IF(U78="エ",VLOOKUP(S78,エ!$A:$E,4,FALSE),""))))</f>
        <v/>
      </c>
      <c r="X77" s="368"/>
      <c r="Y77" s="371"/>
      <c r="Z77" s="372"/>
      <c r="AA77" s="363"/>
    </row>
    <row r="78" spans="1:27" s="187" customFormat="1" ht="25.95" customHeight="1" x14ac:dyDescent="0.45">
      <c r="A78" s="288"/>
      <c r="B78" s="315"/>
      <c r="C78" s="300"/>
      <c r="D78" s="321"/>
      <c r="E78" s="323"/>
      <c r="F78" s="325"/>
      <c r="G78" s="327"/>
      <c r="H78" s="329"/>
      <c r="I78" s="319"/>
      <c r="J78" s="288"/>
      <c r="K78" s="315"/>
      <c r="L78" s="300"/>
      <c r="M78" s="321"/>
      <c r="N78" s="323"/>
      <c r="O78" s="325"/>
      <c r="P78" s="327"/>
      <c r="Q78" s="317"/>
      <c r="R78" s="319"/>
      <c r="S78" s="288"/>
      <c r="T78" s="315"/>
      <c r="U78" s="300"/>
      <c r="V78" s="321"/>
      <c r="W78" s="323"/>
      <c r="X78" s="325"/>
      <c r="Y78" s="327"/>
      <c r="Z78" s="329"/>
      <c r="AA78" s="361"/>
    </row>
    <row r="79" spans="1:27" s="187" customFormat="1" ht="25.95" customHeight="1" x14ac:dyDescent="0.45">
      <c r="A79" s="289" t="s">
        <v>7791</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26"/>
      <c r="H79" s="328"/>
      <c r="I79" s="318"/>
      <c r="J79" s="289" t="s">
        <v>7851</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26"/>
      <c r="Q79" s="316"/>
      <c r="R79" s="318"/>
      <c r="S79" s="289" t="s">
        <v>7911</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26"/>
      <c r="Z79" s="328"/>
      <c r="AA79" s="360"/>
    </row>
    <row r="80" spans="1:27" s="187" customFormat="1" ht="25.95" customHeight="1" x14ac:dyDescent="0.45">
      <c r="A80" s="288"/>
      <c r="B80" s="315"/>
      <c r="C80" s="300"/>
      <c r="D80" s="321"/>
      <c r="E80" s="323"/>
      <c r="F80" s="325"/>
      <c r="G80" s="327"/>
      <c r="H80" s="329"/>
      <c r="I80" s="319"/>
      <c r="J80" s="288"/>
      <c r="K80" s="315"/>
      <c r="L80" s="300"/>
      <c r="M80" s="321"/>
      <c r="N80" s="323"/>
      <c r="O80" s="325"/>
      <c r="P80" s="327"/>
      <c r="Q80" s="317"/>
      <c r="R80" s="319"/>
      <c r="S80" s="288"/>
      <c r="T80" s="315"/>
      <c r="U80" s="300"/>
      <c r="V80" s="321"/>
      <c r="W80" s="323"/>
      <c r="X80" s="325"/>
      <c r="Y80" s="327"/>
      <c r="Z80" s="329"/>
      <c r="AA80" s="361"/>
    </row>
    <row r="81" spans="1:27" s="187" customFormat="1" ht="25.95" customHeight="1" x14ac:dyDescent="0.45">
      <c r="A81" s="289" t="s">
        <v>7792</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26"/>
      <c r="H81" s="328"/>
      <c r="I81" s="318"/>
      <c r="J81" s="289" t="s">
        <v>7852</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26"/>
      <c r="Q81" s="316"/>
      <c r="R81" s="318"/>
      <c r="S81" s="289" t="s">
        <v>7912</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26"/>
      <c r="Z81" s="328"/>
      <c r="AA81" s="360"/>
    </row>
    <row r="82" spans="1:27" s="187" customFormat="1" ht="25.95" customHeight="1" x14ac:dyDescent="0.45">
      <c r="A82" s="288"/>
      <c r="B82" s="315"/>
      <c r="C82" s="300"/>
      <c r="D82" s="321"/>
      <c r="E82" s="323"/>
      <c r="F82" s="325"/>
      <c r="G82" s="327"/>
      <c r="H82" s="329"/>
      <c r="I82" s="319"/>
      <c r="J82" s="288"/>
      <c r="K82" s="315"/>
      <c r="L82" s="300"/>
      <c r="M82" s="321"/>
      <c r="N82" s="323"/>
      <c r="O82" s="325"/>
      <c r="P82" s="327"/>
      <c r="Q82" s="317"/>
      <c r="R82" s="319"/>
      <c r="S82" s="288"/>
      <c r="T82" s="315"/>
      <c r="U82" s="300"/>
      <c r="V82" s="321"/>
      <c r="W82" s="323"/>
      <c r="X82" s="325"/>
      <c r="Y82" s="327"/>
      <c r="Z82" s="329"/>
      <c r="AA82" s="361"/>
    </row>
    <row r="83" spans="1:27" s="187" customFormat="1" ht="25.95" customHeight="1" x14ac:dyDescent="0.45">
      <c r="A83" s="289" t="s">
        <v>7793</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26"/>
      <c r="H83" s="328"/>
      <c r="I83" s="318"/>
      <c r="J83" s="289" t="s">
        <v>7853</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26"/>
      <c r="Q83" s="316"/>
      <c r="R83" s="318"/>
      <c r="S83" s="289" t="s">
        <v>7913</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26"/>
      <c r="Z83" s="328"/>
      <c r="AA83" s="360"/>
    </row>
    <row r="84" spans="1:27" s="187" customFormat="1" ht="25.95" customHeight="1" x14ac:dyDescent="0.45">
      <c r="A84" s="288"/>
      <c r="B84" s="315"/>
      <c r="C84" s="300"/>
      <c r="D84" s="321"/>
      <c r="E84" s="323"/>
      <c r="F84" s="325"/>
      <c r="G84" s="327"/>
      <c r="H84" s="329"/>
      <c r="I84" s="319"/>
      <c r="J84" s="288"/>
      <c r="K84" s="315"/>
      <c r="L84" s="300"/>
      <c r="M84" s="321"/>
      <c r="N84" s="323"/>
      <c r="O84" s="325"/>
      <c r="P84" s="327"/>
      <c r="Q84" s="317"/>
      <c r="R84" s="319"/>
      <c r="S84" s="288"/>
      <c r="T84" s="315"/>
      <c r="U84" s="300"/>
      <c r="V84" s="321"/>
      <c r="W84" s="323"/>
      <c r="X84" s="325"/>
      <c r="Y84" s="327"/>
      <c r="Z84" s="329"/>
      <c r="AA84" s="361"/>
    </row>
    <row r="85" spans="1:27" s="187" customFormat="1" ht="25.95" customHeight="1" x14ac:dyDescent="0.45">
      <c r="A85" s="289" t="s">
        <v>7794</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26"/>
      <c r="H85" s="328"/>
      <c r="I85" s="318"/>
      <c r="J85" s="289" t="s">
        <v>7854</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26"/>
      <c r="Q85" s="316"/>
      <c r="R85" s="318"/>
      <c r="S85" s="289" t="s">
        <v>7914</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26"/>
      <c r="Z85" s="328"/>
      <c r="AA85" s="360"/>
    </row>
    <row r="86" spans="1:27" s="187" customFormat="1" ht="25.95" customHeight="1" x14ac:dyDescent="0.45">
      <c r="A86" s="288"/>
      <c r="B86" s="315"/>
      <c r="C86" s="300"/>
      <c r="D86" s="321"/>
      <c r="E86" s="323"/>
      <c r="F86" s="325"/>
      <c r="G86" s="327"/>
      <c r="H86" s="329"/>
      <c r="I86" s="319"/>
      <c r="J86" s="288"/>
      <c r="K86" s="315"/>
      <c r="L86" s="300"/>
      <c r="M86" s="321"/>
      <c r="N86" s="323"/>
      <c r="O86" s="325"/>
      <c r="P86" s="327"/>
      <c r="Q86" s="317"/>
      <c r="R86" s="319"/>
      <c r="S86" s="288"/>
      <c r="T86" s="315"/>
      <c r="U86" s="300"/>
      <c r="V86" s="321"/>
      <c r="W86" s="323"/>
      <c r="X86" s="325"/>
      <c r="Y86" s="327"/>
      <c r="Z86" s="329"/>
      <c r="AA86" s="361"/>
    </row>
    <row r="87" spans="1:27" s="187" customFormat="1" ht="25.95" customHeight="1" x14ac:dyDescent="0.45">
      <c r="A87" s="289" t="s">
        <v>7795</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26"/>
      <c r="H87" s="328"/>
      <c r="I87" s="318"/>
      <c r="J87" s="289" t="s">
        <v>7855</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26"/>
      <c r="Q87" s="316"/>
      <c r="R87" s="318"/>
      <c r="S87" s="289" t="s">
        <v>7915</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26"/>
      <c r="Z87" s="328"/>
      <c r="AA87" s="360"/>
    </row>
    <row r="88" spans="1:27" s="187" customFormat="1" ht="25.95" customHeight="1" x14ac:dyDescent="0.45">
      <c r="A88" s="288"/>
      <c r="B88" s="315"/>
      <c r="C88" s="300"/>
      <c r="D88" s="321"/>
      <c r="E88" s="323"/>
      <c r="F88" s="325"/>
      <c r="G88" s="327"/>
      <c r="H88" s="329"/>
      <c r="I88" s="319"/>
      <c r="J88" s="288"/>
      <c r="K88" s="315"/>
      <c r="L88" s="300"/>
      <c r="M88" s="321"/>
      <c r="N88" s="323"/>
      <c r="O88" s="325"/>
      <c r="P88" s="327"/>
      <c r="Q88" s="317"/>
      <c r="R88" s="319"/>
      <c r="S88" s="288"/>
      <c r="T88" s="315"/>
      <c r="U88" s="300"/>
      <c r="V88" s="321"/>
      <c r="W88" s="323"/>
      <c r="X88" s="325"/>
      <c r="Y88" s="327"/>
      <c r="Z88" s="329"/>
      <c r="AA88" s="361"/>
    </row>
    <row r="89" spans="1:27" s="187" customFormat="1" ht="25.95" customHeight="1" x14ac:dyDescent="0.45">
      <c r="A89" s="289" t="s">
        <v>7796</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26"/>
      <c r="H89" s="328"/>
      <c r="I89" s="318"/>
      <c r="J89" s="289" t="s">
        <v>7856</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26"/>
      <c r="Q89" s="316"/>
      <c r="R89" s="318"/>
      <c r="S89" s="289" t="s">
        <v>7916</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26"/>
      <c r="Z89" s="328"/>
      <c r="AA89" s="360"/>
    </row>
    <row r="90" spans="1:27" s="187" customFormat="1" ht="25.95" customHeight="1" x14ac:dyDescent="0.45">
      <c r="A90" s="288"/>
      <c r="B90" s="315"/>
      <c r="C90" s="300"/>
      <c r="D90" s="321"/>
      <c r="E90" s="323"/>
      <c r="F90" s="325"/>
      <c r="G90" s="327"/>
      <c r="H90" s="329"/>
      <c r="I90" s="319"/>
      <c r="J90" s="288"/>
      <c r="K90" s="315"/>
      <c r="L90" s="300"/>
      <c r="M90" s="321"/>
      <c r="N90" s="323"/>
      <c r="O90" s="325"/>
      <c r="P90" s="327"/>
      <c r="Q90" s="317"/>
      <c r="R90" s="319"/>
      <c r="S90" s="288"/>
      <c r="T90" s="315"/>
      <c r="U90" s="300"/>
      <c r="V90" s="321"/>
      <c r="W90" s="323"/>
      <c r="X90" s="325"/>
      <c r="Y90" s="327"/>
      <c r="Z90" s="329"/>
      <c r="AA90" s="361"/>
    </row>
    <row r="91" spans="1:27" s="187" customFormat="1" ht="25.95" customHeight="1" x14ac:dyDescent="0.45">
      <c r="A91" s="289" t="s">
        <v>7797</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26"/>
      <c r="H91" s="328"/>
      <c r="I91" s="318"/>
      <c r="J91" s="289" t="s">
        <v>7857</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26"/>
      <c r="Q91" s="316"/>
      <c r="R91" s="318"/>
      <c r="S91" s="289" t="s">
        <v>7917</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26"/>
      <c r="Z91" s="328"/>
      <c r="AA91" s="360"/>
    </row>
    <row r="92" spans="1:27" s="187" customFormat="1" ht="25.95" customHeight="1" x14ac:dyDescent="0.45">
      <c r="A92" s="288"/>
      <c r="B92" s="315"/>
      <c r="C92" s="300"/>
      <c r="D92" s="321"/>
      <c r="E92" s="323"/>
      <c r="F92" s="325"/>
      <c r="G92" s="327"/>
      <c r="H92" s="329"/>
      <c r="I92" s="319"/>
      <c r="J92" s="288"/>
      <c r="K92" s="315"/>
      <c r="L92" s="300"/>
      <c r="M92" s="321"/>
      <c r="N92" s="323"/>
      <c r="O92" s="325"/>
      <c r="P92" s="327"/>
      <c r="Q92" s="317"/>
      <c r="R92" s="319"/>
      <c r="S92" s="288"/>
      <c r="T92" s="315"/>
      <c r="U92" s="300"/>
      <c r="V92" s="321"/>
      <c r="W92" s="323"/>
      <c r="X92" s="325"/>
      <c r="Y92" s="327"/>
      <c r="Z92" s="329"/>
      <c r="AA92" s="361"/>
    </row>
    <row r="93" spans="1:27" s="187" customFormat="1" ht="25.95" customHeight="1" x14ac:dyDescent="0.45">
      <c r="A93" s="289" t="s">
        <v>7798</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26"/>
      <c r="H93" s="328"/>
      <c r="I93" s="318"/>
      <c r="J93" s="289" t="s">
        <v>7858</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26"/>
      <c r="Q93" s="316"/>
      <c r="R93" s="318"/>
      <c r="S93" s="289" t="s">
        <v>7918</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26"/>
      <c r="Z93" s="328"/>
      <c r="AA93" s="360"/>
    </row>
    <row r="94" spans="1:27" s="187" customFormat="1" ht="25.95" customHeight="1" x14ac:dyDescent="0.45">
      <c r="A94" s="288"/>
      <c r="B94" s="315"/>
      <c r="C94" s="300"/>
      <c r="D94" s="321"/>
      <c r="E94" s="323"/>
      <c r="F94" s="325"/>
      <c r="G94" s="327"/>
      <c r="H94" s="329"/>
      <c r="I94" s="319"/>
      <c r="J94" s="288"/>
      <c r="K94" s="315"/>
      <c r="L94" s="300"/>
      <c r="M94" s="321"/>
      <c r="N94" s="323"/>
      <c r="O94" s="325"/>
      <c r="P94" s="327"/>
      <c r="Q94" s="317"/>
      <c r="R94" s="319"/>
      <c r="S94" s="288"/>
      <c r="T94" s="315"/>
      <c r="U94" s="300"/>
      <c r="V94" s="321"/>
      <c r="W94" s="323"/>
      <c r="X94" s="325"/>
      <c r="Y94" s="327"/>
      <c r="Z94" s="329"/>
      <c r="AA94" s="361"/>
    </row>
    <row r="95" spans="1:27" s="187" customFormat="1" ht="25.95" customHeight="1" x14ac:dyDescent="0.45">
      <c r="A95" s="289" t="s">
        <v>7799</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26"/>
      <c r="H95" s="328"/>
      <c r="I95" s="318"/>
      <c r="J95" s="289" t="s">
        <v>7859</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26"/>
      <c r="Q95" s="316"/>
      <c r="R95" s="318"/>
      <c r="S95" s="289" t="s">
        <v>7919</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26"/>
      <c r="Z95" s="328"/>
      <c r="AA95" s="360"/>
    </row>
    <row r="96" spans="1:27" s="187" customFormat="1" ht="25.95" customHeight="1" x14ac:dyDescent="0.45">
      <c r="A96" s="288"/>
      <c r="B96" s="315"/>
      <c r="C96" s="300"/>
      <c r="D96" s="321"/>
      <c r="E96" s="323"/>
      <c r="F96" s="325"/>
      <c r="G96" s="327"/>
      <c r="H96" s="329"/>
      <c r="I96" s="319"/>
      <c r="J96" s="288"/>
      <c r="K96" s="315"/>
      <c r="L96" s="300"/>
      <c r="M96" s="321"/>
      <c r="N96" s="323"/>
      <c r="O96" s="325"/>
      <c r="P96" s="327"/>
      <c r="Q96" s="317"/>
      <c r="R96" s="319"/>
      <c r="S96" s="288"/>
      <c r="T96" s="315"/>
      <c r="U96" s="300"/>
      <c r="V96" s="321"/>
      <c r="W96" s="323"/>
      <c r="X96" s="325"/>
      <c r="Y96" s="327"/>
      <c r="Z96" s="329"/>
      <c r="AA96" s="361"/>
    </row>
    <row r="97" spans="1:27" s="187" customFormat="1" ht="18" customHeight="1" x14ac:dyDescent="0.45">
      <c r="A97" s="289" t="s">
        <v>7800</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26"/>
      <c r="H97" s="328"/>
      <c r="I97" s="318"/>
      <c r="J97" s="289" t="s">
        <v>7860</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26"/>
      <c r="Q97" s="316"/>
      <c r="R97" s="318"/>
      <c r="S97" s="289" t="s">
        <v>7920</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26"/>
      <c r="Z97" s="328"/>
      <c r="AA97" s="360"/>
    </row>
    <row r="98" spans="1:27" s="187" customFormat="1" ht="18" customHeight="1" x14ac:dyDescent="0.45">
      <c r="A98" s="288"/>
      <c r="B98" s="315"/>
      <c r="C98" s="300"/>
      <c r="D98" s="321"/>
      <c r="E98" s="323"/>
      <c r="F98" s="325"/>
      <c r="G98" s="327"/>
      <c r="H98" s="329"/>
      <c r="I98" s="319"/>
      <c r="J98" s="288"/>
      <c r="K98" s="315"/>
      <c r="L98" s="300"/>
      <c r="M98" s="321"/>
      <c r="N98" s="323"/>
      <c r="O98" s="325"/>
      <c r="P98" s="327"/>
      <c r="Q98" s="317"/>
      <c r="R98" s="319"/>
      <c r="S98" s="288"/>
      <c r="T98" s="315"/>
      <c r="U98" s="300"/>
      <c r="V98" s="321"/>
      <c r="W98" s="323"/>
      <c r="X98" s="325"/>
      <c r="Y98" s="327"/>
      <c r="Z98" s="329"/>
      <c r="AA98" s="361"/>
    </row>
    <row r="99" spans="1:27" s="187" customFormat="1" ht="18" customHeight="1" x14ac:dyDescent="0.45">
      <c r="A99" s="289" t="s">
        <v>7801</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26"/>
      <c r="H99" s="328"/>
      <c r="I99" s="318"/>
      <c r="J99" s="289" t="s">
        <v>7861</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26"/>
      <c r="Q99" s="316"/>
      <c r="R99" s="318"/>
      <c r="S99" s="289" t="s">
        <v>7921</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26"/>
      <c r="Z99" s="328"/>
      <c r="AA99" s="360"/>
    </row>
    <row r="100" spans="1:27" s="187" customFormat="1" ht="18" customHeight="1" x14ac:dyDescent="0.45">
      <c r="A100" s="288"/>
      <c r="B100" s="315"/>
      <c r="C100" s="300"/>
      <c r="D100" s="321"/>
      <c r="E100" s="323"/>
      <c r="F100" s="325"/>
      <c r="G100" s="327"/>
      <c r="H100" s="329"/>
      <c r="I100" s="319"/>
      <c r="J100" s="288"/>
      <c r="K100" s="315"/>
      <c r="L100" s="300"/>
      <c r="M100" s="321"/>
      <c r="N100" s="323"/>
      <c r="O100" s="325"/>
      <c r="P100" s="327"/>
      <c r="Q100" s="317"/>
      <c r="R100" s="319"/>
      <c r="S100" s="288"/>
      <c r="T100" s="315"/>
      <c r="U100" s="300"/>
      <c r="V100" s="321"/>
      <c r="W100" s="323"/>
      <c r="X100" s="325"/>
      <c r="Y100" s="327"/>
      <c r="Z100" s="329"/>
      <c r="AA100" s="361"/>
    </row>
    <row r="101" spans="1:27" s="187" customFormat="1" ht="18" customHeight="1" x14ac:dyDescent="0.45">
      <c r="A101" s="289" t="s">
        <v>7802</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26"/>
      <c r="H101" s="328"/>
      <c r="I101" s="318"/>
      <c r="J101" s="289" t="s">
        <v>7862</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26"/>
      <c r="Q101" s="316"/>
      <c r="R101" s="318"/>
      <c r="S101" s="289" t="s">
        <v>7922</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26"/>
      <c r="Z101" s="328"/>
      <c r="AA101" s="360"/>
    </row>
    <row r="102" spans="1:27" s="187" customFormat="1" ht="18" customHeight="1" x14ac:dyDescent="0.45">
      <c r="A102" s="288"/>
      <c r="B102" s="315"/>
      <c r="C102" s="300"/>
      <c r="D102" s="321"/>
      <c r="E102" s="323"/>
      <c r="F102" s="325"/>
      <c r="G102" s="327"/>
      <c r="H102" s="329"/>
      <c r="I102" s="319"/>
      <c r="J102" s="288"/>
      <c r="K102" s="315"/>
      <c r="L102" s="300"/>
      <c r="M102" s="321"/>
      <c r="N102" s="323"/>
      <c r="O102" s="325"/>
      <c r="P102" s="327"/>
      <c r="Q102" s="317"/>
      <c r="R102" s="319"/>
      <c r="S102" s="288"/>
      <c r="T102" s="315"/>
      <c r="U102" s="300"/>
      <c r="V102" s="321"/>
      <c r="W102" s="323"/>
      <c r="X102" s="325"/>
      <c r="Y102" s="327"/>
      <c r="Z102" s="329"/>
      <c r="AA102" s="361"/>
    </row>
    <row r="103" spans="1:27" s="187" customFormat="1" ht="18" customHeight="1" x14ac:dyDescent="0.45">
      <c r="A103" s="289" t="s">
        <v>7803</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26"/>
      <c r="H103" s="328"/>
      <c r="I103" s="318"/>
      <c r="J103" s="289" t="s">
        <v>7863</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26"/>
      <c r="Q103" s="316"/>
      <c r="R103" s="318"/>
      <c r="S103" s="289" t="s">
        <v>7923</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26"/>
      <c r="Z103" s="328"/>
      <c r="AA103" s="360"/>
    </row>
    <row r="104" spans="1:27" s="187" customFormat="1" ht="18" customHeight="1" x14ac:dyDescent="0.45">
      <c r="A104" s="288"/>
      <c r="B104" s="315"/>
      <c r="C104" s="300"/>
      <c r="D104" s="321"/>
      <c r="E104" s="323"/>
      <c r="F104" s="325"/>
      <c r="G104" s="327"/>
      <c r="H104" s="329"/>
      <c r="I104" s="319"/>
      <c r="J104" s="288"/>
      <c r="K104" s="315"/>
      <c r="L104" s="300"/>
      <c r="M104" s="321"/>
      <c r="N104" s="323"/>
      <c r="O104" s="325"/>
      <c r="P104" s="327"/>
      <c r="Q104" s="317"/>
      <c r="R104" s="319"/>
      <c r="S104" s="288"/>
      <c r="T104" s="315"/>
      <c r="U104" s="300"/>
      <c r="V104" s="321"/>
      <c r="W104" s="323"/>
      <c r="X104" s="325"/>
      <c r="Y104" s="327"/>
      <c r="Z104" s="329"/>
      <c r="AA104" s="361"/>
    </row>
    <row r="105" spans="1:27" s="187" customFormat="1" ht="18" customHeight="1" x14ac:dyDescent="0.45">
      <c r="A105" s="289" t="s">
        <v>7804</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26"/>
      <c r="H105" s="328"/>
      <c r="I105" s="318"/>
      <c r="J105" s="289" t="s">
        <v>7864</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26"/>
      <c r="Q105" s="316"/>
      <c r="R105" s="318"/>
      <c r="S105" s="289" t="s">
        <v>7924</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26"/>
      <c r="Z105" s="328"/>
      <c r="AA105" s="360"/>
    </row>
    <row r="106" spans="1:27" s="184" customFormat="1" ht="18" customHeight="1" thickBot="1" x14ac:dyDescent="0.2">
      <c r="A106" s="290"/>
      <c r="B106" s="362"/>
      <c r="C106" s="301"/>
      <c r="D106" s="367"/>
      <c r="E106" s="369"/>
      <c r="F106" s="365"/>
      <c r="G106" s="366"/>
      <c r="H106" s="373"/>
      <c r="I106" s="375"/>
      <c r="J106" s="290"/>
      <c r="K106" s="362"/>
      <c r="L106" s="301"/>
      <c r="M106" s="367"/>
      <c r="N106" s="369"/>
      <c r="O106" s="365"/>
      <c r="P106" s="366"/>
      <c r="Q106" s="374"/>
      <c r="R106" s="375"/>
      <c r="S106" s="290"/>
      <c r="T106" s="362"/>
      <c r="U106" s="301"/>
      <c r="V106" s="367"/>
      <c r="W106" s="369"/>
      <c r="X106" s="365"/>
      <c r="Y106" s="366"/>
      <c r="Z106" s="373"/>
      <c r="AA106" s="370"/>
    </row>
    <row r="107" spans="1:27" s="187" customFormat="1" ht="25.95" customHeight="1" x14ac:dyDescent="0.45">
      <c r="A107" s="287" t="s">
        <v>7805</v>
      </c>
      <c r="B107" s="379"/>
      <c r="C107" s="302"/>
      <c r="D107" s="381" t="str">
        <f xml:space="preserve">
IF(C108="ア",VLOOKUP(A108,ア!$A:$C,2,FALSE),
IF(C108="イ",VLOOKUP(A108,イ!$A:$C,2,FALSE),
IF(C108="ウ",HLOOKUP(A108,ウ!$1:$6,4,FALSE),
IF(C108="エ",VLOOKUP(A108,エ!$A:$E,4,FALSE),""))))</f>
        <v/>
      </c>
      <c r="E107" s="364" t="str">
        <f xml:space="preserve">
IF(C108="ア",VLOOKUP(A108,ア!$A:$C,3,FALSE),
IF(C108="イ",VLOOKUP(A108,イ!$A:$C,3,FALSE),
IF(C108="ウ",HLOOKUP(A108,ウ!$1:$6,5,FALSE)&amp;HLOOKUP(A108,ウ!$1:$6,6,FALSE),
IF(C108="エ",VLOOKUP(A108,エ!$A:$E,4,FALSE),""))))</f>
        <v/>
      </c>
      <c r="F107" s="368"/>
      <c r="G107" s="371"/>
      <c r="H107" s="372"/>
      <c r="I107" s="378"/>
      <c r="J107" s="287" t="s">
        <v>7865</v>
      </c>
      <c r="K107" s="379"/>
      <c r="L107" s="302"/>
      <c r="M107" s="381" t="str">
        <f xml:space="preserve">
IF(L108="ア",VLOOKUP(J108,ア!$A:$C,2,FALSE),
IF(L108="イ",VLOOKUP(J108,イ!$A:$C,2,FALSE),
IF(L108="ウ",HLOOKUP(J108,ウ!$1:$6,4,FALSE),
IF(L108="エ",VLOOKUP(J108,エ!$A:$E,4,FALSE),""))))</f>
        <v/>
      </c>
      <c r="N107" s="364" t="str">
        <f xml:space="preserve">
IF(L108="ア",VLOOKUP(J108,ア!$A:$C,3,FALSE),
IF(L108="イ",VLOOKUP(J108,イ!$A:$C,3,FALSE),
IF(L108="ウ",HLOOKUP(J108,ウ!$1:$6,5,FALSE)&amp;HLOOKUP(J108,ウ!$1:$6,6,FALSE),
IF(L108="エ",VLOOKUP(J108,エ!$A:$E,4,FALSE),""))))</f>
        <v/>
      </c>
      <c r="O107" s="368"/>
      <c r="P107" s="371"/>
      <c r="Q107" s="377"/>
      <c r="R107" s="378"/>
      <c r="S107" s="287" t="s">
        <v>7925</v>
      </c>
      <c r="T107" s="379"/>
      <c r="U107" s="302"/>
      <c r="V107" s="380" t="str">
        <f xml:space="preserve">
IF(U108="ア",VLOOKUP(S108,ア!$A:$C,2,FALSE),
IF(U108="イ",VLOOKUP(S108,イ!$A:$C,2,FALSE),
IF(U108="ウ",HLOOKUP(S108,ウ!$1:$6,4,FALSE),
IF(U108="エ",VLOOKUP(S108,エ!$A:$E,4,FALSE),""))))</f>
        <v/>
      </c>
      <c r="W107" s="376" t="str">
        <f xml:space="preserve">
IF(U108="ア",VLOOKUP(S108,ア!$A:$C,3,FALSE),
IF(U108="イ",VLOOKUP(S108,イ!$A:$C,3,FALSE),
IF(U108="ウ",HLOOKUP(S108,ウ!$1:$6,5,FALSE)&amp;HLOOKUP(S108,ウ!$1:$6,6,FALSE),
IF(U108="エ",VLOOKUP(S108,エ!$A:$E,4,FALSE),""))))</f>
        <v/>
      </c>
      <c r="X107" s="368"/>
      <c r="Y107" s="371"/>
      <c r="Z107" s="372"/>
      <c r="AA107" s="363"/>
    </row>
    <row r="108" spans="1:27" s="187" customFormat="1" ht="25.95" customHeight="1" x14ac:dyDescent="0.45">
      <c r="A108" s="288"/>
      <c r="B108" s="315"/>
      <c r="C108" s="300"/>
      <c r="D108" s="321"/>
      <c r="E108" s="323"/>
      <c r="F108" s="325"/>
      <c r="G108" s="327"/>
      <c r="H108" s="329"/>
      <c r="I108" s="319"/>
      <c r="J108" s="288"/>
      <c r="K108" s="315"/>
      <c r="L108" s="300"/>
      <c r="M108" s="321"/>
      <c r="N108" s="323"/>
      <c r="O108" s="325"/>
      <c r="P108" s="327"/>
      <c r="Q108" s="317"/>
      <c r="R108" s="319"/>
      <c r="S108" s="288"/>
      <c r="T108" s="315"/>
      <c r="U108" s="300"/>
      <c r="V108" s="321"/>
      <c r="W108" s="323"/>
      <c r="X108" s="325"/>
      <c r="Y108" s="327"/>
      <c r="Z108" s="329"/>
      <c r="AA108" s="361"/>
    </row>
    <row r="109" spans="1:27" s="187" customFormat="1" ht="25.95" customHeight="1" x14ac:dyDescent="0.45">
      <c r="A109" s="289" t="s">
        <v>7806</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26"/>
      <c r="H109" s="328"/>
      <c r="I109" s="318"/>
      <c r="J109" s="289" t="s">
        <v>7866</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26"/>
      <c r="Q109" s="316"/>
      <c r="R109" s="318"/>
      <c r="S109" s="289" t="s">
        <v>7926</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26"/>
      <c r="Z109" s="328"/>
      <c r="AA109" s="360"/>
    </row>
    <row r="110" spans="1:27" s="187" customFormat="1" ht="25.95" customHeight="1" x14ac:dyDescent="0.45">
      <c r="A110" s="288"/>
      <c r="B110" s="315"/>
      <c r="C110" s="300"/>
      <c r="D110" s="321"/>
      <c r="E110" s="323"/>
      <c r="F110" s="325"/>
      <c r="G110" s="327"/>
      <c r="H110" s="329"/>
      <c r="I110" s="319"/>
      <c r="J110" s="288"/>
      <c r="K110" s="315"/>
      <c r="L110" s="300"/>
      <c r="M110" s="321"/>
      <c r="N110" s="323"/>
      <c r="O110" s="325"/>
      <c r="P110" s="327"/>
      <c r="Q110" s="317"/>
      <c r="R110" s="319"/>
      <c r="S110" s="288"/>
      <c r="T110" s="315"/>
      <c r="U110" s="300"/>
      <c r="V110" s="321"/>
      <c r="W110" s="323"/>
      <c r="X110" s="325"/>
      <c r="Y110" s="327"/>
      <c r="Z110" s="329"/>
      <c r="AA110" s="361"/>
    </row>
    <row r="111" spans="1:27" s="187" customFormat="1" ht="25.95" customHeight="1" x14ac:dyDescent="0.45">
      <c r="A111" s="289" t="s">
        <v>7807</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26"/>
      <c r="H111" s="328"/>
      <c r="I111" s="318"/>
      <c r="J111" s="289" t="s">
        <v>7867</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26"/>
      <c r="Q111" s="316"/>
      <c r="R111" s="318"/>
      <c r="S111" s="289" t="s">
        <v>7927</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26"/>
      <c r="Z111" s="328"/>
      <c r="AA111" s="360"/>
    </row>
    <row r="112" spans="1:27" s="187" customFormat="1" ht="25.95" customHeight="1" x14ac:dyDescent="0.45">
      <c r="A112" s="288"/>
      <c r="B112" s="315"/>
      <c r="C112" s="300"/>
      <c r="D112" s="321"/>
      <c r="E112" s="323"/>
      <c r="F112" s="325"/>
      <c r="G112" s="327"/>
      <c r="H112" s="329"/>
      <c r="I112" s="319"/>
      <c r="J112" s="288"/>
      <c r="K112" s="315"/>
      <c r="L112" s="300"/>
      <c r="M112" s="321"/>
      <c r="N112" s="323"/>
      <c r="O112" s="325"/>
      <c r="P112" s="327"/>
      <c r="Q112" s="317"/>
      <c r="R112" s="319"/>
      <c r="S112" s="288"/>
      <c r="T112" s="315"/>
      <c r="U112" s="300"/>
      <c r="V112" s="321"/>
      <c r="W112" s="323"/>
      <c r="X112" s="325"/>
      <c r="Y112" s="327"/>
      <c r="Z112" s="329"/>
      <c r="AA112" s="361"/>
    </row>
    <row r="113" spans="1:27" s="187" customFormat="1" ht="25.95" customHeight="1" x14ac:dyDescent="0.45">
      <c r="A113" s="289" t="s">
        <v>7808</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26"/>
      <c r="H113" s="328"/>
      <c r="I113" s="318"/>
      <c r="J113" s="289" t="s">
        <v>7868</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26"/>
      <c r="Q113" s="316"/>
      <c r="R113" s="318"/>
      <c r="S113" s="289" t="s">
        <v>7928</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26"/>
      <c r="Z113" s="328"/>
      <c r="AA113" s="360"/>
    </row>
    <row r="114" spans="1:27" s="187" customFormat="1" ht="25.95" customHeight="1" x14ac:dyDescent="0.45">
      <c r="A114" s="288"/>
      <c r="B114" s="315"/>
      <c r="C114" s="300"/>
      <c r="D114" s="321"/>
      <c r="E114" s="323"/>
      <c r="F114" s="325"/>
      <c r="G114" s="327"/>
      <c r="H114" s="329"/>
      <c r="I114" s="319"/>
      <c r="J114" s="288"/>
      <c r="K114" s="315"/>
      <c r="L114" s="300"/>
      <c r="M114" s="321"/>
      <c r="N114" s="323"/>
      <c r="O114" s="325"/>
      <c r="P114" s="327"/>
      <c r="Q114" s="317"/>
      <c r="R114" s="319"/>
      <c r="S114" s="288"/>
      <c r="T114" s="315"/>
      <c r="U114" s="300"/>
      <c r="V114" s="321"/>
      <c r="W114" s="323"/>
      <c r="X114" s="325"/>
      <c r="Y114" s="327"/>
      <c r="Z114" s="329"/>
      <c r="AA114" s="361"/>
    </row>
    <row r="115" spans="1:27" s="187" customFormat="1" ht="25.95" customHeight="1" x14ac:dyDescent="0.45">
      <c r="A115" s="289" t="s">
        <v>7809</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26"/>
      <c r="H115" s="328"/>
      <c r="I115" s="318"/>
      <c r="J115" s="289" t="s">
        <v>7869</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26"/>
      <c r="Q115" s="316"/>
      <c r="R115" s="318"/>
      <c r="S115" s="289" t="s">
        <v>7929</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26"/>
      <c r="Z115" s="328"/>
      <c r="AA115" s="360"/>
    </row>
    <row r="116" spans="1:27" s="187" customFormat="1" ht="25.95" customHeight="1" x14ac:dyDescent="0.45">
      <c r="A116" s="288"/>
      <c r="B116" s="315"/>
      <c r="C116" s="300"/>
      <c r="D116" s="321"/>
      <c r="E116" s="323"/>
      <c r="F116" s="325"/>
      <c r="G116" s="327"/>
      <c r="H116" s="329"/>
      <c r="I116" s="319"/>
      <c r="J116" s="288"/>
      <c r="K116" s="315"/>
      <c r="L116" s="300"/>
      <c r="M116" s="321"/>
      <c r="N116" s="323"/>
      <c r="O116" s="325"/>
      <c r="P116" s="327"/>
      <c r="Q116" s="317"/>
      <c r="R116" s="319"/>
      <c r="S116" s="288"/>
      <c r="T116" s="315"/>
      <c r="U116" s="300"/>
      <c r="V116" s="321"/>
      <c r="W116" s="323"/>
      <c r="X116" s="325"/>
      <c r="Y116" s="327"/>
      <c r="Z116" s="329"/>
      <c r="AA116" s="361"/>
    </row>
    <row r="117" spans="1:27" s="187" customFormat="1" ht="25.95" customHeight="1" x14ac:dyDescent="0.45">
      <c r="A117" s="289" t="s">
        <v>7810</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26"/>
      <c r="H117" s="328"/>
      <c r="I117" s="318"/>
      <c r="J117" s="289" t="s">
        <v>7870</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26"/>
      <c r="Q117" s="316"/>
      <c r="R117" s="318"/>
      <c r="S117" s="289" t="s">
        <v>7930</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26"/>
      <c r="Z117" s="328"/>
      <c r="AA117" s="360"/>
    </row>
    <row r="118" spans="1:27" s="187" customFormat="1" ht="25.95" customHeight="1" x14ac:dyDescent="0.45">
      <c r="A118" s="288"/>
      <c r="B118" s="315"/>
      <c r="C118" s="300"/>
      <c r="D118" s="321"/>
      <c r="E118" s="323"/>
      <c r="F118" s="325"/>
      <c r="G118" s="327"/>
      <c r="H118" s="329"/>
      <c r="I118" s="319"/>
      <c r="J118" s="288"/>
      <c r="K118" s="315"/>
      <c r="L118" s="300"/>
      <c r="M118" s="321"/>
      <c r="N118" s="323"/>
      <c r="O118" s="325"/>
      <c r="P118" s="327"/>
      <c r="Q118" s="317"/>
      <c r="R118" s="319"/>
      <c r="S118" s="288"/>
      <c r="T118" s="315"/>
      <c r="U118" s="300"/>
      <c r="V118" s="321"/>
      <c r="W118" s="323"/>
      <c r="X118" s="325"/>
      <c r="Y118" s="327"/>
      <c r="Z118" s="329"/>
      <c r="AA118" s="361"/>
    </row>
    <row r="119" spans="1:27" s="187" customFormat="1" ht="25.95" customHeight="1" x14ac:dyDescent="0.45">
      <c r="A119" s="289" t="s">
        <v>7811</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26"/>
      <c r="H119" s="328"/>
      <c r="I119" s="318"/>
      <c r="J119" s="289" t="s">
        <v>7871</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26"/>
      <c r="Q119" s="316"/>
      <c r="R119" s="318"/>
      <c r="S119" s="289" t="s">
        <v>7931</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26"/>
      <c r="Z119" s="328"/>
      <c r="AA119" s="360"/>
    </row>
    <row r="120" spans="1:27" s="187" customFormat="1" ht="25.95" customHeight="1" x14ac:dyDescent="0.45">
      <c r="A120" s="288"/>
      <c r="B120" s="315"/>
      <c r="C120" s="300"/>
      <c r="D120" s="321"/>
      <c r="E120" s="323"/>
      <c r="F120" s="325"/>
      <c r="G120" s="327"/>
      <c r="H120" s="329"/>
      <c r="I120" s="319"/>
      <c r="J120" s="288"/>
      <c r="K120" s="315"/>
      <c r="L120" s="300"/>
      <c r="M120" s="321"/>
      <c r="N120" s="323"/>
      <c r="O120" s="325"/>
      <c r="P120" s="327"/>
      <c r="Q120" s="317"/>
      <c r="R120" s="319"/>
      <c r="S120" s="288"/>
      <c r="T120" s="315"/>
      <c r="U120" s="300"/>
      <c r="V120" s="321"/>
      <c r="W120" s="323"/>
      <c r="X120" s="325"/>
      <c r="Y120" s="327"/>
      <c r="Z120" s="329"/>
      <c r="AA120" s="361"/>
    </row>
    <row r="121" spans="1:27" s="187" customFormat="1" ht="25.95" customHeight="1" x14ac:dyDescent="0.45">
      <c r="A121" s="289" t="s">
        <v>7812</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26"/>
      <c r="H121" s="328"/>
      <c r="I121" s="318"/>
      <c r="J121" s="289" t="s">
        <v>7872</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26"/>
      <c r="Q121" s="316"/>
      <c r="R121" s="318"/>
      <c r="S121" s="289" t="s">
        <v>7932</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26"/>
      <c r="Z121" s="328"/>
      <c r="AA121" s="360"/>
    </row>
    <row r="122" spans="1:27" s="187" customFormat="1" ht="25.95" customHeight="1" x14ac:dyDescent="0.45">
      <c r="A122" s="288"/>
      <c r="B122" s="315"/>
      <c r="C122" s="300"/>
      <c r="D122" s="321"/>
      <c r="E122" s="323"/>
      <c r="F122" s="325"/>
      <c r="G122" s="327"/>
      <c r="H122" s="329"/>
      <c r="I122" s="319"/>
      <c r="J122" s="288"/>
      <c r="K122" s="315"/>
      <c r="L122" s="300"/>
      <c r="M122" s="321"/>
      <c r="N122" s="323"/>
      <c r="O122" s="325"/>
      <c r="P122" s="327"/>
      <c r="Q122" s="317"/>
      <c r="R122" s="319"/>
      <c r="S122" s="288"/>
      <c r="T122" s="315"/>
      <c r="U122" s="300"/>
      <c r="V122" s="321"/>
      <c r="W122" s="323"/>
      <c r="X122" s="325"/>
      <c r="Y122" s="327"/>
      <c r="Z122" s="329"/>
      <c r="AA122" s="361"/>
    </row>
    <row r="123" spans="1:27" s="187" customFormat="1" ht="25.95" customHeight="1" x14ac:dyDescent="0.45">
      <c r="A123" s="289" t="s">
        <v>7813</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26"/>
      <c r="H123" s="328"/>
      <c r="I123" s="318"/>
      <c r="J123" s="289" t="s">
        <v>7873</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26"/>
      <c r="Q123" s="316"/>
      <c r="R123" s="318"/>
      <c r="S123" s="289" t="s">
        <v>7933</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26"/>
      <c r="Z123" s="328"/>
      <c r="AA123" s="360"/>
    </row>
    <row r="124" spans="1:27" s="187" customFormat="1" ht="25.95" customHeight="1" x14ac:dyDescent="0.45">
      <c r="A124" s="288"/>
      <c r="B124" s="315"/>
      <c r="C124" s="300"/>
      <c r="D124" s="321"/>
      <c r="E124" s="323"/>
      <c r="F124" s="325"/>
      <c r="G124" s="327"/>
      <c r="H124" s="329"/>
      <c r="I124" s="319"/>
      <c r="J124" s="288"/>
      <c r="K124" s="315"/>
      <c r="L124" s="300"/>
      <c r="M124" s="321"/>
      <c r="N124" s="323"/>
      <c r="O124" s="325"/>
      <c r="P124" s="327"/>
      <c r="Q124" s="317"/>
      <c r="R124" s="319"/>
      <c r="S124" s="288"/>
      <c r="T124" s="315"/>
      <c r="U124" s="300"/>
      <c r="V124" s="321"/>
      <c r="W124" s="323"/>
      <c r="X124" s="325"/>
      <c r="Y124" s="327"/>
      <c r="Z124" s="329"/>
      <c r="AA124" s="361"/>
    </row>
    <row r="125" spans="1:27" s="187" customFormat="1" ht="25.95" customHeight="1" x14ac:dyDescent="0.45">
      <c r="A125" s="289" t="s">
        <v>7814</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26"/>
      <c r="H125" s="328"/>
      <c r="I125" s="318"/>
      <c r="J125" s="289" t="s">
        <v>7874</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26"/>
      <c r="Q125" s="316"/>
      <c r="R125" s="318"/>
      <c r="S125" s="289" t="s">
        <v>7934</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26"/>
      <c r="Z125" s="328"/>
      <c r="AA125" s="360"/>
    </row>
    <row r="126" spans="1:27" s="187" customFormat="1" ht="25.95" customHeight="1" x14ac:dyDescent="0.45">
      <c r="A126" s="288"/>
      <c r="B126" s="315"/>
      <c r="C126" s="300"/>
      <c r="D126" s="321"/>
      <c r="E126" s="323"/>
      <c r="F126" s="325"/>
      <c r="G126" s="327"/>
      <c r="H126" s="329"/>
      <c r="I126" s="319"/>
      <c r="J126" s="288"/>
      <c r="K126" s="315"/>
      <c r="L126" s="300"/>
      <c r="M126" s="321"/>
      <c r="N126" s="323"/>
      <c r="O126" s="325"/>
      <c r="P126" s="327"/>
      <c r="Q126" s="317"/>
      <c r="R126" s="319"/>
      <c r="S126" s="288"/>
      <c r="T126" s="315"/>
      <c r="U126" s="300"/>
      <c r="V126" s="321"/>
      <c r="W126" s="323"/>
      <c r="X126" s="325"/>
      <c r="Y126" s="327"/>
      <c r="Z126" s="329"/>
      <c r="AA126" s="361"/>
    </row>
    <row r="127" spans="1:27" s="187" customFormat="1" ht="21" customHeight="1" x14ac:dyDescent="0.45">
      <c r="A127" s="289" t="s">
        <v>7815</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26"/>
      <c r="H127" s="328"/>
      <c r="I127" s="318"/>
      <c r="J127" s="289" t="s">
        <v>7875</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26"/>
      <c r="Q127" s="316"/>
      <c r="R127" s="318"/>
      <c r="S127" s="289" t="s">
        <v>7935</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26"/>
      <c r="Z127" s="328"/>
      <c r="AA127" s="360"/>
    </row>
    <row r="128" spans="1:27" s="187" customFormat="1" ht="21" customHeight="1" x14ac:dyDescent="0.45">
      <c r="A128" s="288"/>
      <c r="B128" s="315"/>
      <c r="C128" s="300"/>
      <c r="D128" s="321"/>
      <c r="E128" s="323"/>
      <c r="F128" s="325"/>
      <c r="G128" s="327"/>
      <c r="H128" s="329"/>
      <c r="I128" s="319"/>
      <c r="J128" s="288"/>
      <c r="K128" s="315"/>
      <c r="L128" s="300"/>
      <c r="M128" s="321"/>
      <c r="N128" s="323"/>
      <c r="O128" s="325"/>
      <c r="P128" s="327"/>
      <c r="Q128" s="317"/>
      <c r="R128" s="319"/>
      <c r="S128" s="288"/>
      <c r="T128" s="315"/>
      <c r="U128" s="300"/>
      <c r="V128" s="321"/>
      <c r="W128" s="323"/>
      <c r="X128" s="325"/>
      <c r="Y128" s="327"/>
      <c r="Z128" s="329"/>
      <c r="AA128" s="361"/>
    </row>
    <row r="129" spans="1:27" s="187" customFormat="1" ht="21" customHeight="1" x14ac:dyDescent="0.45">
      <c r="A129" s="289" t="s">
        <v>7816</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26"/>
      <c r="H129" s="328"/>
      <c r="I129" s="318"/>
      <c r="J129" s="289" t="s">
        <v>7876</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26"/>
      <c r="Q129" s="316"/>
      <c r="R129" s="318"/>
      <c r="S129" s="289" t="s">
        <v>7936</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26"/>
      <c r="Z129" s="328"/>
      <c r="AA129" s="360"/>
    </row>
    <row r="130" spans="1:27" s="187" customFormat="1" ht="21" customHeight="1" x14ac:dyDescent="0.45">
      <c r="A130" s="288"/>
      <c r="B130" s="315"/>
      <c r="C130" s="300"/>
      <c r="D130" s="321"/>
      <c r="E130" s="323"/>
      <c r="F130" s="325"/>
      <c r="G130" s="327"/>
      <c r="H130" s="329"/>
      <c r="I130" s="319"/>
      <c r="J130" s="288"/>
      <c r="K130" s="315"/>
      <c r="L130" s="300"/>
      <c r="M130" s="321"/>
      <c r="N130" s="323"/>
      <c r="O130" s="325"/>
      <c r="P130" s="327"/>
      <c r="Q130" s="317"/>
      <c r="R130" s="319"/>
      <c r="S130" s="288"/>
      <c r="T130" s="315"/>
      <c r="U130" s="300"/>
      <c r="V130" s="321"/>
      <c r="W130" s="323"/>
      <c r="X130" s="325"/>
      <c r="Y130" s="327"/>
      <c r="Z130" s="329"/>
      <c r="AA130" s="361"/>
    </row>
    <row r="131" spans="1:27" s="187" customFormat="1" ht="21" customHeight="1" x14ac:dyDescent="0.45">
      <c r="A131" s="289" t="s">
        <v>7817</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26"/>
      <c r="H131" s="328"/>
      <c r="I131" s="318"/>
      <c r="J131" s="289" t="s">
        <v>7877</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26"/>
      <c r="Q131" s="316"/>
      <c r="R131" s="318"/>
      <c r="S131" s="289" t="s">
        <v>7937</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26"/>
      <c r="Z131" s="328"/>
      <c r="AA131" s="360"/>
    </row>
    <row r="132" spans="1:27" s="187" customFormat="1" ht="21" customHeight="1" x14ac:dyDescent="0.45">
      <c r="A132" s="288"/>
      <c r="B132" s="315"/>
      <c r="C132" s="300"/>
      <c r="D132" s="321"/>
      <c r="E132" s="323"/>
      <c r="F132" s="325"/>
      <c r="G132" s="327"/>
      <c r="H132" s="329"/>
      <c r="I132" s="319"/>
      <c r="J132" s="288"/>
      <c r="K132" s="315"/>
      <c r="L132" s="300"/>
      <c r="M132" s="321"/>
      <c r="N132" s="323"/>
      <c r="O132" s="325"/>
      <c r="P132" s="327"/>
      <c r="Q132" s="317"/>
      <c r="R132" s="319"/>
      <c r="S132" s="288"/>
      <c r="T132" s="315"/>
      <c r="U132" s="300"/>
      <c r="V132" s="321"/>
      <c r="W132" s="323"/>
      <c r="X132" s="325"/>
      <c r="Y132" s="327"/>
      <c r="Z132" s="329"/>
      <c r="AA132" s="361"/>
    </row>
    <row r="133" spans="1:27" s="187" customFormat="1" ht="21" customHeight="1" x14ac:dyDescent="0.45">
      <c r="A133" s="289" t="s">
        <v>7818</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26"/>
      <c r="H133" s="328"/>
      <c r="I133" s="318"/>
      <c r="J133" s="289" t="s">
        <v>7878</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26"/>
      <c r="Q133" s="316"/>
      <c r="R133" s="318"/>
      <c r="S133" s="289" t="s">
        <v>7938</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26"/>
      <c r="Z133" s="328"/>
      <c r="AA133" s="360"/>
    </row>
    <row r="134" spans="1:27" s="187" customFormat="1" ht="21" customHeight="1" x14ac:dyDescent="0.45">
      <c r="A134" s="288"/>
      <c r="B134" s="315"/>
      <c r="C134" s="300"/>
      <c r="D134" s="321"/>
      <c r="E134" s="323"/>
      <c r="F134" s="325"/>
      <c r="G134" s="327"/>
      <c r="H134" s="329"/>
      <c r="I134" s="319"/>
      <c r="J134" s="288"/>
      <c r="K134" s="315"/>
      <c r="L134" s="300"/>
      <c r="M134" s="321"/>
      <c r="N134" s="323"/>
      <c r="O134" s="325"/>
      <c r="P134" s="327"/>
      <c r="Q134" s="317"/>
      <c r="R134" s="319"/>
      <c r="S134" s="288"/>
      <c r="T134" s="315"/>
      <c r="U134" s="300"/>
      <c r="V134" s="321"/>
      <c r="W134" s="323"/>
      <c r="X134" s="325"/>
      <c r="Y134" s="327"/>
      <c r="Z134" s="329"/>
      <c r="AA134" s="361"/>
    </row>
    <row r="135" spans="1:27" s="187" customFormat="1" ht="21" customHeight="1" x14ac:dyDescent="0.45">
      <c r="A135" s="289" t="s">
        <v>7819</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26"/>
      <c r="H135" s="328"/>
      <c r="I135" s="318"/>
      <c r="J135" s="289" t="s">
        <v>7879</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26"/>
      <c r="Q135" s="316"/>
      <c r="R135" s="318"/>
      <c r="S135" s="289" t="s">
        <v>7939</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26"/>
      <c r="Z135" s="328"/>
      <c r="AA135" s="360"/>
    </row>
    <row r="136" spans="1:27" s="184" customFormat="1" ht="21" customHeight="1" thickBot="1" x14ac:dyDescent="0.2">
      <c r="A136" s="290"/>
      <c r="B136" s="362"/>
      <c r="C136" s="301"/>
      <c r="D136" s="367"/>
      <c r="E136" s="369"/>
      <c r="F136" s="365"/>
      <c r="G136" s="366"/>
      <c r="H136" s="373"/>
      <c r="I136" s="375"/>
      <c r="J136" s="290"/>
      <c r="K136" s="362"/>
      <c r="L136" s="301"/>
      <c r="M136" s="367"/>
      <c r="N136" s="369"/>
      <c r="O136" s="365"/>
      <c r="P136" s="366"/>
      <c r="Q136" s="374"/>
      <c r="R136" s="375"/>
      <c r="S136" s="290"/>
      <c r="T136" s="362"/>
      <c r="U136" s="301"/>
      <c r="V136" s="367"/>
      <c r="W136" s="369"/>
      <c r="X136" s="365"/>
      <c r="Y136" s="366"/>
      <c r="Z136" s="373"/>
      <c r="AA136" s="370"/>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L26 C26 C28 C30 C32 C34 C36 C38 C40 C42 C44 C46 C48 C50 C52 C54 C56 C58 C60 C62 C64 C66 C68 C70 C72 C74 C76 C78 C80 C82 C84 C86 C88 C90 C92 C94 C96 C98 C100 C102 C104 C106 C108 C110 C112 C114 C116 C118 C120 C122 C124 C126 C128 C130 C132 C134 C136 U136 U118 U120 U122 U124 U126 U128 C24 C22 C20 L38 L40 L42 L44 L46 L48 L50 L52 L54 L56 L58 L60 L62 L64 L66 L68 L70 L72 L74 L76 L78 L80 L82 L84 L86 L88 L90 L92 L94 L96 L98 L100 L102 L104 L106 L108 L110 L112 L114 L116 L118 L120 L122 L124 L126 L128 L130 L132 L134 L136 C18 L28 L30 L32 L34 L36 L24 L22 L20 L18 U38 U40 U42 U44 U46 U48 U50 U52 U54 U56 U58 U60 U62 U64 U66 U68 U70 U72 U74 U76 U78 U80 U82 U84 U86 U88 U90 U92 U94 U96 U98 U100 U102 U104 U106 U108 U110 U112 U114 U116 U26 U28 U30 U32 U34 U36 U24 U22 U20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刀根山支援学校関西医科大学総合医療センター分教室</v>
      </c>
      <c r="B2" s="282" t="str">
        <f>'様式4・小学部（高）'!X3</f>
        <v>小学部（高）</v>
      </c>
      <c r="C2" s="283">
        <f>集計用!F2</f>
        <v>28</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row>
    <row r="5" spans="1:10" x14ac:dyDescent="0.45">
      <c r="A5" s="282" t="s">
        <v>2010</v>
      </c>
      <c r="B5" s="282" t="str">
        <f>'様式4・小学部（高）'!C22</f>
        <v>ア</v>
      </c>
      <c r="C5" s="282" t="str">
        <f>'様式4・小学部（高）'!E21</f>
        <v>小学社会４</v>
      </c>
      <c r="D5" s="282">
        <f>'様式4・小学部（高）'!I19</f>
        <v>0</v>
      </c>
      <c r="E5" s="282" t="s">
        <v>7630</v>
      </c>
      <c r="F5" s="282" t="str">
        <v>小学社会４</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新・みんなのほけん３・４年</v>
      </c>
    </row>
    <row r="11" spans="1:10" x14ac:dyDescent="0.45">
      <c r="A11" s="282" t="s">
        <v>2028</v>
      </c>
      <c r="B11" s="282" t="str">
        <f>'様式4・小学部（高）'!C34</f>
        <v>ア</v>
      </c>
      <c r="C11" s="282" t="str">
        <f>'様式4・小学部（高）'!E33</f>
        <v>新・みんなのほけん３・４年</v>
      </c>
      <c r="D11" s="282">
        <f>'様式4・小学部（高）'!I25</f>
        <v>0</v>
      </c>
      <c r="E11" s="282" t="s">
        <v>7630</v>
      </c>
      <c r="F11" s="282" t="str">
        <v>新編　新しいどうとく　４</v>
      </c>
    </row>
    <row r="12" spans="1:10" x14ac:dyDescent="0.45">
      <c r="A12" s="282" t="s">
        <v>2031</v>
      </c>
      <c r="B12" s="282" t="str">
        <f>'様式4・小学部（高）'!C36</f>
        <v>ア</v>
      </c>
      <c r="C12" s="282" t="str">
        <f>'様式4・小学部（高）'!E35</f>
        <v>新編　新しいどうとく　４</v>
      </c>
      <c r="D12" s="282">
        <f>'様式4・小学部（高）'!I26</f>
        <v>0</v>
      </c>
      <c r="E12" s="282" t="s">
        <v>7630</v>
      </c>
      <c r="F12" s="282" t="str">
        <v>新編　新しい国語　五</v>
      </c>
    </row>
    <row r="13" spans="1:10" x14ac:dyDescent="0.45">
      <c r="A13" s="282" t="s">
        <v>2034</v>
      </c>
      <c r="B13" s="282">
        <f>'様式4・小学部（高）'!C38</f>
        <v>0</v>
      </c>
      <c r="C13" s="282" t="str">
        <f>'様式4・小学部（高）'!E37</f>
        <v/>
      </c>
      <c r="D13" s="282">
        <f>'様式4・小学部（高）'!I27</f>
        <v>0</v>
      </c>
      <c r="E13" s="282" t="s">
        <v>7630</v>
      </c>
      <c r="F13" s="282" t="str">
        <v>書写　五年</v>
      </c>
    </row>
    <row r="14" spans="1:10" x14ac:dyDescent="0.45">
      <c r="A14" s="282" t="s">
        <v>2037</v>
      </c>
      <c r="B14" s="282">
        <f>'様式4・小学部（高）'!C40</f>
        <v>0</v>
      </c>
      <c r="C14" s="282" t="str">
        <f>'様式4・小学部（高）'!E39</f>
        <v/>
      </c>
      <c r="D14" s="282">
        <f>'様式4・小学部（高）'!I28</f>
        <v>0</v>
      </c>
      <c r="E14" s="282" t="s">
        <v>7630</v>
      </c>
      <c r="F14" s="282" t="str">
        <v>小学社会５</v>
      </c>
    </row>
    <row r="15" spans="1:10" x14ac:dyDescent="0.45">
      <c r="A15" s="282" t="s">
        <v>2040</v>
      </c>
      <c r="B15" s="282">
        <f>'様式4・小学部（高）'!C42</f>
        <v>0</v>
      </c>
      <c r="C15" s="282" t="str">
        <f>'様式4・小学部（高）'!E41</f>
        <v/>
      </c>
      <c r="D15" s="282">
        <f>'様式4・小学部（高）'!I29</f>
        <v>0</v>
      </c>
      <c r="E15" s="282" t="s">
        <v>7630</v>
      </c>
      <c r="F15" s="282" t="str">
        <v>新編　新しい算数　５上　考えたことが　つながるね！
新編　新しい算数　５下　考えたことが　つながるね！</v>
      </c>
    </row>
    <row r="16" spans="1:10" x14ac:dyDescent="0.45">
      <c r="A16" s="282" t="s">
        <v>2043</v>
      </c>
      <c r="B16" s="282">
        <f>'様式4・小学部（高）'!C44</f>
        <v>0</v>
      </c>
      <c r="C16" s="282" t="str">
        <f>'様式4・小学部（高）'!E43</f>
        <v/>
      </c>
      <c r="D16" s="282">
        <f>'様式4・小学部（高）'!I30</f>
        <v>0</v>
      </c>
      <c r="E16" s="282" t="s">
        <v>7630</v>
      </c>
      <c r="F16" s="282" t="str">
        <v>わくわく理科　５</v>
      </c>
    </row>
    <row r="17" spans="1:6" x14ac:dyDescent="0.45">
      <c r="A17" s="282" t="s">
        <v>2046</v>
      </c>
      <c r="B17" s="282">
        <f>'様式4・小学部（高）'!C46</f>
        <v>0</v>
      </c>
      <c r="C17" s="282" t="str">
        <f>'様式4・小学部（高）'!E45</f>
        <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_x000D_心をひらいて
図画工作５・６下　_x000D_つながる思い</v>
      </c>
    </row>
    <row r="19" spans="1:6"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6" x14ac:dyDescent="0.45">
      <c r="A20" s="282" t="s">
        <v>2051</v>
      </c>
      <c r="B20" s="282">
        <f>'様式4・小学部（高）'!C52</f>
        <v>0</v>
      </c>
      <c r="C20" s="282" t="str">
        <f>'様式4・小学部（高）'!E51</f>
        <v/>
      </c>
      <c r="D20" s="282">
        <f>'様式4・小学部（高）'!I34</f>
        <v>0</v>
      </c>
      <c r="E20" s="282" t="s">
        <v>7630</v>
      </c>
      <c r="F20" s="282" t="str">
        <v xml:space="preserve">新・みんなの保健５・６年
</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新編　新しい道徳　５</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 xml:space="preserve">書写　六年
</v>
      </c>
    </row>
    <row r="25" spans="1:6" x14ac:dyDescent="0.45">
      <c r="A25" s="282" t="s">
        <v>2056</v>
      </c>
      <c r="B25" s="282">
        <f>'様式4・小学部（高）'!C62</f>
        <v>0</v>
      </c>
      <c r="C25" s="282" t="str">
        <f>'様式4・小学部（高）'!E61</f>
        <v/>
      </c>
      <c r="D25" s="282">
        <f>'様式4・小学部（高）'!I39</f>
        <v>0</v>
      </c>
      <c r="E25" s="282" t="s">
        <v>7630</v>
      </c>
      <c r="F25" s="282" t="str">
        <v>小学社会６</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f>'様式4・小学部（高）'!I41</f>
        <v>0</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新編　新しい道徳　６</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小学社会５</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 xml:space="preserve">新・みんなの保健５・６年
</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新編　新しい道徳　５</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小学社会６</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 xml:space="preserve">新・みんなの保健５・６年
</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新編　新しい道徳　６</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N17" sqref="N17:N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大阪府立刀根山支援学校関西医科大学総合医療センター分教室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全</v>
      </c>
      <c r="I8" s="197" t="s">
        <v>8032</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197" t="s">
        <v>8032</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全</v>
      </c>
      <c r="I10" s="197" t="s">
        <v>8032</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全</v>
      </c>
      <c r="I11" s="197" t="s">
        <v>8032</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全</v>
      </c>
      <c r="I12" s="197" t="s">
        <v>8032</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197" t="s">
        <v>8032</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東書</v>
      </c>
      <c r="F14" s="179" t="str">
        <f>IF(B14="","",VLOOKUP(B14,'様式4・小学部（高）'!$A$17:$I$136,5,FALSE))</f>
        <v>新編　新しいどうとく　４</v>
      </c>
      <c r="G14" s="179" t="str">
        <f>IF(B14="","",VLOOKUP(B14,'様式4・小学部（高）'!$A$17:$I$136,6,FALSE))</f>
        <v>凖</v>
      </c>
      <c r="H14" s="179" t="str">
        <f>IF(B14="","",VLOOKUP(B14,'様式4・小学部（高）'!$A$17:$I$136,7,FALSE))</f>
        <v>全</v>
      </c>
      <c r="I14" s="197" t="s">
        <v>8032</v>
      </c>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N17" sqref="N17:N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大阪府立刀根山支援学校関西医科大学総合医療センター分教室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IF(B8="","",VLOOKUP(B8,'様式4・小学部（高）'!$A$17:$I$136,2,FALSE))</f>
        <v/>
      </c>
      <c r="D8" s="395" t="str">
        <f>IF(B8="","",VLOOKUP(B8,'様式4・小学部（高）'!$A$17:$I$136,3,FALSE))</f>
        <v/>
      </c>
      <c r="E8" s="166" t="str">
        <f>IF(B8="","",VLOOKUP(B8,'様式4・小学部（高）'!$A$17:$I$136,4,FALSE))</f>
        <v/>
      </c>
      <c r="F8" s="167" t="str">
        <f>IF(B8="","",VLOOKUP(B8,'様式4・小学部（高）'!$A$17:$I$136,5,FALSE))</f>
        <v/>
      </c>
      <c r="G8" s="398" t="str">
        <f>IF(B8="","",VLOOKUP(B8,'様式4・小学部（高）'!$A$17:$I$136,7,FALSE))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IF(B11="","",VLOOKUP(B11,'様式4・小学部（高）'!$A$17:$I$136,2,FALSE))</f>
        <v/>
      </c>
      <c r="D11" s="395" t="str">
        <f>IF(B11="","",VLOOKUP(B11,'様式4・小学部（高）'!$A$17:$I$136,3,FALSE))</f>
        <v/>
      </c>
      <c r="E11" s="166" t="str">
        <f>IF(B11="","",VLOOKUP(B11,'様式4・小学部（高）'!$A$17:$I$136,4,FALSE))</f>
        <v/>
      </c>
      <c r="F11" s="167" t="str">
        <f>IF(B11="","",VLOOKUP(B11,'様式4・小学部（高）'!$A$17:$I$136,5,FALSE))</f>
        <v/>
      </c>
      <c r="G11" s="398" t="str">
        <f>IF(B11="","",VLOOKUP(B11,'様式4・小学部（高）'!$A$17:$I$136,7,FALSE))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IF(B14="","",VLOOKUP(B14,'様式4・小学部（高）'!$A$17:$I$136,2,FALSE))</f>
        <v/>
      </c>
      <c r="D14" s="395" t="str">
        <f>IF(B14="","",VLOOKUP(B14,'様式4・小学部（高）'!$A$17:$I$136,3,FALSE))</f>
        <v/>
      </c>
      <c r="E14" s="166" t="str">
        <f>IF(B14="","",VLOOKUP(B14,'様式4・小学部（高）'!$A$17:$I$136,4,FALSE))</f>
        <v/>
      </c>
      <c r="F14" s="167" t="str">
        <f>IF(B14="","",VLOOKUP(B14,'様式4・小学部（高）'!$A$17:$I$136,5,FALSE))</f>
        <v/>
      </c>
      <c r="G14" s="398" t="str">
        <f>IF(B14="","",VLOOKUP(B14,'様式4・小学部（高）'!$A$17:$I$136,7,FALSE))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IF(B17="","",VLOOKUP(B17,'様式4・小学部（高）'!$A$17:$I$136,2,FALSE))</f>
        <v/>
      </c>
      <c r="D17" s="395" t="str">
        <f>IF(B17="","",VLOOKUP(B17,'様式4・小学部（高）'!$A$17:$I$136,3,FALSE))</f>
        <v/>
      </c>
      <c r="E17" s="166" t="str">
        <f>IF(B17="","",VLOOKUP(B17,'様式4・小学部（高）'!$A$17:$I$136,4,FALSE))</f>
        <v/>
      </c>
      <c r="F17" s="167" t="str">
        <f>IF(B17="","",VLOOKUP(B17,'様式4・小学部（高）'!$A$17:$I$136,5,FALSE))</f>
        <v/>
      </c>
      <c r="G17" s="398" t="str">
        <f>IF(B17="","",VLOOKUP(B17,'様式4・小学部（高）'!$A$17:$I$136,7,FALSE))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IF(B20="","",VLOOKUP(B20,'様式4・小学部（高）'!$A$17:$I$136,2,FALSE))</f>
        <v/>
      </c>
      <c r="D20" s="395" t="str">
        <f>IF(B20="","",VLOOKUP(B20,'様式4・小学部（高）'!$A$17:$I$136,3,FALSE))</f>
        <v/>
      </c>
      <c r="E20" s="166" t="str">
        <f>IF(B20="","",VLOOKUP(B20,'様式4・小学部（高）'!$A$17:$I$136,4,FALSE))</f>
        <v/>
      </c>
      <c r="F20" s="167" t="str">
        <f>IF(B20="","",VLOOKUP(B20,'様式4・小学部（高）'!$A$17:$I$136,5,FALSE))</f>
        <v/>
      </c>
      <c r="G20" s="398" t="str">
        <f>IF(B20="","",VLOOKUP(B20,'様式4・小学部（高）'!$A$17:$I$136,7,FALSE))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IF(B23="","",VLOOKUP(B23,'様式4・小学部（高）'!$A$17:$I$136,2,FALSE))</f>
        <v/>
      </c>
      <c r="D23" s="395" t="str">
        <f>IF(B23="","",VLOOKUP(B23,'様式4・小学部（高）'!$A$17:$I$136,3,FALSE))</f>
        <v/>
      </c>
      <c r="E23" s="166" t="str">
        <f>IF(B23="","",VLOOKUP(B23,'様式4・小学部（高）'!$A$17:$I$136,4,FALSE))</f>
        <v/>
      </c>
      <c r="F23" s="167" t="str">
        <f>IF(B23="","",VLOOKUP(B23,'様式4・小学部（高）'!$A$17:$I$136,5,FALSE))</f>
        <v/>
      </c>
      <c r="G23" s="398" t="str">
        <f>IF(B23="","",VLOOKUP(B23,'様式4・小学部（高）'!$A$17:$I$136,7,FALSE))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IF(B26="","",VLOOKUP(B26,'様式4・小学部（高）'!$A$17:$I$136,2,FALSE))</f>
        <v/>
      </c>
      <c r="D26" s="395" t="str">
        <f>IF(B26="","",VLOOKUP(B26,'様式4・小学部（高）'!$A$17:$I$136,3,FALSE))</f>
        <v/>
      </c>
      <c r="E26" s="166" t="str">
        <f>IF(B26="","",VLOOKUP(B26,'様式4・小学部（高）'!$A$17:$I$136,4,FALSE))</f>
        <v/>
      </c>
      <c r="F26" s="167" t="str">
        <f>IF(B26="","",VLOOKUP(B26,'様式4・小学部（高）'!$A$17:$I$136,5,FALSE))</f>
        <v/>
      </c>
      <c r="G26" s="398" t="str">
        <f>IF(B26="","",VLOOKUP(B26,'様式4・小学部（高）'!$A$17:$I$136,7,FALSE))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IF(B29="","",VLOOKUP(B29,'様式4・小学部（高）'!$A$17:$I$136,2,FALSE))</f>
        <v/>
      </c>
      <c r="D29" s="395" t="str">
        <f>IF(B29="","",VLOOKUP(B29,'様式4・小学部（高）'!$A$17:$I$136,3,FALSE))</f>
        <v/>
      </c>
      <c r="E29" s="166" t="str">
        <f>IF(B29="","",VLOOKUP(B29,'様式4・小学部（高）'!$A$17:$I$136,4,FALSE))</f>
        <v/>
      </c>
      <c r="F29" s="167" t="str">
        <f>IF(B29="","",VLOOKUP(B29,'様式4・小学部（高）'!$A$17:$I$136,5,FALSE))</f>
        <v/>
      </c>
      <c r="G29" s="398" t="str">
        <f>IF(B29="","",VLOOKUP(B29,'様式4・小学部（高）'!$A$17:$I$136,7,FALSE))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IF(B32="","",VLOOKUP(B32,'様式4・小学部（高）'!$A$17:$I$136,2,FALSE))</f>
        <v/>
      </c>
      <c r="D32" s="395" t="str">
        <f>IF(B32="","",VLOOKUP(B32,'様式4・小学部（高）'!$A$17:$I$136,3,FALSE))</f>
        <v/>
      </c>
      <c r="E32" s="166" t="str">
        <f>IF(B32="","",VLOOKUP(B32,'様式4・小学部（高）'!$A$17:$I$136,4,FALSE))</f>
        <v/>
      </c>
      <c r="F32" s="167" t="str">
        <f>IF(B32="","",VLOOKUP(B32,'様式4・小学部（高）'!$A$17:$I$136,5,FALSE))</f>
        <v/>
      </c>
      <c r="G32" s="398" t="str">
        <f>IF(B32="","",VLOOKUP(B32,'様式4・小学部（高）'!$A$17:$I$136,7,FALSE))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IF(B35="","",VLOOKUP(B35,'様式4・小学部（高）'!$A$17:$I$136,2,FALSE))</f>
        <v/>
      </c>
      <c r="D35" s="395" t="str">
        <f>IF(B35="","",VLOOKUP(B35,'様式4・小学部（高）'!$A$17:$I$136,3,FALSE))</f>
        <v/>
      </c>
      <c r="E35" s="166" t="str">
        <f>IF(B35="","",VLOOKUP(B35,'様式4・小学部（高）'!$A$17:$I$136,4,FALSE))</f>
        <v/>
      </c>
      <c r="F35" s="167" t="str">
        <f>IF(B35="","",VLOOKUP(B35,'様式4・小学部（高）'!$A$17:$I$136,5,FALSE))</f>
        <v/>
      </c>
      <c r="G35" s="398" t="str">
        <f>IF(B35="","",VLOOKUP(B35,'様式4・小学部（高）'!$A$17:$I$136,7,FALSE))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IF(B38="","",VLOOKUP(B38,'様式4・小学部（高）'!$A$17:$I$136,2,FALSE))</f>
        <v/>
      </c>
      <c r="D38" s="395" t="str">
        <f>IF(B38="","",VLOOKUP(B38,'様式4・小学部（高）'!$A$17:$I$136,3,FALSE))</f>
        <v/>
      </c>
      <c r="E38" s="166" t="str">
        <f>IF(B38="","",VLOOKUP(B38,'様式4・小学部（高）'!$A$17:$I$136,4,FALSE))</f>
        <v/>
      </c>
      <c r="F38" s="167" t="str">
        <f>IF(B38="","",VLOOKUP(B38,'様式4・小学部（高）'!$A$17:$I$136,5,FALSE))</f>
        <v/>
      </c>
      <c r="G38" s="398" t="str">
        <f>IF(B38="","",VLOOKUP(B38,'様式4・小学部（高）'!$A$17:$I$136,7,FALSE))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IF(B41="","",VLOOKUP(B41,'様式4・小学部（高）'!$A$17:$I$136,2,FALSE))</f>
        <v/>
      </c>
      <c r="D41" s="395" t="str">
        <f>IF(B41="","",VLOOKUP(B41,'様式4・小学部（高）'!$A$17:$I$136,3,FALSE))</f>
        <v/>
      </c>
      <c r="E41" s="166" t="str">
        <f>IF(B41="","",VLOOKUP(B41,'様式4・小学部（高）'!$A$17:$I$136,4,FALSE))</f>
        <v/>
      </c>
      <c r="F41" s="167" t="str">
        <f>IF(B41="","",VLOOKUP(B41,'様式4・小学部（高）'!$A$17:$I$136,5,FALSE))</f>
        <v/>
      </c>
      <c r="G41" s="398" t="str">
        <f>IF(B41="","",VLOOKUP(B41,'様式4・小学部（高）'!$A$17:$I$136,7,FALSE))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IF(B44="","",VLOOKUP(B44,'様式4・小学部（高）'!$A$17:$I$136,2,FALSE))</f>
        <v/>
      </c>
      <c r="D44" s="395" t="str">
        <f>IF(B44="","",VLOOKUP(B44,'様式4・小学部（高）'!$A$17:$I$136,3,FALSE))</f>
        <v/>
      </c>
      <c r="E44" s="166" t="str">
        <f>IF(B44="","",VLOOKUP(B44,'様式4・小学部（高）'!$A$17:$I$136,4,FALSE))</f>
        <v/>
      </c>
      <c r="F44" s="167" t="str">
        <f>IF(B44="","",VLOOKUP(B44,'様式4・小学部（高）'!$A$17:$I$136,5,FALSE))</f>
        <v/>
      </c>
      <c r="G44" s="398" t="str">
        <f>IF(B44="","",VLOOKUP(B44,'様式4・小学部（高）'!$A$17:$I$136,7,FALSE))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IF(B47="","",VLOOKUP(B47,'様式4・小学部（高）'!$A$17:$I$136,2,FALSE))</f>
        <v/>
      </c>
      <c r="D47" s="395" t="str">
        <f>IF(B47="","",VLOOKUP(B47,'様式4・小学部（高）'!$A$17:$I$136,3,FALSE))</f>
        <v/>
      </c>
      <c r="E47" s="166" t="str">
        <f>IF(B47="","",VLOOKUP(B47,'様式4・小学部（高）'!$A$17:$I$136,4,FALSE))</f>
        <v/>
      </c>
      <c r="F47" s="167" t="str">
        <f>IF(B47="","",VLOOKUP(B47,'様式4・小学部（高）'!$A$17:$I$136,5,FALSE))</f>
        <v/>
      </c>
      <c r="G47" s="398" t="str">
        <f>IF(B47="","",VLOOKUP(B47,'様式4・小学部（高）'!$A$17:$I$136,7,FALSE))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IF(B50="","",VLOOKUP(B50,'様式4・小学部（高）'!$A$17:$I$136,2,FALSE))</f>
        <v/>
      </c>
      <c r="D50" s="395" t="str">
        <f>IF(B50="","",VLOOKUP(B50,'様式4・小学部（高）'!$A$17:$I$136,3,FALSE))</f>
        <v/>
      </c>
      <c r="E50" s="166" t="str">
        <f>IF(B50="","",VLOOKUP(B50,'様式4・小学部（高）'!$A$17:$I$136,4,FALSE))</f>
        <v/>
      </c>
      <c r="F50" s="167" t="str">
        <f>IF(B50="","",VLOOKUP(B50,'様式4・小学部（高）'!$A$17:$I$136,5,FALSE))</f>
        <v/>
      </c>
      <c r="G50" s="398" t="str">
        <f>IF(B50="","",VLOOKUP(B50,'様式4・小学部（高）'!$A$17:$I$136,7,FALSE))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5" zoomScale="85" zoomScaleNormal="100" zoomScaleSheetLayoutView="85" workbookViewId="0">
      <selection activeCell="N17" sqref="N17:N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大阪府立刀根山支援学校関西医科大学総合医療センター分教室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全</v>
      </c>
      <c r="I8" s="197" t="s">
        <v>8032</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197" t="s">
        <v>8032</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全</v>
      </c>
      <c r="I10" s="197" t="s">
        <v>8032</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全</v>
      </c>
      <c r="I11" s="197" t="s">
        <v>8032</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全</v>
      </c>
      <c r="I12" s="197" t="s">
        <v>8032</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197" t="s">
        <v>8032</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全</v>
      </c>
      <c r="I14" s="197" t="s">
        <v>8032</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全</v>
      </c>
      <c r="I15" s="197" t="s">
        <v>8032</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学研</v>
      </c>
      <c r="F16" s="179" t="str">
        <f>IF(B16="","",VLOOKUP(B16,'様式4・小学部（高）'!$J$17:$R$136,5,FALSE))</f>
        <v xml:space="preserve">新・みんなの保健５・６年
</v>
      </c>
      <c r="G16" s="179" t="str">
        <f>IF(B16="","",VLOOKUP(B16,'様式4・小学部（高）'!$J$17:$R$136,6,FALSE))</f>
        <v>凖</v>
      </c>
      <c r="H16" s="179" t="str">
        <f>IF(B16="","",VLOOKUP(B16,'様式4・小学部（高）'!$J$17:$R$136,7,FALSE))</f>
        <v>全</v>
      </c>
      <c r="I16" s="197" t="s">
        <v>8032</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全</v>
      </c>
      <c r="I17" s="197" t="s">
        <v>8032</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東書</v>
      </c>
      <c r="F18" s="179" t="str">
        <f>IF(B18="","",VLOOKUP(B18,'様式4・小学部（高）'!$J$17:$R$136,5,FALSE))</f>
        <v>新編　新しい道徳　５</v>
      </c>
      <c r="G18" s="179" t="str">
        <f>IF(B18="","",VLOOKUP(B18,'様式4・小学部（高）'!$J$17:$R$136,6,FALSE))</f>
        <v>凖</v>
      </c>
      <c r="H18" s="179" t="str">
        <f>IF(B18="","",VLOOKUP(B18,'様式4・小学部（高）'!$J$17:$R$136,7,FALSE))</f>
        <v>全</v>
      </c>
      <c r="I18" s="197" t="s">
        <v>8032</v>
      </c>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N17" sqref="N17:N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大阪府立刀根山支援学校関西医科大学総合医療センター分教室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IF(B8="","",VLOOKUP(B8,'様式4・小学部（高）'!$J$17:$R$136,2,FALSE))</f>
        <v/>
      </c>
      <c r="D8" s="395" t="str">
        <f>IF(B8="","",VLOOKUP(B8,'様式4・小学部（高）'!$J$17:$R$136,3,FALSE))</f>
        <v/>
      </c>
      <c r="E8" s="166" t="str">
        <f>IF(B8="","",VLOOKUP(B8,'様式4・小学部（高）'!$A$17:$I$136,4,FALSE))</f>
        <v/>
      </c>
      <c r="F8" s="167" t="str">
        <f>IF(B8="","",VLOOKUP(B8,'様式4・小学部（高）'!$J$17:$R$136,5,FALSE))</f>
        <v/>
      </c>
      <c r="G8" s="398" t="str">
        <f>IF(B8="","",VLOOKUP(B8,'様式4・小学部（高）'!$J$17:$R$136,7,FALSE))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IF(B11="","",VLOOKUP(B11,'様式4・小学部（高）'!$J$17:$R$136,2,FALSE))</f>
        <v/>
      </c>
      <c r="D11" s="395" t="str">
        <f>IF(B11="","",VLOOKUP(B11,'様式4・小学部（高）'!$J$17:$R$136,3,FALSE))</f>
        <v/>
      </c>
      <c r="E11" s="166" t="str">
        <f>IF(B11="","",VLOOKUP(B11,'様式4・小学部（高）'!$J$17:$R$136,4,FALSE))</f>
        <v/>
      </c>
      <c r="F11" s="167" t="str">
        <f>IF(B11="","",VLOOKUP(B11,'様式4・小学部（高）'!$J$17:$R$136,5,FALSE))</f>
        <v/>
      </c>
      <c r="G11" s="398" t="str">
        <f>IF(B11="","",VLOOKUP(B11,'様式4・小学部（高）'!$J$17:$R$136,7,FALSE))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IF(B14="","",VLOOKUP(B14,'様式4・小学部（高）'!$J$17:$R$136,2,FALSE))</f>
        <v/>
      </c>
      <c r="D14" s="395" t="str">
        <f>IF(B14="","",VLOOKUP(B14,'様式4・小学部（高）'!$J$17:$R$136,3,FALSE))</f>
        <v/>
      </c>
      <c r="E14" s="166" t="str">
        <f>IF(B14="","",VLOOKUP(B14,'様式4・小学部（高）'!$J$17:$R$136,4,FALSE))</f>
        <v/>
      </c>
      <c r="F14" s="167" t="str">
        <f>IF(B14="","",VLOOKUP(B14,'様式4・小学部（高）'!$J$17:$R$136,5,FALSE))</f>
        <v/>
      </c>
      <c r="G14" s="398" t="str">
        <f>IF(B14="","",VLOOKUP(B14,'様式4・小学部（高）'!$J$17:$R$136,7,FALSE))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IF(B17="","",VLOOKUP(B17,'様式4・小学部（高）'!$J$17:$R$136,2,FALSE))</f>
        <v/>
      </c>
      <c r="D17" s="395" t="str">
        <f>IF(B17="","",VLOOKUP(B17,'様式4・小学部（高）'!$J$17:$R$136,3,FALSE))</f>
        <v/>
      </c>
      <c r="E17" s="166" t="str">
        <f>IF(B17="","",VLOOKUP(B17,'様式4・小学部（高）'!$J$17:$R$136,4,FALSE))</f>
        <v/>
      </c>
      <c r="F17" s="167" t="str">
        <f>IF(B17="","",VLOOKUP(B17,'様式4・小学部（高）'!$J$17:$R$136,5,FALSE))</f>
        <v/>
      </c>
      <c r="G17" s="398" t="str">
        <f>IF(B17="","",VLOOKUP(B17,'様式4・小学部（高）'!$J$17:$R$136,7,FALSE))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IF(B20="","",VLOOKUP(B20,'様式4・小学部（高）'!$J$17:$R$136,2,FALSE))</f>
        <v/>
      </c>
      <c r="D20" s="395" t="str">
        <f>IF(B20="","",VLOOKUP(B20,'様式4・小学部（高）'!$J$17:$R$136,3,FALSE))</f>
        <v/>
      </c>
      <c r="E20" s="166" t="str">
        <f>IF(B20="","",VLOOKUP(B20,'様式4・小学部（高）'!$J$17:$R$136,4,FALSE))</f>
        <v/>
      </c>
      <c r="F20" s="167" t="str">
        <f>IF(B20="","",VLOOKUP(B20,'様式4・小学部（高）'!$J$17:$R$136,5,FALSE))</f>
        <v/>
      </c>
      <c r="G20" s="398" t="str">
        <f>IF(B20="","",VLOOKUP(B20,'様式4・小学部（高）'!$J$17:$R$136,7,FALSE))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IF(B23="","",VLOOKUP(B23,'様式4・小学部（高）'!$J$17:$R$136,2,FALSE))</f>
        <v/>
      </c>
      <c r="D23" s="395" t="str">
        <f>IF(B23="","",VLOOKUP(B23,'様式4・小学部（高）'!$J$17:$R$136,3,FALSE))</f>
        <v/>
      </c>
      <c r="E23" s="166" t="str">
        <f>IF(B23="","",VLOOKUP(B23,'様式4・小学部（高）'!$J$17:$R$136,4,FALSE))</f>
        <v/>
      </c>
      <c r="F23" s="167" t="str">
        <f>IF(B23="","",VLOOKUP(B23,'様式4・小学部（高）'!$J$17:$R$136,5,FALSE))</f>
        <v/>
      </c>
      <c r="G23" s="398" t="str">
        <f>IF(B23="","",VLOOKUP(B23,'様式4・小学部（高）'!$J$17:$R$136,7,FALSE))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IF(B26="","",VLOOKUP(B26,'様式4・小学部（高）'!$J$17:$R$136,2,FALSE))</f>
        <v/>
      </c>
      <c r="D26" s="395" t="str">
        <f>IF(B26="","",VLOOKUP(B26,'様式4・小学部（高）'!$J$17:$R$136,3,FALSE))</f>
        <v/>
      </c>
      <c r="E26" s="166" t="str">
        <f>IF(B26="","",VLOOKUP(B26,'様式4・小学部（高）'!$J$17:$R$136,4,FALSE))</f>
        <v/>
      </c>
      <c r="F26" s="167" t="str">
        <f>IF(B26="","",VLOOKUP(B26,'様式4・小学部（高）'!$J$17:$R$136,5,FALSE))</f>
        <v/>
      </c>
      <c r="G26" s="398" t="str">
        <f>IF(B26="","",VLOOKUP(B26,'様式4・小学部（高）'!$J$17:$R$136,7,FALSE))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IF(B29="","",VLOOKUP(B29,'様式4・小学部（高）'!$J$17:$R$136,2,FALSE))</f>
        <v/>
      </c>
      <c r="D29" s="395" t="str">
        <f>IF(B29="","",VLOOKUP(B29,'様式4・小学部（高）'!$J$17:$R$136,3,FALSE))</f>
        <v/>
      </c>
      <c r="E29" s="166" t="str">
        <f>IF(B29="","",VLOOKUP(B29,'様式4・小学部（高）'!$J$17:$R$136,4,FALSE))</f>
        <v/>
      </c>
      <c r="F29" s="167" t="str">
        <f>IF(B29="","",VLOOKUP(B29,'様式4・小学部（高）'!$J$17:$R$136,5,FALSE))</f>
        <v/>
      </c>
      <c r="G29" s="398" t="str">
        <f>IF(B29="","",VLOOKUP(B29,'様式4・小学部（高）'!$J$17:$R$136,7,FALSE))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IF(B32="","",VLOOKUP(B32,'様式4・小学部（高）'!$J$17:$R$136,2,FALSE))</f>
        <v/>
      </c>
      <c r="D32" s="395" t="str">
        <f>IF(B32="","",VLOOKUP(B32,'様式4・小学部（高）'!$J$17:$R$136,3,FALSE))</f>
        <v/>
      </c>
      <c r="E32" s="166" t="str">
        <f>IF(B32="","",VLOOKUP(B32,'様式4・小学部（高）'!$J$17:$R$136,4,FALSE))</f>
        <v/>
      </c>
      <c r="F32" s="167" t="str">
        <f>IF(B32="","",VLOOKUP(B32,'様式4・小学部（高）'!$J$17:$R$136,5,FALSE))</f>
        <v/>
      </c>
      <c r="G32" s="398" t="str">
        <f>IF(B32="","",VLOOKUP(B32,'様式4・小学部（高）'!$J$17:$R$136,7,FALSE))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IF(B35="","",VLOOKUP(B35,'様式4・小学部（高）'!$J$17:$R$136,2,FALSE))</f>
        <v/>
      </c>
      <c r="D35" s="395" t="str">
        <f>IF(B35="","",VLOOKUP(B35,'様式4・小学部（高）'!$J$17:$R$136,3,FALSE))</f>
        <v/>
      </c>
      <c r="E35" s="166" t="str">
        <f>IF(B35="","",VLOOKUP(B35,'様式4・小学部（高）'!$J$17:$R$136,4,FALSE))</f>
        <v/>
      </c>
      <c r="F35" s="167" t="str">
        <f>IF(B35="","",VLOOKUP(B35,'様式4・小学部（高）'!$J$17:$R$136,5,FALSE))</f>
        <v/>
      </c>
      <c r="G35" s="398" t="str">
        <f>IF(B35="","",VLOOKUP(B35,'様式4・小学部（高）'!$J$17:$R$136,7,FALSE))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IF(B38="","",VLOOKUP(B38,'様式4・小学部（高）'!$J$17:$R$136,2,FALSE))</f>
        <v/>
      </c>
      <c r="D38" s="395" t="str">
        <f>IF(B38="","",VLOOKUP(B38,'様式4・小学部（高）'!$J$17:$R$136,3,FALSE))</f>
        <v/>
      </c>
      <c r="E38" s="166" t="str">
        <f>IF(B38="","",VLOOKUP(B38,'様式4・小学部（高）'!$J$17:$R$136,4,FALSE))</f>
        <v/>
      </c>
      <c r="F38" s="167" t="str">
        <f>IF(B38="","",VLOOKUP(B38,'様式4・小学部（高）'!$J$17:$R$136,5,FALSE))</f>
        <v/>
      </c>
      <c r="G38" s="398" t="str">
        <f>IF(B38="","",VLOOKUP(B38,'様式4・小学部（高）'!$J$17:$R$136,7,FALSE))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IF(B41="","",VLOOKUP(B41,'様式4・小学部（高）'!$J$17:$R$136,2,FALSE))</f>
        <v/>
      </c>
      <c r="D41" s="395" t="str">
        <f>IF(B41="","",VLOOKUP(B41,'様式4・小学部（高）'!$J$17:$R$136,3,FALSE))</f>
        <v/>
      </c>
      <c r="E41" s="166" t="str">
        <f>IF(B41="","",VLOOKUP(B41,'様式4・小学部（高）'!$J$17:$R$136,4,FALSE))</f>
        <v/>
      </c>
      <c r="F41" s="167" t="str">
        <f>IF(B41="","",VLOOKUP(B41,'様式4・小学部（高）'!$J$17:$R$136,5,FALSE))</f>
        <v/>
      </c>
      <c r="G41" s="398" t="str">
        <f>IF(B41="","",VLOOKUP(B41,'様式4・小学部（高）'!$J$17:$R$136,7,FALSE))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IF(B44="","",VLOOKUP(B44,'様式4・小学部（高）'!$J$17:$R$136,2,FALSE))</f>
        <v/>
      </c>
      <c r="D44" s="395" t="str">
        <f>IF(B44="","",VLOOKUP(B44,'様式4・小学部（高）'!$J$17:$R$136,3,FALSE))</f>
        <v/>
      </c>
      <c r="E44" s="166" t="str">
        <f>IF(B44="","",VLOOKUP(B44,'様式4・小学部（高）'!$J$17:$R$136,4,FALSE))</f>
        <v/>
      </c>
      <c r="F44" s="167" t="str">
        <f>IF(B44="","",VLOOKUP(B44,'様式4・小学部（高）'!$J$17:$R$136,5,FALSE))</f>
        <v/>
      </c>
      <c r="G44" s="398" t="str">
        <f>IF(B44="","",VLOOKUP(B44,'様式4・小学部（高）'!$J$17:$R$136,7,FALSE))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IF(B47="","",VLOOKUP(B47,'様式4・小学部（高）'!$J$17:$R$136,2,FALSE))</f>
        <v/>
      </c>
      <c r="D47" s="395" t="str">
        <f>IF(B47="","",VLOOKUP(B47,'様式4・小学部（高）'!$J$17:$R$136,3,FALSE))</f>
        <v/>
      </c>
      <c r="E47" s="166" t="str">
        <f>IF(B47="","",VLOOKUP(B47,'様式4・小学部（高）'!$J$17:$R$136,4,FALSE))</f>
        <v/>
      </c>
      <c r="F47" s="167" t="str">
        <f>IF(B47="","",VLOOKUP(B47,'様式4・小学部（高）'!$J$17:$R$136,5,FALSE))</f>
        <v/>
      </c>
      <c r="G47" s="398" t="str">
        <f>IF(B47="","",VLOOKUP(B47,'様式4・小学部（高）'!$J$17:$R$136,7,FALSE))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IF(B50="","",VLOOKUP(B50,'様式4・小学部（高）'!$J$17:$R$136,2,FALSE))</f>
        <v/>
      </c>
      <c r="D50" s="395" t="str">
        <f>IF(B50="","",VLOOKUP(B50,'様式4・小学部（高）'!$J$17:$R$136,3,FALSE))</f>
        <v/>
      </c>
      <c r="E50" s="166" t="str">
        <f>IF(B50="","",VLOOKUP(B50,'様式4・小学部（高）'!$J$17:$R$136,4,FALSE))</f>
        <v/>
      </c>
      <c r="F50" s="167" t="str">
        <f>IF(B50="","",VLOOKUP(B50,'様式4・小学部（高）'!$J$17:$R$136,5,FALSE))</f>
        <v/>
      </c>
      <c r="G50" s="398" t="str">
        <f>IF(B50="","",VLOOKUP(B50,'様式4・小学部（高）'!$J$17:$R$136,7,FALSE))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85" zoomScaleNormal="100" zoomScaleSheetLayoutView="85" workbookViewId="0">
      <selection activeCell="N17" sqref="N17:N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大阪府立刀根山支援学校関西医科大学総合医療センター分教室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全</v>
      </c>
      <c r="I8" s="197" t="s">
        <v>8032</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197" t="s">
        <v>8032</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全</v>
      </c>
      <c r="I10" s="197" t="s">
        <v>8032</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全</v>
      </c>
      <c r="I11" s="197" t="s">
        <v>8032</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全</v>
      </c>
      <c r="I12" s="197" t="s">
        <v>8032</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8032</v>
      </c>
    </row>
    <row r="14" spans="1:9" ht="80.099999999999994" customHeight="1" x14ac:dyDescent="0.45">
      <c r="A14" s="176">
        <v>7</v>
      </c>
      <c r="B14" s="177" t="s">
        <v>7890</v>
      </c>
      <c r="C14" s="180" t="str">
        <f>IF(B14="","",VLOOKUP(B14,'様式4・小学部（高）'!$S$17:$AA$136,2,FALSE))</f>
        <v>道徳</v>
      </c>
      <c r="D14" s="180" t="str">
        <f>IF(B14="","",VLOOKUP(B14,'様式4・小学部（高）'!$S$17:$AA$136,3,FALSE))</f>
        <v>道徳</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全</v>
      </c>
      <c r="I14" s="197" t="s">
        <v>8032</v>
      </c>
    </row>
    <row r="15" spans="1:9" ht="80.099999999999994" customHeight="1" x14ac:dyDescent="0.45">
      <c r="A15" s="176">
        <v>8</v>
      </c>
      <c r="B15" s="177" t="s">
        <v>7891</v>
      </c>
      <c r="C15" s="180">
        <f>IF(B15="","",VLOOKUP(B15,'様式4・小学部（高）'!$S$17:$AA$136,2,FALSE))</f>
        <v>0</v>
      </c>
      <c r="D15" s="180">
        <f>IF(B15="","",VLOOKUP(B15,'様式4・小学部（高）'!$S$17:$AA$136,3,FALSE))</f>
        <v>0</v>
      </c>
      <c r="E15" s="178" t="str">
        <f>IF(B15="","",VLOOKUP(B15,'様式4・小学部（高）'!$S$17:$AA$136,4,FALSE))</f>
        <v>東書</v>
      </c>
      <c r="F15" s="179" t="str">
        <f>IF(B15="","",VLOOKUP(B15,'様式4・小学部（高）'!$S$17:$AA$136,5,FALSE))</f>
        <v>新編　新しい道徳　６</v>
      </c>
      <c r="G15" s="181" t="str">
        <f>IF(B15="","",VLOOKUP(B15,'様式4・小学部（高）'!$S$17:$AA$136,6,FALSE))</f>
        <v>凖</v>
      </c>
      <c r="H15" s="181" t="str">
        <f>IF(B15="","",VLOOKUP(B15,'様式4・小学部（高）'!$S$17:$AA$136,7,FALSE))</f>
        <v>全</v>
      </c>
      <c r="I15" s="197" t="s">
        <v>8032</v>
      </c>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N17" sqref="N17:N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大阪府立刀根山支援学校関西医科大学総合医療センター分教室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IF(B8="","",VLOOKUP(B8,'様式4・小学部（高）'!$S$17:$AA$136,2,FALSE))</f>
        <v/>
      </c>
      <c r="D8" s="395" t="str">
        <f>IF(B8="","",VLOOKUP(B8,'様式4・小学部（高）'!$S$17:$AA$136,3,FALSE))</f>
        <v/>
      </c>
      <c r="E8" s="166" t="str">
        <f>IF(B8="","",VLOOKUP(B8,'様式4・小学部（高）'!$A$17:$I$136,4,FALSE))</f>
        <v/>
      </c>
      <c r="F8" s="167" t="str">
        <f>IF(B8="","",VLOOKUP(B8,'様式4・小学部（高）'!$S$17:$AA$136,5,FALSE))</f>
        <v/>
      </c>
      <c r="G8" s="398" t="str">
        <f>IF(B8="","",VLOOKUP(B8,'様式4・小学部（高）'!$S$17:$AA$136,7,FALSE))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IF(B11="","",VLOOKUP(B11,'様式4・小学部（高）'!$S$17:$AA$136,2,FALSE))</f>
        <v/>
      </c>
      <c r="D11" s="395" t="str">
        <f>IF(B11="","",VLOOKUP(B11,'様式4・小学部（高）'!$S$17:$AA$136,3,FALSE))</f>
        <v/>
      </c>
      <c r="E11" s="166" t="str">
        <f>IF(B11="","",VLOOKUP(B11,'様式4・小学部（高）'!$S$17:$AA$136,4,FALSE))</f>
        <v/>
      </c>
      <c r="F11" s="167" t="str">
        <f>IF(B11="","",VLOOKUP(B11,'様式4・小学部（高）'!$S$17:$AA$136,5,FALSE))</f>
        <v/>
      </c>
      <c r="G11" s="398" t="str">
        <f>IF(B11="","",VLOOKUP(B11,'様式4・小学部（高）'!$S$17:$AA$136,7,FALSE))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IF(B14="","",VLOOKUP(B14,'様式4・小学部（高）'!$S$17:$AA$136,2,FALSE))</f>
        <v/>
      </c>
      <c r="D14" s="395" t="str">
        <f>IF(B14="","",VLOOKUP(B14,'様式4・小学部（高）'!$S$17:$AA$136,3,FALSE))</f>
        <v/>
      </c>
      <c r="E14" s="166" t="str">
        <f>IF(B14="","",VLOOKUP(B14,'様式4・小学部（高）'!$S$17:$AA$136,4,FALSE))</f>
        <v/>
      </c>
      <c r="F14" s="167" t="str">
        <f>IF(B14="","",VLOOKUP(B14,'様式4・小学部（高）'!$S$17:$AA$136,5,FALSE))</f>
        <v/>
      </c>
      <c r="G14" s="398" t="str">
        <f>IF(B14="","",VLOOKUP(B14,'様式4・小学部（高）'!$S$17:$AA$136,7,FALSE))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IF(B17="","",VLOOKUP(B17,'様式4・小学部（高）'!$S$17:$AA$136,2,FALSE))</f>
        <v/>
      </c>
      <c r="D17" s="395" t="str">
        <f>IF(B17="","",VLOOKUP(B17,'様式4・小学部（高）'!$S$17:$AA$136,3,FALSE))</f>
        <v/>
      </c>
      <c r="E17" s="166" t="str">
        <f>IF(B17="","",VLOOKUP(B17,'様式4・小学部（高）'!$S$17:$AA$136,4,FALSE))</f>
        <v/>
      </c>
      <c r="F17" s="167" t="str">
        <f>IF(B17="","",VLOOKUP(B17,'様式4・小学部（高）'!$S$17:$AA$136,5,FALSE))</f>
        <v/>
      </c>
      <c r="G17" s="398" t="str">
        <f>IF(B17="","",VLOOKUP(B17,'様式4・小学部（高）'!$S$17:$AA$136,7,FALSE))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IF(B20="","",VLOOKUP(B20,'様式4・小学部（高）'!$S$17:$AA$136,2,FALSE))</f>
        <v/>
      </c>
      <c r="D20" s="395" t="str">
        <f>IF(B20="","",VLOOKUP(B20,'様式4・小学部（高）'!$S$17:$AA$136,3,FALSE))</f>
        <v/>
      </c>
      <c r="E20" s="166" t="str">
        <f>IF(B20="","",VLOOKUP(B20,'様式4・小学部（高）'!$S$17:$AA$136,4,FALSE))</f>
        <v/>
      </c>
      <c r="F20" s="167" t="str">
        <f>IF(B20="","",VLOOKUP(B20,'様式4・小学部（高）'!$S$17:$AA$136,5,FALSE))</f>
        <v/>
      </c>
      <c r="G20" s="398" t="str">
        <f>IF(B20="","",VLOOKUP(B20,'様式4・小学部（高）'!$S$17:$AA$136,7,FALSE))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IF(B23="","",VLOOKUP(B23,'様式4・小学部（高）'!$S$17:$AA$136,2,FALSE))</f>
        <v/>
      </c>
      <c r="D23" s="395" t="str">
        <f>IF(B23="","",VLOOKUP(B23,'様式4・小学部（高）'!$S$17:$AA$136,3,FALSE))</f>
        <v/>
      </c>
      <c r="E23" s="166" t="str">
        <f>IF(B23="","",VLOOKUP(B23,'様式4・小学部（高）'!$S$17:$AA$136,4,FALSE))</f>
        <v/>
      </c>
      <c r="F23" s="167" t="str">
        <f>IF(B23="","",VLOOKUP(B23,'様式4・小学部（高）'!$S$17:$AA$136,5,FALSE))</f>
        <v/>
      </c>
      <c r="G23" s="398" t="str">
        <f>IF(B23="","",VLOOKUP(B23,'様式4・小学部（高）'!$S$17:$AA$136,7,FALSE))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IF(B26="","",VLOOKUP(B26,'様式4・小学部（高）'!$S$17:$AA$136,2,FALSE))</f>
        <v/>
      </c>
      <c r="D26" s="395" t="str">
        <f>IF(B26="","",VLOOKUP(B26,'様式4・小学部（高）'!$S$17:$AA$136,3,FALSE))</f>
        <v/>
      </c>
      <c r="E26" s="166" t="str">
        <f>IF(B26="","",VLOOKUP(B26,'様式4・小学部（高）'!$S$17:$AA$136,4,FALSE))</f>
        <v/>
      </c>
      <c r="F26" s="167" t="str">
        <f>IF(B26="","",VLOOKUP(B26,'様式4・小学部（高）'!$S$17:$AA$136,5,FALSE))</f>
        <v/>
      </c>
      <c r="G26" s="398" t="str">
        <f>IF(B26="","",VLOOKUP(B26,'様式4・小学部（高）'!$S$17:$AA$136,7,FALSE))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IF(B29="","",VLOOKUP(B29,'様式4・小学部（高）'!$S$17:$AA$136,2,FALSE))</f>
        <v/>
      </c>
      <c r="D29" s="395" t="str">
        <f>IF(B29="","",VLOOKUP(B29,'様式4・小学部（高）'!$S$17:$AA$136,3,FALSE))</f>
        <v/>
      </c>
      <c r="E29" s="166" t="str">
        <f>IF(B29="","",VLOOKUP(B29,'様式4・小学部（高）'!$S$17:$AA$136,4,FALSE))</f>
        <v/>
      </c>
      <c r="F29" s="167" t="str">
        <f>IF(B29="","",VLOOKUP(B29,'様式4・小学部（高）'!$S$17:$AA$136,5,FALSE))</f>
        <v/>
      </c>
      <c r="G29" s="398" t="str">
        <f>IF(B29="","",VLOOKUP(B29,'様式4・小学部（高）'!$S$17:$AA$136,7,FALSE))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IF(B32="","",VLOOKUP(B32,'様式4・小学部（高）'!$S$17:$AA$136,2,FALSE))</f>
        <v/>
      </c>
      <c r="D32" s="395" t="str">
        <f>IF(B32="","",VLOOKUP(B32,'様式4・小学部（高）'!$S$17:$AA$136,3,FALSE))</f>
        <v/>
      </c>
      <c r="E32" s="166" t="str">
        <f>IF(B32="","",VLOOKUP(B32,'様式4・小学部（高）'!$S$17:$AA$136,4,FALSE))</f>
        <v/>
      </c>
      <c r="F32" s="167" t="str">
        <f>IF(B32="","",VLOOKUP(B32,'様式4・小学部（高）'!$S$17:$AA$136,5,FALSE))</f>
        <v/>
      </c>
      <c r="G32" s="398" t="str">
        <f>IF(B32="","",VLOOKUP(B32,'様式4・小学部（高）'!$S$17:$AA$136,7,FALSE))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IF(B35="","",VLOOKUP(B35,'様式4・小学部（高）'!$S$17:$AA$136,2,FALSE))</f>
        <v/>
      </c>
      <c r="D35" s="395" t="str">
        <f>IF(B35="","",VLOOKUP(B35,'様式4・小学部（高）'!$S$17:$AA$136,3,FALSE))</f>
        <v/>
      </c>
      <c r="E35" s="166" t="str">
        <f>IF(B35="","",VLOOKUP(B35,'様式4・小学部（高）'!$S$17:$AA$136,4,FALSE))</f>
        <v/>
      </c>
      <c r="F35" s="167" t="str">
        <f>IF(B35="","",VLOOKUP(B35,'様式4・小学部（高）'!$S$17:$AA$136,5,FALSE))</f>
        <v/>
      </c>
      <c r="G35" s="398" t="str">
        <f>IF(B35="","",VLOOKUP(B35,'様式4・小学部（高）'!$S$17:$AA$136,7,FALSE))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IF(B38="","",VLOOKUP(B38,'様式4・小学部（高）'!$S$17:$AA$136,2,FALSE))</f>
        <v/>
      </c>
      <c r="D38" s="395" t="str">
        <f>IF(B38="","",VLOOKUP(B38,'様式4・小学部（高）'!$S$17:$AA$136,3,FALSE))</f>
        <v/>
      </c>
      <c r="E38" s="166" t="str">
        <f>IF(B38="","",VLOOKUP(B38,'様式4・小学部（高）'!$S$17:$AA$136,4,FALSE))</f>
        <v/>
      </c>
      <c r="F38" s="167" t="str">
        <f>IF(B38="","",VLOOKUP(B38,'様式4・小学部（高）'!$S$17:$AA$136,5,FALSE))</f>
        <v/>
      </c>
      <c r="G38" s="398" t="str">
        <f>IF(B38="","",VLOOKUP(B38,'様式4・小学部（高）'!$S$17:$AA$136,7,FALSE))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IF(B41="","",VLOOKUP(B41,'様式4・小学部（高）'!$S$17:$AA$136,2,FALSE))</f>
        <v/>
      </c>
      <c r="D41" s="395" t="str">
        <f>IF(B41="","",VLOOKUP(B41,'様式4・小学部（高）'!$S$17:$AA$136,3,FALSE))</f>
        <v/>
      </c>
      <c r="E41" s="166" t="str">
        <f>IF(B41="","",VLOOKUP(B41,'様式4・小学部（高）'!$S$17:$AA$136,4,FALSE))</f>
        <v/>
      </c>
      <c r="F41" s="167" t="str">
        <f>IF(B41="","",VLOOKUP(B41,'様式4・小学部（高）'!$S$17:$AA$136,5,FALSE))</f>
        <v/>
      </c>
      <c r="G41" s="398" t="str">
        <f>IF(B41="","",VLOOKUP(B41,'様式4・小学部（高）'!$S$17:$AA$136,7,FALSE))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IF(B44="","",VLOOKUP(B44,'様式4・小学部（高）'!$S$17:$AA$136,2,FALSE))</f>
        <v/>
      </c>
      <c r="D44" s="395" t="str">
        <f>IF(B44="","",VLOOKUP(B44,'様式4・小学部（高）'!$S$17:$AA$136,3,FALSE))</f>
        <v/>
      </c>
      <c r="E44" s="166" t="str">
        <f>IF(B44="","",VLOOKUP(B44,'様式4・小学部（高）'!$S$17:$AA$136,4,FALSE))</f>
        <v/>
      </c>
      <c r="F44" s="167" t="str">
        <f>IF(B44="","",VLOOKUP(B44,'様式4・小学部（高）'!$S$17:$AA$136,5,FALSE))</f>
        <v/>
      </c>
      <c r="G44" s="398" t="str">
        <f>IF(B44="","",VLOOKUP(B44,'様式4・小学部（高）'!$S$17:$AA$136,7,FALSE))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IF(B47="","",VLOOKUP(B47,'様式4・小学部（高）'!$S$17:$AA$136,2,FALSE))</f>
        <v/>
      </c>
      <c r="D47" s="395" t="str">
        <f>IF(B47="","",VLOOKUP(B47,'様式4・小学部（高）'!$S$17:$AA$136,3,FALSE))</f>
        <v/>
      </c>
      <c r="E47" s="166" t="str">
        <f>IF(B47="","",VLOOKUP(B47,'様式4・小学部（高）'!$S$17:$AA$136,4,FALSE))</f>
        <v/>
      </c>
      <c r="F47" s="167" t="str">
        <f>IF(B47="","",VLOOKUP(B47,'様式4・小学部（高）'!$S$17:$AA$136,5,FALSE))</f>
        <v/>
      </c>
      <c r="G47" s="398" t="str">
        <f>IF(B47="","",VLOOKUP(B47,'様式4・小学部（高）'!$S$17:$AA$136,7,FALSE))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IF(B50="","",VLOOKUP(B50,'様式4・小学部（高）'!$S$17:$AA$136,2,FALSE))</f>
        <v/>
      </c>
      <c r="D50" s="395" t="str">
        <f>IF(B50="","",VLOOKUP(B50,'様式4・小学部（高）'!$S$17:$AA$136,3,FALSE))</f>
        <v/>
      </c>
      <c r="E50" s="166" t="str">
        <f>IF(B50="","",VLOOKUP(B50,'様式4・小学部（高）'!$S$17:$AA$136,4,FALSE))</f>
        <v/>
      </c>
      <c r="F50" s="167" t="str">
        <f>IF(B50="","",VLOOKUP(B50,'様式4・小学部（高）'!$S$17:$AA$136,5,FALSE))</f>
        <v/>
      </c>
      <c r="G50" s="398" t="str">
        <f>IF(B50="","",VLOOKUP(B50,'様式4・小学部（高）'!$S$17:$AA$136,7,FALSE))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DB3695-7307-44C8-B745-2DCF328E2D98}">
  <ds:schemaRefs>
    <ds:schemaRef ds:uri="http://schemas.microsoft.com/office/2006/documentManagement/types"/>
    <ds:schemaRef ds:uri="http://purl.org/dc/terms/"/>
    <ds:schemaRef ds:uri="http://schemas.openxmlformats.org/package/2006/metadata/core-properties"/>
    <ds:schemaRef ds:uri="http://purl.org/dc/elements/1.1/"/>
    <ds:schemaRef ds:uri="http://www.w3.org/XML/1998/namespace"/>
    <ds:schemaRef ds:uri="http://purl.org/dc/dcmitype/"/>
    <ds:schemaRef ds:uri="5e2d022d-909f-4b1b-b580-476f84148958"/>
    <ds:schemaRef ds:uri="http://schemas.microsoft.com/office/infopath/2007/PartnerControls"/>
    <ds:schemaRef ds:uri="92c85782-91b6-4975-a634-e8e07eaefb77"/>
    <ds:schemaRef ds:uri="http://schemas.microsoft.com/office/2006/metadata/properties"/>
  </ds:schemaRefs>
</ds:datastoreItem>
</file>

<file path=customXml/itemProps2.xml><?xml version="1.0" encoding="utf-8"?>
<ds:datastoreItem xmlns:ds="http://schemas.openxmlformats.org/officeDocument/2006/customXml" ds:itemID="{B7EE6394-7941-492D-B1F2-D58BC2BF71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82C23A-D816-4E76-AA68-5A3EBBC9A4D9}">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2025-06-26T04:54:41Z</cp:lastPrinted>
  <dcterms:created xsi:type="dcterms:W3CDTF">2019-06-05T06:28:00Z</dcterms:created>
  <dcterms:modified xsi:type="dcterms:W3CDTF">2025-11-27T06:03:31Z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