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CD0355F-5220-4C64-99E2-9AEB2687121A}" xr6:coauthVersionLast="47" xr6:coauthVersionMax="47" xr10:uidLastSave="{00000000-0000-0000-0000-000000000000}"/>
  <bookViews>
    <workbookView xWindow="1968" yWindow="1668"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6" i="14" l="1"/>
  <c r="C17" i="14"/>
  <c r="C18" i="14"/>
  <c r="G18" i="14"/>
  <c r="N37" i="7"/>
  <c r="W17" i="7"/>
  <c r="E17" i="7"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F18" i="14"/>
  <c r="E18" i="14"/>
  <c r="D18" i="14"/>
  <c r="H17" i="14"/>
  <c r="G17" i="14"/>
  <c r="F17" i="14"/>
  <c r="E17" i="14"/>
  <c r="D17" i="14"/>
  <c r="H16" i="14"/>
  <c r="G16" i="14"/>
  <c r="F16" i="14"/>
  <c r="E16" i="14"/>
  <c r="D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<sst xmlns="http://schemas.openxmlformats.org/spreadsheetml/2006/main" count="13622" uniqueCount="8034">
  <si>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</si>
  <si>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</si>
  <si>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</si>
  <si>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</si>
  <si>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</si>
  <si>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</si>
  <si>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</si>
  <si>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</si>
  <si>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</si>
  <si>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</si>
  <si>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</si>
  <si>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</si>
  <si>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</si>
  <si>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</si>
  <si>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</si>
  <si>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</si>
  <si>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</si>
  <si>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</si>
  <si>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</si>
  <si>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</si>
  <si>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</si>
  <si>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</si>
  <si>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</si>
  <si>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</si>
  <si>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</si>
  <si>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</si>
  <si>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</si>
  <si>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</si>
  <si>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</si>
  <si>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</si>
  <si>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</si>
  <si>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</si>
  <si>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</si>
  <si>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</si>
  <si>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</si>
  <si>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</si>
  <si>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</si>
  <si>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</si>
  <si>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</si>
  <si>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</si>
  <si>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</si>
  <si>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</si>
  <si>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</si>
  <si>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</si>
  <si>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</si>
  <si>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</si>
  <si>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</si>
  <si>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</si>
  <si>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</si>
  <si>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</si>
  <si>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</si>
  <si>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</si>
  <si>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</si>
  <si>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</si>
  <si>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</si>
  <si>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</si>
  <si>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</si>
  <si>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</si>
  <si>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</si>
  <si>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</si>
  <si>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</si>
  <si>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</si>
  <si>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</si>
  <si>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</si>
  <si>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</si>
  <si>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</si>
  <si>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</si>
  <si>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</si>
  <si>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</si>
  <si>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</si>
  <si>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</si>
  <si>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</si>
  <si>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</si>
  <si>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</si>
  <si>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</si>
  <si>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</si>
  <si>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</si>
  <si>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</si>
  <si>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</si>
  <si>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</si>
  <si>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</si>
  <si>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</si>
  <si>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</si>
  <si>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</si>
  <si>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</si>
  <si>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</si>
  <si>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</si>
  <si>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</si>
  <si>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</si>
  <si>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</si>
  <si>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</si>
  <si>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</si>
  <si>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</si>
  <si>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</si>
  <si>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</si>
  <si>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</si>
  <si>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</si>
  <si>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</si>
  <si>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</si>
  <si>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</si>
  <si>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</si>
  <si>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</si>
  <si>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</si>
  <si>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</si>
  <si>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</si>
  <si>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</si>
  <si>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</si>
  <si>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</si>
  <si>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</si>
  <si>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</si>
  <si>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</si>
  <si>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</si>
  <si>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</si>
  <si>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</si>
  <si>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</si>
  <si>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</si>
  <si>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</si>
  <si>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</si>
  <si>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</si>
  <si>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</si>
  <si>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</si>
  <si>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</si>
  <si>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</si>
  <si>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</si>
  <si>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</si>
  <si>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</si>
  <si>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</si>
  <si>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</si>
  <si>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</si>
  <si>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</si>
  <si>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</si>
  <si>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</si>
  <si>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</si>
  <si>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</si>
  <si>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</si>
  <si>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</si>
  <si>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</si>
  <si>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</si>
  <si>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</si>
  <si>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</si>
  <si>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</si>
  <si>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</si>
  <si>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</si>
  <si>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</si>
  <si>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</si>
  <si>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</si>
  <si>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</si>
  <si>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</si>
  <si>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</si>
  <si>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</si>
  <si>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</si>
  <si>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</si>
  <si>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</si>
  <si>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</si>
  <si>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</si>
  <si>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</si>
  <si>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</si>
  <si>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</si>
  <si>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</si>
  <si>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</si>
  <si>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</si>
  <si>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</si>
  <si>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</si>
  <si>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</si>
  <si>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</si>
  <si>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</si>
  <si>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</si>
  <si>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</si>
  <si>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</si>
  <si>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</si>
  <si>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</si>
  <si>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</si>
  <si>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</si>
  <si>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</si>
  <si>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</si>
  <si>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</si>
  <si>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</si>
  <si>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</si>
  <si>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</si>
  <si>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</si>
  <si>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</si>
  <si>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</si>
  <si>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</si>
  <si>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</si>
  <si>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</si>
  <si>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</si>
  <si>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</si>
  <si>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</si>
  <si>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</si>
  <si>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</si>
  <si>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</si>
  <si>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</si>
  <si>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</si>
  <si>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</si>
  <si>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</si>
  <si>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</si>
  <si>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</si>
  <si>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</si>
  <si>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</si>
  <si>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</si>
  <si>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</si>
  <si>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</si>
  <si>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</si>
  <si>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</si>
  <si>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</si>
  <si>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</si>
  <si>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</si>
  <si>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</si>
  <si>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</si>
  <si>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</si>
  <si>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</si>
  <si>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</si>
  <si>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</si>
  <si>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</si>
  <si>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</si>
  <si>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</si>
  <si>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</si>
  <si>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</si>
  <si>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</si>
  <si>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</si>
  <si>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</si>
  <si>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</si>
  <si>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</si>
  <si>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</si>
  <si>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</si>
  <si>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</si>
  <si>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</si>
  <si>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</si>
  <si>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</si>
  <si>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</si>
  <si>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</si>
  <si>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</si>
  <si>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</si>
  <si>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</si>
  <si>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</si>
  <si>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</si>
  <si>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</si>
  <si>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</si>
  <si>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</si>
  <si>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</si>
  <si>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</si>
  <si>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</si>
  <si>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</si>
  <si>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</si>
  <si>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</si>
  <si>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</si>
  <si>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</si>
  <si>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</si>
  <si>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</si>
  <si>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</si>
  <si>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</si>
  <si>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</si>
  <si>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</si>
  <si>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</si>
  <si>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</si>
  <si>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</si>
  <si>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</si>
  <si>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</si>
  <si>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</si>
  <si>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</si>
  <si>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</si>
  <si>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</si>
  <si>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</si>
  <si>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</si>
  <si>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</si>
  <si>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</si>
  <si>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</si>
  <si>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</si>
  <si>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</si>
  <si>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</si>
  <si>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</si>
  <si>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</si>
  <si>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</si>
  <si>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</si>
  <si>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</si>
  <si>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</si>
  <si>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</si>
  <si>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</si>
  <si>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</si>
  <si>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</si>
  <si>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</si>
  <si>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</si>
  <si>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</si>
  <si>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</si>
  <si>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</si>
  <si>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</si>
  <si>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</si>
  <si>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</si>
  <si>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</si>
  <si>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</si>
  <si>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</si>
  <si>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</si>
  <si>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</si>
  <si>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</si>
  <si>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</si>
  <si>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</si>
  <si>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</si>
  <si>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</si>
  <si>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</si>
  <si>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</si>
  <si>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</si>
  <si>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</si>
  <si>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</si>
  <si>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</si>
  <si>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</si>
  <si>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</si>
  <si>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</si>
  <si>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</si>
  <si>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</si>
  <si>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</si>
  <si>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</si>
  <si>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</si>
  <si>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</si>
  <si>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</si>
  <si>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</si>
  <si>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</si>
  <si>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</si>
  <si>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</si>
  <si>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</si>
  <si>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</si>
  <si>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</si>
  <si>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</si>
  <si>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</si>
  <si>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</si>
  <si>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</si>
  <si>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</si>
  <si>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</si>
  <si>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</si>
  <si>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</si>
  <si>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</si>
  <si>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</si>
  <si>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</si>
  <si>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</si>
  <si>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</si>
  <si>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</si>
  <si>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</si>
  <si>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</si>
  <si>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</si>
  <si>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</si>
  <si>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</si>
  <si>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</si>
  <si>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</si>
  <si>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</si>
  <si>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</si>
  <si>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</si>
  <si>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</si>
  <si>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</si>
  <si>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</si>
  <si>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</si>
  <si>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</si>
  <si>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</si>
  <si>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</si>
  <si>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</si>
  <si>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</si>
  <si>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</si>
  <si>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</si>
  <si>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</si>
  <si>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</si>
  <si>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</si>
  <si>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</si>
  <si>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</si>
  <si>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</si>
  <si>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</si>
  <si>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</si>
  <si>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</si>
  <si>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</si>
  <si>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</si>
  <si>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</si>
  <si>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</si>
  <si>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</si>
  <si>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</si>
  <si>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</si>
  <si>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</si>
  <si>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</si>
  <si>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</si>
  <si>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</si>
  <si>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</si>
  <si>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</si>
  <si>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</si>
  <si>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</si>
  <si>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</si>
  <si>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</si>
  <si>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</si>
  <si>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</si>
  <si>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</si>
  <si>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</si>
  <si>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</si>
  <si>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</si>
  <si>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</si>
  <si>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</si>
  <si>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</si>
  <si>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</si>
  <si>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</si>
  <si>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</si>
  <si>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</si>
  <si>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</si>
  <si>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</si>
  <si>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</si>
  <si>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</si>
  <si>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</si>
  <si>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</si>
  <si>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</si>
  <si>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</si>
  <si>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</si>
  <si>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</si>
  <si>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</si>
  <si>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</si>
  <si>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</si>
  <si>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</si>
  <si>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</si>
  <si>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</si>
  <si>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</si>
  <si>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</si>
  <si>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</si>
  <si>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</si>
  <si>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</si>
  <si>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</si>
  <si>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</si>
  <si>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</si>
  <si>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</si>
  <si>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</si>
  <si>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</si>
  <si>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</si>
  <si>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</si>
  <si>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</si>
  <si>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</si>
  <si>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</si>
  <si>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</si>
  <si>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</si>
  <si>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</si>
  <si>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</si>
  <si>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</si>
  <si>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</si>
  <si>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</si>
  <si>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</si>
  <si>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</si>
  <si>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</si>
  <si>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</si>
  <si>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</si>
  <si>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</si>
  <si>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</si>
  <si>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</si>
  <si>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</si>
  <si>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</si>
  <si>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</si>
  <si>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</si>
  <si>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</si>
  <si>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</si>
  <si>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</si>
  <si>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</si>
  <si>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</si>
  <si>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</si>
  <si>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</si>
  <si>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</si>
  <si>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</si>
  <si>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</si>
  <si>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</si>
  <si>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</si>
  <si>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</si>
  <si>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</si>
  <si>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</si>
  <si>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</si>
  <si>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</si>
  <si>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</si>
  <si>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</si>
  <si>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</si>
  <si>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</si>
  <si>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</si>
  <si>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</si>
  <si>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</si>
  <si>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</si>
  <si>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</si>
  <si>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</si>
  <si>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</si>
  <si>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</si>
  <si>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</si>
  <si>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</si>
  <si>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</si>
  <si>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</si>
  <si>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</si>
  <si>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</si>
  <si>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</si>
  <si>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</si>
  <si>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</si>
  <si>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</si>
  <si>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</si>
  <si>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</si>
  <si>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</si>
  <si>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</si>
  <si>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</si>
  <si>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</si>
  <si>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</si>
  <si>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</si>
  <si>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</si>
  <si>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</si>
  <si>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</si>
  <si>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</si>
  <si>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</si>
  <si>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</si>
  <si>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</si>
  <si>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</si>
  <si>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</si>
  <si>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</si>
  <si>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</si>
  <si>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</si>
  <si>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</si>
  <si>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</si>
  <si>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</si>
  <si>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</si>
  <si>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</si>
  <si>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</si>
  <si>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</si>
  <si>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</si>
  <si>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</si>
  <si>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</si>
  <si>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</si>
  <si>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</si>
  <si>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</si>
  <si>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</si>
  <si>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</si>
  <si>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</si>
  <si>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</si>
  <si>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</si>
  <si>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</si>
  <si>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</si>
  <si>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</si>
  <si>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</si>
  <si>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</si>
  <si>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</si>
  <si>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</si>
  <si>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</si>
  <si>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</si>
  <si>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</si>
  <si>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</si>
  <si>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</si>
  <si>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</si>
  <si>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</si>
  <si>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</si>
  <si>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</si>
  <si>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</si>
  <si>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</si>
  <si>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</si>
  <si>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</si>
  <si>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</si>
  <si>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</si>
  <si>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</si>
  <si>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</si>
  <si>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</si>
  <si>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</si>
  <si>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</si>
  <si>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</si>
  <si>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</si>
  <si>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</si>
  <si>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</si>
  <si>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</si>
  <si>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</si>
  <si>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</si>
  <si>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</si>
  <si>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</si>
  <si>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</si>
  <si>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</si>
  <si>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</si>
  <si>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</si>
  <si>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</si>
  <si>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</si>
  <si>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</si>
  <si>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</si>
  <si>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</si>
  <si>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</si>
  <si>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</si>
  <si>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</si>
  <si>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</si>
  <si>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</si>
  <si>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</si>
  <si>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</si>
  <si>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</si>
  <si>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</si>
  <si>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</si>
  <si>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</si>
  <si>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</si>
  <si>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</si>
  <si>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</si>
  <si>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</si>
  <si>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</si>
  <si>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</si>
  <si>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</si>
  <si>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</si>
  <si>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</si>
  <si>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</si>
  <si>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</si>
  <si>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</si>
  <si>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</si>
  <si>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</si>
  <si>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</si>
  <si>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</si>
  <si>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</si>
  <si>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</si>
  <si>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</si>
  <si>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</si>
  <si>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</si>
  <si>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</si>
  <si>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</si>
  <si>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</si>
  <si>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</si>
  <si>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</si>
  <si>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</si>
  <si>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</si>
  <si>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</si>
  <si>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</si>
  <si>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</si>
  <si>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</si>
  <si>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</si>
  <si>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</si>
  <si>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</si>
  <si>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</si>
  <si>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</si>
  <si>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</si>
  <si>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</si>
  <si>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</si>
  <si>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</si>
  <si>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</si>
  <si>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</si>
  <si>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</si>
  <si>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</si>
  <si>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</si>
  <si>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</si>
  <si>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</si>
  <si>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</si>
  <si>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</si>
  <si>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</si>
  <si>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</si>
  <si>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</si>
  <si>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</si>
  <si>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</si>
  <si>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</si>
  <si>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</si>
  <si>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</si>
  <si>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</si>
  <si>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</si>
  <si>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</si>
  <si>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</si>
  <si>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</si>
  <si>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</si>
  <si>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</si>
  <si>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</si>
  <si>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</si>
  <si>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</si>
  <si>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</si>
  <si>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</si>
  <si>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</si>
  <si>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</si>
  <si>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</si>
  <si>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</si>
  <si>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</si>
  <si>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</si>
  <si>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</si>
  <si>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</si>
  <si>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</si>
  <si>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</si>
  <si>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</si>
  <si>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</si>
  <si>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</si>
  <si>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</si>
  <si>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</si>
  <si>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</si>
  <si>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</si>
  <si>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</si>
  <si>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</si>
  <si>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</si>
  <si>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</si>
  <si>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</si>
  <si>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</si>
  <si>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</si>
  <si>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</si>
  <si>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</si>
  <si>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</si>
  <si>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</si>
  <si>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</si>
  <si>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</si>
  <si>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</si>
  <si>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</si>
  <si>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</si>
  <si>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</si>
  <si>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</si>
  <si>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</si>
  <si>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</si>
  <si>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</si>
  <si>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</si>
  <si>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</si>
  <si>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</si>
  <si>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</si>
  <si>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</si>
  <si>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</si>
  <si>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</si>
  <si>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</si>
  <si>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</si>
  <si>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</si>
  <si>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</si>
  <si>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</si>
  <si>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</si>
  <si>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</si>
  <si>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</si>
  <si>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</si>
  <si>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</si>
  <si>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</si>
  <si>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</si>
  <si>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</si>
  <si>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</si>
  <si>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</si>
  <si>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</si>
  <si>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</si>
  <si>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</si>
  <si>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</si>
  <si>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</si>
  <si>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</si>
  <si>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</si>
  <si>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</si>
  <si>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</si>
  <si>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</si>
  <si>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</si>
  <si>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</si>
  <si>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</si>
  <si>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</si>
  <si>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</si>
  <si>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</si>
  <si>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</si>
  <si>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</si>
  <si>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</si>
  <si>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</si>
  <si>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</si>
  <si>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</si>
  <si>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</si>
  <si>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</si>
  <si>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</si>
  <si>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</si>
  <si>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</si>
  <si>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</si>
  <si>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</si>
  <si>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</si>
  <si>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</si>
  <si>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</si>
  <si>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</si>
  <si>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</si>
  <si>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</si>
  <si>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</si>
  <si>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</si>
  <si>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</si>
  <si>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</si>
  <si>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</si>
  <si>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</si>
  <si>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</si>
  <si>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</si>
  <si>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</si>
  <si>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</si>
  <si>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</si>
  <si>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</si>
  <si>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</si>
  <si>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</si>
  <si>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</si>
  <si>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</si>
  <si>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</si>
  <si>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</si>
  <si>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</si>
  <si>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</si>
  <si>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</si>
  <si>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</si>
  <si>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</si>
  <si>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</si>
  <si>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</si>
  <si>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</si>
  <si>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</si>
  <si>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</si>
  <si>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</si>
  <si>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</si>
  <si>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</si>
  <si>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</si>
  <si>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</si>
  <si>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</si>
  <si>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</si>
  <si>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</si>
  <si>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</si>
  <si>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</si>
  <si>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</si>
  <si>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</si>
  <si>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</si>
  <si>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</si>
  <si>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</si>
  <si>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</si>
  <si>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</si>
  <si>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</si>
  <si>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</si>
  <si>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</si>
  <si>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</si>
  <si>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</si>
  <si>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</si>
  <si>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</si>
  <si>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</si>
  <si>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</si>
  <si>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</si>
  <si>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</si>
  <si>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</si>
  <si>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</si>
  <si>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</si>
  <si>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</si>
  <si>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</si>
  <si>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</si>
  <si>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</si>
  <si>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</si>
  <si>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</si>
  <si>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</si>
  <si>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</si>
  <si>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</si>
  <si>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</si>
  <si>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</si>
  <si>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</si>
  <si>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</si>
  <si>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</si>
  <si>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</si>
  <si>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</si>
  <si>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</si>
  <si>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</si>
  <si>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</si>
  <si>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</si>
  <si>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</si>
  <si>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</si>
  <si>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</si>
  <si>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</si>
  <si>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</si>
  <si>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</si>
  <si>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</si>
  <si>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</si>
  <si>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</si>
  <si>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</si>
  <si>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</si>
  <si>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</si>
  <si>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</si>
  <si>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</si>
  <si>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</si>
  <si>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</si>
  <si>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</si>
  <si>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</si>
  <si>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</si>
  <si>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</si>
  <si>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</si>
  <si>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</si>
  <si>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</si>
  <si>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</si>
  <si>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</si>
  <si>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</si>
  <si>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</si>
  <si>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</si>
  <si>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</si>
  <si>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</si>
  <si>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</si>
  <si>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</si>
  <si>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</si>
  <si>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</si>
  <si>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</si>
  <si>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</si>
  <si>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</si>
  <si>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</si>
  <si>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</si>
  <si>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</si>
  <si>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</si>
  <si>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</si>
  <si>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</si>
  <si>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</si>
  <si>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</si>
  <si>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</si>
  <si>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</si>
  <si>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</si>
  <si>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</si>
  <si>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</si>
  <si>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</si>
  <si>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</si>
  <si>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</si>
  <si>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</si>
  <si>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</si>
  <si>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</si>
  <si>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</si>
  <si>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</si>
  <si>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</si>
  <si>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</si>
  <si>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</si>
  <si>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</si>
  <si>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</si>
  <si>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</si>
  <si>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</si>
  <si>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</si>
  <si>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</si>
  <si>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</si>
  <si>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</si>
  <si>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</si>
  <si>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</si>
  <si>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</si>
  <si>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</si>
  <si>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</si>
  <si>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</si>
  <si>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</si>
  <si>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</si>
  <si>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</si>
  <si>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</si>
  <si>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</si>
  <si>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</si>
  <si>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</si>
  <si>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</si>
  <si>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</si>
  <si>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</si>
  <si>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</si>
  <si>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</si>
  <si>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</si>
  <si>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</si>
  <si>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</si>
  <si>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</si>
  <si>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</si>
  <si>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</si>
  <si>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</si>
  <si>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</si>
  <si>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</si>
  <si>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</si>
  <si>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</si>
  <si>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</si>
  <si>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</si>
  <si>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</si>
  <si>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</si>
  <si>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</si>
  <si>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</si>
  <si>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</si>
  <si>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</si>
  <si>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</si>
  <si>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</si>
  <si>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</si>
  <si>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</si>
  <si>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</si>
  <si>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</si>
  <si>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</si>
  <si>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</si>
  <si>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</si>
  <si>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</si>
  <si>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</si>
  <si>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</si>
  <si>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</si>
  <si>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</si>
  <si>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</si>
  <si>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</si>
  <si>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</si>
  <si>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</si>
  <si>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</si>
  <si>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</si>
  <si>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</si>
  <si>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</si>
  <si>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</si>
  <si>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</si>
  <si>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</si>
  <si>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</si>
  <si>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</si>
  <si>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</si>
  <si>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</si>
  <si>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</si>
  <si>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</si>
  <si>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</si>
  <si>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</si>
  <si>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</si>
  <si>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</si>
  <si>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</si>
  <si>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</si>
  <si>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</si>
  <si>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</si>
  <si>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</si>
  <si>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</si>
  <si>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</si>
  <si>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</si>
  <si>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</si>
  <si>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</si>
  <si>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</si>
  <si>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</si>
  <si>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</si>
  <si>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</si>
  <si>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</si>
  <si>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</si>
  <si>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</si>
  <si>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</si>
  <si>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</si>
  <si>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</si>
  <si>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</si>
  <si>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</si>
  <si>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</si>
  <si>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</si>
  <si>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</si>
  <si>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</si>
  <si>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</si>
  <si>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</si>
  <si>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</si>
  <si>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</si>
  <si>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</si>
  <si>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</si>
  <si>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</si>
  <si>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</si>
  <si>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</si>
  <si>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</si>
  <si>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</si>
  <si>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</si>
  <si>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</si>
  <si>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</si>
  <si>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</si>
  <si>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</si>
  <si>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</si>
  <si>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</si>
  <si>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</si>
  <si>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</si>
  <si>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</si>
  <si>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</si>
  <si>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</si>
  <si>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</si>
  <si>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</si>
  <si>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</si>
  <si>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</si>
  <si>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</si>
  <si>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</si>
  <si>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</si>
  <si>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</si>
  <si>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</si>
  <si>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</si>
  <si>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</si>
  <si>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</si>
  <si>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</si>
  <si>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</si>
  <si>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</si>
  <si>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</si>
  <si>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</si>
  <si>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</si>
  <si>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</si>
  <si>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</si>
  <si>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</si>
  <si>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</si>
  <si>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</si>
  <si>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</si>
  <si>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</si>
  <si>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</si>
  <si>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</si>
  <si>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</si>
  <si>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</si>
  <si>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</si>
  <si>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</si>
  <si>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</si>
  <si>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</si>
  <si>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</si>
  <si>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</si>
  <si>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</si>
  <si>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</si>
  <si>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</si>
  <si>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</si>
  <si>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</si>
  <si>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</si>
  <si>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</si>
  <si>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</si>
  <si>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</si>
  <si>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</si>
  <si>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</si>
  <si>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</si>
  <si>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</si>
  <si>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</si>
  <si>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</si>
  <si>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</si>
  <si>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</si>
  <si>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</si>
  <si>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</si>
  <si>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</si>
  <si>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</si>
  <si>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</si>
  <si>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</si>
  <si>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</si>
  <si>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</si>
  <si>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</si>
  <si>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</si>
  <si>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</si>
  <si>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</si>
  <si>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</si>
  <si>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</si>
  <si>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</si>
  <si>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</si>
  <si>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</si>
  <si>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</si>
  <si>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</si>
  <si>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</si>
  <si>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</si>
  <si>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</si>
  <si>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</si>
  <si>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</si>
  <si>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</si>
  <si>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</si>
  <si>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</si>
  <si>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</si>
  <si>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</si>
  <si>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</si>
  <si>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</si>
  <si>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</si>
  <si>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</si>
  <si>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</si>
  <si>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</si>
  <si>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</si>
  <si>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</si>
  <si>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</si>
  <si>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</si>
  <si>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</si>
  <si>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</si>
  <si>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</si>
  <si>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</si>
  <si>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</si>
  <si>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</si>
  <si>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</si>
  <si>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</si>
  <si>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</si>
  <si>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</si>
  <si>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</si>
  <si>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</si>
  <si>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</si>
  <si>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</si>
  <si>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</si>
  <si>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</si>
  <si>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</si>
  <si>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</si>
  <si>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</si>
  <si>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</si>
  <si>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</si>
  <si>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</si>
  <si>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</si>
  <si>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</si>
  <si>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</si>
  <si>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</si>
  <si>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</si>
  <si>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</si>
  <si>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</si>
  <si>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</si>
  <si>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</si>
  <si>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</si>
  <si>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</si>
  <si>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</si>
  <si>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</si>
  <si>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</si>
  <si>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</si>
  <si>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</si>
  <si>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</si>
  <si>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</si>
  <si>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</si>
  <si>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</si>
  <si>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</si>
  <si>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</si>
  <si>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</si>
  <si>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</si>
  <si>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</si>
  <si>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</si>
  <si>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</si>
  <si>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</si>
  <si>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</si>
  <si>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</si>
  <si>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</si>
  <si>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</si>
  <si>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</si>
  <si>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</si>
  <si>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</si>
  <si>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</si>
  <si>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</si>
  <si>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</si>
  <si>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</si>
  <si>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</si>
  <si>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</si>
  <si>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</si>
  <si>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</si>
  <si>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</si>
  <si>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</si>
  <si>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</si>
  <si>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</si>
  <si>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</si>
  <si>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</si>
  <si>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</si>
  <si>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</si>
  <si>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</si>
  <si>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</si>
  <si>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</si>
  <si>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</si>
  <si>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</si>
  <si>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</si>
  <si>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</si>
  <si>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</si>
  <si>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</si>
  <si>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</si>
  <si>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</si>
  <si>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</si>
  <si>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</si>
  <si>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</si>
  <si>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</si>
  <si>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</si>
  <si>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</si>
  <si>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</si>
  <si>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</si>
  <si>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</si>
  <si>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</si>
  <si>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</si>
  <si>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</si>
  <si>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</si>
  <si>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</si>
  <si>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</si>
  <si>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</si>
  <si>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</si>
  <si>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</si>
  <si>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</si>
  <si>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</si>
  <si>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</si>
  <si>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</si>
  <si>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</si>
  <si>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</si>
  <si>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</si>
  <si>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</si>
  <si>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</si>
  <si>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</si>
  <si>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</si>
  <si>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</si>
  <si>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</si>
  <si>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</si>
  <si>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</si>
  <si>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</si>
  <si>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</si>
  <si>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</si>
  <si>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</si>
  <si>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</si>
  <si>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</si>
  <si>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</si>
  <si>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</si>
  <si>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</si>
  <si>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</si>
  <si>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</si>
  <si>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</si>
  <si>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</si>
  <si>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</si>
  <si>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</si>
  <si>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</si>
  <si>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</si>
  <si>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</si>
  <si>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</si>
  <si>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</si>
  <si>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</si>
  <si>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</si>
  <si>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</si>
  <si>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</si>
  <si>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</si>
  <si>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</si>
  <si>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</si>
  <si>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</si>
  <si>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</si>
  <si>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</si>
  <si>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</si>
  <si>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</si>
  <si>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</si>
  <si>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</si>
  <si>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</si>
  <si>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</si>
  <si>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</si>
  <si>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</si>
  <si>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</si>
  <si>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</si>
  <si>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</si>
  <si>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</si>
  <si>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</si>
  <si>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</si>
  <si>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</si>
  <si>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</si>
  <si>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</si>
  <si>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</si>
  <si>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</si>
  <si>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</si>
  <si>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</si>
  <si>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</si>
  <si>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</si>
  <si>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</si>
  <si>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</si>
  <si>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</si>
  <si>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</si>
  <si>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</si>
  <si>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</si>
  <si>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</si>
  <si>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</si>
  <si>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</si>
  <si>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</si>
  <si>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</si>
  <si>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</si>
  <si>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</si>
  <si>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</si>
  <si>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</si>
  <si>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</si>
  <si>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</si>
  <si>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</si>
  <si>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</si>
  <si>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</si>
  <si>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</si>
  <si>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</si>
  <si>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</si>
  <si>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</si>
  <si>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</si>
  <si>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</si>
  <si>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</si>
  <si>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</si>
  <si>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</si>
  <si>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</si>
  <si>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</si>
  <si>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</si>
  <si>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</si>
  <si>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</si>
  <si>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</si>
  <si>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</si>
  <si>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</si>
  <si>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</si>
  <si>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</si>
  <si>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</si>
  <si>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</si>
  <si>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</si>
  <si>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</si>
  <si>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</si>
  <si>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</si>
  <si>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</si>
  <si>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</si>
  <si>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</si>
  <si>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</si>
  <si>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</si>
  <si>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</si>
  <si>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</si>
  <si>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</si>
  <si>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</si>
  <si>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</si>
  <si>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</si>
  <si>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</si>
  <si>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</si>
  <si>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</si>
  <si>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</si>
  <si>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</si>
  <si>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</si>
  <si>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</si>
  <si>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</si>
  <si>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</si>
  <si>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</si>
  <si>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</si>
  <si>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</si>
  <si>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</si>
  <si>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</si>
  <si>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</si>
  <si>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</si>
  <si>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</si>
  <si>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</si>
  <si>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</si>
  <si>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</si>
  <si>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</si>
  <si>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</si>
  <si>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</si>
  <si>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</si>
  <si>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</si>
  <si>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</si>
  <si>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</si>
  <si>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</si>
  <si>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</si>
  <si>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</si>
  <si>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</si>
  <si>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</si>
  <si>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</si>
  <si>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</si>
  <si>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</si>
  <si>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</si>
  <si>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</si>
  <si>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</si>
  <si>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</si>
  <si>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</si>
  <si>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</si>
  <si>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</si>
  <si>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</si>
  <si>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</si>
  <si>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</si>
  <si>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</si>
  <si>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</si>
  <si>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</si>
  <si>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</si>
  <si>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</si>
  <si>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</si>
  <si>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</si>
  <si>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</si>
  <si>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</si>
  <si>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</si>
  <si>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</si>
  <si>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</si>
  <si>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</si>
  <si>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</si>
  <si>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</si>
  <si>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</si>
  <si>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</si>
  <si>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</si>
  <si>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</si>
  <si>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</si>
  <si>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</si>
  <si>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</si>
  <si>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</si>
  <si>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</si>
  <si>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</si>
  <si>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</si>
  <si>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</si>
  <si>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</si>
  <si>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</si>
  <si>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</si>
  <si>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</si>
  <si>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</si>
  <si>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</si>
  <si>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</si>
  <si>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</si>
  <si>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</si>
  <si>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</si>
  <si>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</si>
  <si>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</si>
  <si>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</si>
  <si>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</si>
  <si>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</si>
  <si>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</si>
  <si>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</si>
  <si>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</si>
  <si>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</si>
  <si>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</si>
  <si>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</si>
  <si>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</si>
  <si>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</si>
  <si>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</si>
  <si>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</si>
  <si>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</si>
  <si>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</si>
  <si>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</si>
  <si>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</si>
  <si>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</si>
  <si>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</si>
  <si>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</si>
  <si>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</si>
  <si>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</si>
  <si>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</si>
  <si>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</si>
  <si>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</si>
  <si>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</si>
  <si>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</si>
  <si>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</si>
  <si>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</si>
  <si>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</si>
  <si>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</si>
  <si>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</si>
  <si>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</si>
  <si>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</si>
  <si>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</si>
  <si>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</si>
  <si>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</si>
  <si>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</si>
  <si>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</si>
  <si>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</si>
  <si>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</si>
  <si>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</si>
  <si>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</si>
  <si>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</si>
  <si>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</si>
  <si>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</si>
  <si>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</si>
  <si>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</si>
  <si>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</si>
  <si>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</si>
  <si>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</si>
  <si>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</si>
  <si>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</si>
  <si>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</si>
  <si>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</si>
  <si>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</si>
  <si>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</si>
  <si>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</si>
  <si>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</si>
  <si>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</si>
  <si>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</si>
  <si>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</si>
  <si>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</si>
  <si>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</si>
  <si>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</si>
  <si>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</si>
  <si>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</si>
  <si>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</si>
  <si>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</si>
  <si>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</si>
  <si>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</si>
  <si>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</si>
  <si>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</si>
  <si>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</si>
  <si>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</si>
  <si>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</si>
  <si>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</si>
  <si>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</si>
  <si>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</si>
  <si>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</si>
  <si>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</si>
  <si>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</si>
  <si>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</si>
  <si>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</si>
  <si>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</si>
  <si>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</si>
  <si>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</si>
  <si>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</si>
  <si>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</si>
  <si>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</si>
  <si>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</si>
  <si>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</si>
  <si>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</si>
  <si>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</si>
  <si>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</si>
  <si>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</si>
  <si>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</si>
  <si>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</si>
  <si>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</si>
  <si>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</si>
  <si>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</si>
  <si>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</si>
  <si>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</si>
  <si>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</si>
  <si>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</si>
  <si>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</si>
  <si>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</si>
  <si>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</si>
  <si>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</si>
  <si>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</si>
  <si>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</si>
  <si>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</si>
  <si>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</si>
  <si>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</si>
  <si>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</si>
  <si>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</si>
  <si>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</si>
  <si>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</si>
  <si>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</si>
  <si>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</si>
  <si>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</si>
  <si>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</si>
  <si>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</si>
  <si>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</si>
  <si>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</si>
  <si>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</si>
  <si>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</si>
  <si>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</si>
  <si>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</si>
  <si>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</si>
  <si>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</si>
  <si>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</si>
  <si>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</si>
  <si>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</si>
  <si>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</si>
  <si>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</si>
  <si>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</si>
  <si>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</si>
  <si>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</si>
  <si>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</si>
  <si>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</si>
  <si>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</si>
  <si>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</si>
  <si>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</si>
  <si>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</si>
  <si>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</si>
  <si>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</si>
  <si>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</si>
  <si>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</si>
  <si>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</si>
  <si>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</si>
  <si>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</si>
  <si>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</si>
  <si>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</si>
  <si>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</si>
  <si>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</si>
  <si>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</si>
  <si>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</si>
  <si>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</si>
  <si>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</si>
  <si>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</si>
  <si>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</si>
  <si>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</si>
  <si>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</si>
  <si>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</si>
  <si>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</si>
  <si>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</si>
  <si>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</si>
  <si>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</si>
  <si>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</si>
  <si>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</si>
  <si>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</si>
  <si>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</si>
  <si>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</si>
  <si>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</si>
  <si>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</si>
  <si>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</si>
  <si>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</si>
  <si>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</si>
  <si>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</si>
  <si>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</si>
  <si>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</si>
  <si>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</si>
  <si>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</si>
  <si>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</si>
  <si>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</si>
  <si>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</si>
  <si>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</si>
  <si>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</si>
  <si>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</si>
  <si>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</si>
  <si>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</si>
  <si>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</si>
  <si>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</si>
  <si>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</si>
  <si>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</si>
  <si>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</si>
  <si>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</si>
  <si>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</si>
  <si>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</si>
  <si>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</si>
  <si>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</si>
  <si>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</si>
  <si>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</si>
  <si>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</si>
  <si>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</si>
  <si>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</si>
  <si>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</si>
  <si>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</si>
  <si>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</si>
  <si>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</si>
  <si>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</si>
  <si>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</si>
  <si>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</si>
  <si>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</si>
  <si>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</si>
  <si>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</si>
  <si>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</si>
  <si>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</si>
  <si>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</si>
  <si>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</si>
  <si>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</si>
  <si>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</si>
  <si>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</si>
  <si>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</si>
  <si>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</si>
  <si>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</si>
  <si>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</si>
  <si>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</si>
  <si>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</si>
  <si>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</si>
  <si>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</si>
  <si>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</si>
  <si>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</si>
  <si>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</si>
  <si>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</si>
  <si>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</si>
  <si>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</si>
  <si>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</si>
  <si>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</si>
  <si>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</si>
  <si>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</si>
  <si>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</si>
  <si>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</si>
  <si>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</si>
  <si>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</si>
  <si>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</si>
  <si>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</si>
  <si>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</si>
  <si>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</si>
  <si>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</si>
  <si>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</si>
  <si>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</si>
  <si>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</si>
  <si>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</si>
  <si>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</si>
  <si>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</si>
  <si>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</si>
  <si>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</si>
  <si>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</si>
  <si>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</si>
  <si>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</si>
  <si>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</si>
  <si>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</si>
  <si>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</si>
  <si>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</si>
  <si>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</si>
  <si>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</si>
  <si>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</si>
  <si>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</si>
  <si>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</si>
  <si>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</si>
  <si>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</si>
  <si>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</si>
  <si>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</si>
  <si>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</si>
  <si>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</si>
  <si>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</si>
  <si>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</si>
  <si>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</si>
  <si>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</si>
  <si>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</si>
  <si>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</si>
  <si>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</si>
  <si>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</si>
  <si>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</si>
  <si>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</si>
  <si>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</si>
  <si>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</si>
  <si>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</si>
  <si>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</si>
  <si>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</si>
  <si>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</si>
  <si>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</si>
  <si>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</si>
  <si>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</si>
  <si>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</si>
  <si>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</si>
  <si>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</si>
  <si>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</si>
  <si>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</si>
  <si>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</si>
  <si>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</si>
  <si>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</si>
  <si>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</si>
  <si>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</si>
  <si>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</si>
  <si>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</si>
  <si>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</si>
  <si>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</si>
  <si>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</si>
  <si>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</si>
  <si>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</si>
  <si>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</si>
  <si>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</si>
  <si>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</si>
  <si>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</si>
  <si>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</si>
  <si>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</si>
  <si>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</si>
  <si>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</si>
  <si>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</si>
  <si>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</si>
  <si>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</si>
  <si>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</si>
  <si>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</si>
  <si>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</si>
  <si>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</si>
  <si>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</si>
  <si>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</si>
  <si>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</si>
  <si>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</si>
  <si>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</si>
  <si>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</si>
  <si>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</si>
  <si>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</si>
  <si>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</si>
  <si>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</si>
  <si>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</si>
  <si>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</si>
  <si>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</si>
  <si>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</si>
  <si>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</si>
  <si>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</si>
  <si>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</si>
  <si>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</si>
  <si>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</si>
  <si>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</si>
  <si>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</si>
  <si>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</si>
  <si>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</si>
  <si>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</si>
  <si>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</si>
  <si>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</si>
  <si>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</si>
  <si>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</si>
  <si>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</si>
  <si>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</si>
  <si>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</si>
  <si>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</si>
  <si>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</si>
  <si>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</si>
  <si>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</si>
  <si>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</si>
  <si>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</si>
  <si>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</si>
  <si>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</si>
  <si>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</si>
  <si>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</si>
  <si>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</si>
  <si>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</si>
  <si>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</si>
  <si>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</si>
  <si>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</si>
  <si>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</si>
  <si>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</si>
  <si>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</si>
  <si>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</si>
  <si>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</si>
  <si>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</si>
  <si>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</si>
  <si>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</si>
  <si>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</si>
  <si>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</si>
  <si>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</si>
  <si>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</si>
  <si>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</si>
  <si>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</si>
  <si>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</si>
  <si>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</si>
  <si>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</si>
  <si>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</si>
  <si>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</si>
  <si>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</si>
  <si>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</si>
  <si>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</si>
  <si>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</si>
  <si>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</si>
  <si>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</si>
  <si>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</si>
  <si>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</si>
  <si>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</si>
  <si>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</si>
  <si>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</si>
  <si>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</si>
  <si>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</si>
  <si>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</si>
  <si>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</si>
  <si>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</si>
  <si>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</si>
  <si>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</si>
  <si>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</si>
  <si>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</si>
  <si>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</si>
  <si>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</si>
  <si>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</si>
  <si>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</si>
  <si>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</si>
  <si>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</si>
  <si>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</si>
  <si>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</si>
  <si>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</si>
  <si>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</si>
  <si>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</si>
  <si>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</si>
  <si>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</si>
  <si>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</si>
  <si>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</si>
  <si>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</si>
  <si>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</si>
  <si>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</si>
  <si>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</si>
  <si>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</si>
  <si>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</si>
  <si>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</si>
  <si>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</si>
  <si>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</si>
  <si>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</si>
  <si>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</si>
  <si>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</si>
  <si>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</si>
  <si>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</si>
  <si>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</si>
  <si>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</si>
  <si>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</si>
  <si>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</si>
  <si>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</si>
  <si>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</si>
  <si>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</si>
  <si>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</si>
  <si>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</si>
  <si>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</si>
  <si>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</si>
  <si>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</si>
  <si>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</si>
  <si>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</si>
  <si>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</si>
  <si>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</si>
  <si>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</si>
  <si>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</si>
  <si>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</si>
  <si>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</si>
  <si>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</si>
  <si>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</si>
  <si>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</si>
  <si>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</si>
  <si>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</si>
  <si>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</si>
  <si>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</si>
  <si>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</si>
  <si>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</si>
  <si>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</si>
  <si>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</si>
  <si>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</si>
  <si>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</si>
  <si>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</si>
  <si>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</si>
  <si>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</si>
  <si>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</si>
  <si>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</si>
  <si>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</si>
  <si>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</si>
  <si>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</si>
  <si>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</si>
  <si>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</si>
  <si>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</si>
  <si>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</si>
  <si>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</si>
  <si>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</si>
  <si>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</si>
  <si>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</si>
  <si>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</si>
  <si>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</si>
  <si>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</si>
  <si>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</si>
  <si>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</si>
  <si>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</si>
  <si>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</si>
  <si>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</si>
  <si>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</si>
  <si>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</si>
  <si>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</si>
  <si>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</si>
  <si>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</si>
  <si>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</si>
  <si>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</si>
  <si>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</si>
  <si>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</si>
  <si>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</si>
  <si>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</si>
  <si>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</si>
  <si>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</si>
  <si>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</si>
  <si>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</si>
  <si>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</si>
  <si>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</si>
  <si>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</si>
  <si>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</si>
  <si>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</si>
  <si>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</si>
  <si>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</si>
  <si>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</si>
  <si>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</si>
  <si>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</si>
  <si>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</si>
  <si>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</si>
  <si>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</si>
  <si>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</si>
  <si>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</si>
  <si>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</si>
  <si>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</si>
  <si>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</si>
  <si>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</si>
  <si>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</si>
  <si>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</si>
  <si>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</si>
  <si>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</si>
  <si>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</si>
  <si>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</si>
  <si>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</si>
  <si>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</si>
  <si>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</si>
  <si>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</si>
  <si>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</si>
  <si>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</si>
  <si>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</si>
  <si>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</si>
  <si>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</si>
  <si>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</si>
  <si>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</si>
  <si>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</si>
  <si>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</si>
  <si>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</si>
  <si>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</si>
  <si>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</si>
  <si>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</si>
  <si>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</si>
  <si>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</si>
  <si>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</si>
  <si>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</si>
  <si>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</si>
  <si>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</si>
  <si>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</si>
  <si>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</si>
  <si>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</si>
  <si>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</si>
  <si>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</si>
  <si>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</si>
  <si>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</si>
  <si>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</si>
  <si>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</si>
  <si>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</si>
  <si>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</si>
  <si>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</si>
  <si>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</si>
  <si>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</si>
  <si>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</si>
  <si>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</si>
  <si>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</si>
  <si>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</si>
  <si>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</si>
  <si>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</si>
  <si>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</si>
  <si>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</si>
  <si>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</si>
  <si>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</si>
  <si>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</si>
  <si>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</si>
  <si>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</si>
  <si>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</si>
  <si>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</si>
  <si>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</si>
  <si>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</si>
  <si>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</si>
  <si>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</si>
  <si>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</si>
  <si>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</si>
  <si>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</si>
  <si>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</si>
  <si>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</si>
  <si>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</si>
  <si>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</si>
  <si>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</si>
  <si>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</si>
  <si>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</si>
  <si>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</si>
  <si>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</si>
  <si>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</si>
  <si>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</si>
  <si>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</si>
  <si>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</si>
  <si>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</si>
  <si>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</si>
  <si>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</si>
  <si>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</si>
  <si>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</si>
  <si>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</si>
  <si>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</si>
  <si>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</si>
  <si>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</si>
  <si>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</si>
  <si>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</si>
  <si>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</si>
  <si>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</si>
  <si>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</si>
  <si>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</si>
  <si>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</si>
  <si>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</si>
  <si>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</si>
  <si>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</si>
  <si>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</si>
  <si>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</si>
  <si>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</si>
  <si>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</si>
  <si>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</si>
  <si>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</si>
  <si>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</si>
  <si>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</si>
  <si>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</si>
  <si>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</si>
  <si>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</si>
  <si>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</si>
  <si>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</si>
  <si>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</si>
  <si>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</si>
  <si>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</si>
  <si>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</si>
  <si>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</si>
  <si>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</si>
  <si>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</si>
  <si>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</si>
  <si>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</si>
  <si>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</si>
  <si>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</si>
  <si>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</si>
  <si>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</si>
  <si>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</si>
  <si>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</si>
  <si>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</si>
  <si>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</si>
  <si>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</si>
  <si>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</si>
  <si>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</si>
  <si>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</si>
  <si>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</si>
  <si>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</si>
  <si>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</si>
  <si>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</si>
  <si>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</si>
  <si>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</si>
  <si>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</si>
  <si>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</si>
  <si>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</si>
  <si>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</si>
  <si>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</si>
  <si>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</si>
  <si>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</si>
  <si>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</si>
  <si>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</si>
  <si>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</si>
  <si>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</si>
  <si>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</si>
  <si>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</si>
  <si>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</si>
  <si>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</si>
  <si>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</si>
  <si>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</si>
  <si>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</si>
  <si>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</si>
  <si>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</si>
  <si>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</si>
  <si>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</si>
  <si>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</si>
  <si>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</si>
  <si>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</si>
  <si>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</si>
  <si>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</si>
  <si>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</si>
  <si>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</si>
  <si>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</si>
  <si>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</si>
  <si>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</si>
  <si>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</si>
  <si>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</si>
  <si>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</si>
  <si>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</si>
  <si>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</si>
  <si>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</si>
  <si>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</si>
  <si>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</si>
  <si>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</si>
  <si>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</si>
  <si>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</si>
  <si>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</si>
  <si>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</si>
  <si>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</si>
  <si>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</si>
  <si>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</si>
  <si>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</si>
  <si>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</si>
  <si>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</si>
  <si>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</si>
  <si>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</si>
  <si>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</si>
  <si>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</si>
  <si>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</si>
  <si>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</si>
  <si>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</si>
  <si>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</si>
  <si>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</si>
  <si>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</si>
  <si>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</si>
  <si>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</si>
  <si>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</si>
  <si>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</si>
  <si>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</si>
  <si>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</si>
  <si>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</si>
  <si>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</si>
  <si>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</si>
  <si>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</si>
  <si>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</si>
  <si>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</si>
  <si>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</si>
  <si>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</si>
  <si>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</si>
  <si>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</si>
  <si>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</si>
  <si>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</si>
  <si>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</si>
  <si>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</si>
  <si>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</si>
  <si>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</si>
  <si>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</si>
  <si>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</si>
  <si>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</si>
  <si>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</si>
  <si>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</si>
  <si>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</si>
  <si>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</si>
  <si>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</si>
  <si>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</si>
  <si>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</si>
  <si>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</si>
  <si>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</si>
  <si>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</si>
  <si>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</si>
  <si>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</si>
  <si>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</si>
  <si>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</si>
  <si>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</si>
  <si>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</si>
  <si>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</si>
  <si>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</si>
  <si>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</si>
  <si>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</si>
  <si>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</si>
  <si>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</si>
  <si>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</si>
  <si>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</si>
  <si>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</si>
  <si>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</si>
  <si>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</si>
  <si>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</si>
  <si>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</si>
  <si>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</si>
  <si>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</si>
  <si>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</si>
  <si>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</si>
  <si>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</si>
  <si>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</si>
  <si>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</si>
  <si>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</si>
  <si>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</si>
  <si>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</si>
  <si>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</si>
  <si>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</si>
  <si>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</si>
  <si>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</si>
  <si>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</si>
  <si>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</si>
  <si>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</si>
  <si>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</si>
  <si>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</si>
  <si>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</si>
  <si>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</si>
  <si>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</si>
  <si>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</si>
  <si>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</si>
  <si>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</si>
  <si>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</si>
  <si>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</si>
  <si>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</si>
  <si>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</si>
  <si>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</si>
  <si>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</si>
  <si>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</si>
  <si>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</si>
  <si>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</si>
  <si>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</si>
  <si>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</si>
  <si>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</si>
  <si>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</si>
  <si>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</si>
  <si>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</si>
  <si>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</si>
  <si>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</si>
  <si>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</si>
  <si>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</si>
  <si>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</si>
  <si>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</si>
  <si>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</si>
  <si>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</si>
  <si>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</si>
  <si>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</si>
  <si>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</si>
  <si>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</si>
  <si>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</si>
  <si>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</si>
  <si>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</si>
  <si>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</si>
  <si>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</si>
  <si>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</si>
  <si>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</si>
  <si>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</si>
  <si>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</si>
  <si>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</si>
  <si>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</si>
  <si>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</si>
  <si>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</si>
  <si>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</si>
  <si>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</si>
  <si>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</si>
  <si>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</si>
  <si>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</si>
  <si>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</si>
  <si>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</si>
  <si>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</si>
  <si>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</si>
  <si>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</si>
  <si>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</si>
  <si>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</si>
  <si>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</si>
  <si>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</si>
  <si>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</si>
  <si>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</si>
  <si>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</si>
  <si>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</si>
  <si>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</si>
  <si>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</si>
  <si>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</si>
  <si>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</si>
  <si>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</si>
  <si>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</si>
  <si>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</si>
  <si>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</si>
  <si>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</si>
  <si>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</si>
  <si>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</si>
  <si>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</si>
  <si>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</si>
  <si>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</si>
  <si>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</si>
  <si>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</si>
  <si>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</si>
  <si>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</si>
  <si>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</si>
  <si>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</si>
  <si>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</si>
  <si>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</si>
  <si>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</si>
  <si>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</si>
  <si>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</si>
  <si>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</si>
  <si>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</si>
  <si>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</si>
  <si>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</si>
  <si>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</si>
  <si>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</si>
  <si>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</si>
  <si>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</si>
  <si>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</si>
  <si>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</si>
  <si>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</si>
  <si>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</si>
  <si>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</si>
  <si>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</si>
  <si>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</si>
  <si>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</si>
  <si>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</si>
  <si>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</si>
  <si>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</si>
  <si>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</si>
  <si>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</si>
  <si>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</si>
  <si>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</si>
  <si>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</si>
  <si>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</si>
  <si>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</si>
  <si>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</si>
  <si>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</si>
  <si>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</si>
  <si>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</si>
  <si>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</si>
  <si>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</si>
  <si>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</si>
  <si>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</si>
  <si>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</si>
  <si>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</si>
  <si>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</si>
  <si>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</si>
  <si>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</si>
  <si>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</si>
  <si>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</si>
  <si>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</si>
  <si>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</si>
  <si>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</si>
  <si>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</si>
  <si>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</si>
  <si>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</si>
  <si>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</si>
  <si>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</si>
  <si>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</si>
  <si>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</si>
  <si>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</si>
  <si>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</si>
  <si>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</si>
  <si>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</si>
  <si>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</si>
  <si>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</si>
  <si>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</si>
  <si>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</si>
  <si>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</si>
  <si>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</si>
  <si>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</si>
  <si>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</si>
  <si>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</si>
  <si>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</si>
  <si>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</si>
  <si>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</si>
  <si>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</si>
  <si>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</si>
  <si>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</si>
  <si>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</si>
  <si>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</si>
  <si>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</si>
  <si>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</si>
  <si>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</si>
  <si>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</si>
  <si>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</si>
  <si>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</si>
  <si>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</si>
  <si>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</si>
  <si>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</si>
  <si>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</si>
  <si>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</si>
  <si>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</si>
  <si>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</si>
  <si>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</si>
  <si>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</si>
  <si>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</si>
  <si>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</si>
  <si>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</si>
  <si>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</si>
  <si>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</si>
  <si>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</si>
  <si>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</si>
  <si>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</si>
  <si>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</si>
  <si>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</si>
  <si>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</si>
  <si>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</si>
  <si>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</si>
  <si>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</si>
  <si>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</si>
  <si>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</si>
  <si>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</si>
  <si>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</si>
  <si>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</si>
  <si>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</si>
  <si>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</si>
  <si>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</si>
  <si>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</si>
  <si>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</si>
  <si>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</si>
  <si>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</si>
  <si>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</si>
  <si>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</si>
  <si>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</si>
  <si>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</si>
  <si>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</si>
  <si>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</si>
  <si>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</si>
  <si>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</si>
  <si>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</si>
  <si>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</si>
  <si>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</si>
  <si>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</si>
  <si>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</si>
  <si>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</si>
  <si>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</si>
  <si>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</si>
  <si>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</si>
  <si>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</si>
  <si>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</si>
  <si>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</si>
  <si>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</si>
  <si>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</si>
  <si>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</si>
  <si>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</si>
  <si>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</si>
  <si>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</si>
  <si>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</si>
  <si>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</si>
  <si>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</si>
  <si>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</si>
  <si>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</si>
  <si>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</si>
  <si>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</si>
  <si>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</si>
  <si>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</si>
  <si>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</si>
  <si>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</si>
  <si>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</si>
  <si>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</si>
  <si>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</si>
  <si>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</si>
  <si>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</si>
  <si>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</si>
  <si>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</si>
  <si>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</si>
  <si>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</si>
  <si>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</si>
  <si>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</si>
  <si>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</si>
  <si>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</si>
  <si>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</si>
  <si>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</si>
  <si>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</si>
  <si>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</si>
  <si>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</si>
  <si>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</si>
  <si>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</si>
  <si>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</si>
  <si>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</si>
  <si>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</si>
  <si>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</si>
  <si>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</si>
  <si>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</si>
  <si>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</si>
  <si>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</si>
  <si>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</si>
  <si>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</si>
  <si>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</si>
  <si>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</si>
  <si>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</si>
  <si>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</si>
  <si>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</si>
  <si>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</si>
  <si>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</si>
  <si>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</si>
  <si>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</si>
  <si>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</si>
  <si>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</si>
  <si>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</si>
  <si>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</si>
  <si>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</si>
  <si>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</si>
  <si>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</si>
  <si>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</si>
  <si>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</si>
  <si>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</si>
  <si>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</si>
  <si>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</si>
  <si>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</si>
  <si>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</si>
  <si>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</si>
  <si>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</si>
  <si>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</si>
  <si>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</si>
  <si>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</si>
  <si>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</si>
  <si>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</si>
  <si>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</si>
  <si>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</si>
  <si>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</si>
  <si>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</si>
  <si>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</si>
  <si>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</si>
  <si>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</si>
  <si>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</si>
  <si>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</si>
  <si>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</si>
  <si>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</si>
  <si>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</si>
  <si>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</si>
  <si>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</si>
  <si>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</si>
  <si>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</si>
  <si>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</si>
  <si>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</si>
  <si>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</si>
  <si>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</si>
  <si>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</si>
  <si>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</si>
  <si>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</si>
  <si>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</si>
  <si>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</si>
  <si>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</si>
  <si>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</si>
  <si>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</si>
  <si>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</si>
  <si>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</si>
  <si>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</si>
  <si>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</si>
  <si>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</si>
  <si>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</si>
  <si>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</si>
  <si>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</si>
  <si>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</si>
  <si>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</si>
  <si>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</si>
  <si>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</si>
  <si>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</si>
  <si>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</si>
  <si>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</si>
  <si>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</si>
  <si>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</si>
  <si>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</si>
  <si>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</si>
  <si>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</si>
  <si>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</si>
  <si>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</si>
  <si>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</si>
  <si>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</si>
  <si>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</si>
  <si>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</si>
  <si>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</si>
  <si>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</si>
  <si>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</si>
  <si>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</si>
  <si>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</si>
  <si>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</si>
  <si>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</si>
  <si>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</si>
  <si>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</si>
  <si>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</si>
  <si>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</si>
  <si>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</si>
  <si>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</si>
  <si>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</si>
  <si>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</si>
  <si>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</si>
  <si>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</si>
  <si>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</si>
  <si>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</si>
  <si>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</si>
  <si>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</si>
  <si>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</si>
  <si>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</si>
  <si>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</si>
  <si>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</si>
  <si>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</si>
  <si>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</si>
  <si>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</si>
  <si>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</si>
  <si>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</si>
  <si>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</si>
  <si>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</si>
  <si>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</si>
  <si>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</si>
  <si>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</si>
  <si>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</si>
  <si>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</si>
  <si>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</si>
  <si>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</si>
  <si>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</si>
  <si>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</si>
  <si>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</si>
  <si>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</si>
  <si>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</si>
  <si>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</si>
  <si>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</si>
  <si>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</si>
  <si>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</si>
  <si>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</si>
  <si>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</si>
  <si>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</si>
  <si>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</si>
  <si>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</si>
  <si>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</si>
  <si>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</si>
  <si>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</si>
  <si>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</si>
  <si>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</si>
  <si>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</si>
  <si>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</si>
  <si>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</si>
  <si>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</si>
  <si>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</si>
  <si>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</si>
  <si>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</si>
  <si>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</si>
  <si>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</si>
  <si>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</si>
  <si>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</si>
  <si>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</si>
  <si>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</si>
  <si>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</si>
  <si>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</si>
  <si>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</si>
  <si>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</si>
  <si>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</si>
  <si>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</si>
  <si>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</si>
  <si>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</si>
  <si>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</si>
  <si>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</si>
  <si>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</si>
  <si>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</si>
  <si>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</si>
  <si>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</si>
  <si>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</si>
  <si>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</si>
  <si>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</si>
  <si>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</si>
  <si>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</si>
  <si>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</si>
  <si>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</si>
  <si>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</si>
  <si>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</si>
  <si>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</si>
  <si>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</si>
  <si>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</si>
  <si>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</si>
  <si>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</si>
  <si>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</si>
  <si>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</si>
  <si>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</si>
  <si>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</si>
  <si>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</si>
  <si>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</si>
  <si>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</si>
  <si>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</si>
  <si>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</si>
  <si>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</si>
  <si>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</si>
  <si>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</si>
  <si>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</si>
  <si>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</si>
  <si>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</si>
  <si>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</si>
  <si>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</si>
  <si>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</si>
  <si>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</si>
  <si>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</si>
  <si>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</si>
  <si>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</si>
  <si>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</si>
  <si>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</si>
  <si>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</si>
  <si>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</si>
  <si>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</si>
  <si>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</si>
  <si>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</si>
  <si>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</si>
  <si>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</si>
  <si>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</si>
  <si>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</si>
  <si>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</si>
  <si>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</si>
  <si>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</si>
  <si>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</si>
  <si>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</si>
  <si>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</si>
  <si>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</si>
  <si>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</si>
  <si>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</si>
  <si>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</si>
  <si>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</si>
  <si>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</si>
  <si>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</si>
  <si>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</si>
  <si>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</si>
  <si>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</si>
  <si>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</si>
  <si>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</si>
  <si>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</si>
  <si>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</si>
  <si>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</si>
  <si>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</si>
  <si>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</si>
  <si>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</si>
  <si>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</si>
  <si>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</si>
  <si>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</si>
  <si>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</si>
  <si>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</si>
  <si>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</si>
  <si>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</si>
  <si>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</si>
  <si>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</si>
  <si>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</si>
  <si>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</si>
  <si>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</si>
  <si>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</si>
  <si>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</si>
  <si>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</si>
  <si>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</si>
  <si>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</si>
  <si>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</si>
  <si>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</si>
  <si>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</si>
  <si>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</si>
  <si>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</si>
  <si>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</si>
  <si>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</si>
  <si>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</si>
  <si>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</si>
  <si>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</si>
  <si>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</si>
  <si>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</si>
  <si>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</si>
  <si>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</si>
  <si>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</si>
  <si>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</si>
  <si>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</si>
  <si>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</si>
  <si>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</si>
  <si>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</si>
  <si>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</si>
  <si>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</si>
  <si>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</si>
  <si>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</si>
  <si>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</si>
  <si>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</si>
  <si>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</si>
  <si>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</si>
  <si>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</si>
  <si>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</si>
  <si>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</si>
  <si>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</si>
  <si>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</si>
  <si>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</si>
  <si>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</si>
  <si>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</si>
  <si>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</si>
  <si>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</si>
  <si>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</si>
  <si>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</si>
  <si>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</si>
  <si>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</si>
  <si>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</si>
  <si>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</si>
  <si>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</si>
  <si>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</si>
  <si>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</si>
  <si>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</si>
  <si>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</si>
  <si>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</si>
  <si>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</si>
  <si>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</si>
  <si>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</si>
  <si>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</si>
  <si>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</si>
  <si>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</si>
  <si>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</si>
  <si>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</si>
  <si>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</si>
  <si>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</si>
  <si>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</si>
  <si>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</si>
  <si>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</si>
  <si>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</si>
  <si>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</si>
  <si>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</si>
  <si>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</si>
  <si>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</si>
  <si>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</si>
  <si>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</si>
  <si>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</si>
  <si>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</si>
  <si>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</si>
  <si>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</si>
  <si>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</si>
  <si>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</si>
  <si>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</si>
  <si>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</si>
  <si>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</si>
  <si>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</si>
  <si>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</si>
  <si>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</si>
  <si>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</si>
  <si>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</si>
  <si>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</si>
  <si>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</si>
  <si>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</si>
  <si>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</si>
  <si>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</si>
  <si>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</si>
  <si>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</si>
  <si>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</si>
  <si>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</si>
  <si>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</si>
  <si>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</si>
  <si>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</si>
  <si>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</si>
  <si>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</si>
  <si>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</si>
  <si>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</si>
  <si>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</si>
  <si>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</si>
  <si>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</si>
  <si>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</si>
  <si>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</si>
  <si>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</si>
  <si>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</si>
  <si>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</si>
  <si>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</si>
  <si>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</si>
  <si>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</si>
  <si>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</si>
  <si>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</si>
  <si>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</si>
  <si>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</si>
  <si>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</si>
  <si>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</si>
  <si>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</si>
  <si>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</si>
  <si>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</si>
  <si>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</si>
  <si>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</si>
  <si>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</si>
  <si>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</si>
  <si>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</si>
  <si>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</si>
  <si>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</si>
  <si>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</si>
  <si>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</si>
  <si>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</si>
  <si>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</si>
  <si>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</si>
  <si>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</si>
  <si>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</si>
  <si>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</si>
  <si>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</si>
  <si>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</si>
  <si>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</si>
  <si>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</si>
  <si>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</si>
  <si>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</si>
  <si>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</si>
  <si>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</si>
  <si>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</si>
  <si>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</si>
  <si>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</si>
  <si>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</si>
  <si>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</si>
  <si>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</si>
  <si>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</si>
  <si>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</si>
  <si>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</si>
  <si>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</si>
  <si>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</si>
  <si>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</si>
  <si>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</si>
  <si>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</si>
  <si>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</si>
  <si>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</si>
  <si>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</si>
  <si>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</si>
  <si>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</si>
  <si>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</si>
  <si>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</si>
  <si>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</si>
  <si>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</si>
  <si>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</si>
  <si>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</si>
  <si>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</si>
  <si>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</si>
  <si>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</si>
  <si>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</si>
  <si>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</si>
  <si>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</si>
  <si>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</si>
  <si>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</si>
  <si>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</si>
  <si>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</si>
  <si>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</si>
  <si>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</si>
  <si>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</si>
  <si>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</si>
  <si>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</si>
  <si>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</si>
  <si>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</si>
  <si>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</si>
  <si>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</si>
  <si>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</si>
  <si>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</si>
  <si>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</si>
  <si>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</si>
  <si>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</si>
  <si>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</si>
  <si>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</si>
  <si>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</si>
  <si>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</si>
  <si>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</si>
  <si>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</si>
  <si>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</si>
  <si>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</si>
  <si>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</si>
  <si>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</si>
  <si>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</si>
  <si>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</si>
  <si>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</si>
  <si>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</si>
  <si>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</si>
  <si>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</si>
  <si>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</si>
  <si>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</si>
  <si>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</si>
  <si>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</si>
  <si>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</si>
  <si>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</si>
  <si>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</si>
  <si>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</si>
  <si>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</si>
  <si>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</si>
  <si>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</si>
  <si>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</si>
  <si>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</si>
  <si>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</si>
  <si>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</si>
  <si>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</si>
  <si>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</si>
  <si>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</si>
  <si>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</si>
  <si>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</si>
  <si>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</si>
  <si>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</si>
  <si>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</si>
  <si>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</si>
  <si>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</si>
  <si>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</si>
  <si>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</si>
  <si>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</si>
  <si>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</si>
  <si>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</si>
  <si>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</si>
  <si>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</si>
  <si>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</si>
  <si>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</si>
  <si>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</si>
  <si>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</si>
  <si>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</si>
  <si>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</si>
  <si>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</si>
  <si>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</si>
  <si>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</si>
  <si>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</si>
  <si>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</si>
  <si>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</si>
  <si>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</si>
  <si>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</si>
  <si>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</si>
  <si>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</si>
  <si>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</si>
  <si>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</si>
  <si>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</si>
  <si>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</si>
  <si>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</si>
  <si>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</si>
  <si>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</si>
  <si>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</si>
  <si>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</si>
  <si>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</si>
  <si>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</si>
  <si>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</si>
  <si>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</si>
  <si>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</si>
  <si>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</si>
  <si>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</si>
  <si>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</si>
  <si>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</si>
  <si>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</si>
  <si>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</si>
  <si>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</si>
  <si>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</si>
  <si>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</si>
  <si>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</si>
  <si>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</si>
  <si>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</si>
  <si>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</si>
  <si>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</si>
  <si>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</si>
  <si>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</si>
  <si>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</si>
  <si>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</si>
  <si>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</si>
  <si>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</si>
  <si>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</si>
  <si>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</si>
  <si>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</si>
  <si>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</si>
  <si>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</si>
  <si>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</si>
  <si>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</si>
  <si>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</si>
  <si>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</si>
  <si>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</si>
  <si>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</si>
  <si>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</si>
  <si>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</si>
  <si>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</si>
  <si>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</si>
  <si>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</si>
  <si>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</si>
  <si>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</si>
  <si>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</si>
  <si>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</si>
  <si>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</si>
  <si>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</si>
  <si>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</si>
  <si>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</si>
  <si>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</si>
  <si>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</si>
  <si>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</si>
  <si>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</si>
  <si>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</si>
  <si>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</si>
  <si>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</si>
  <si>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</si>
  <si>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</si>
  <si>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</si>
  <si>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</si>
  <si>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</si>
  <si>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</si>
  <si>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</si>
  <si>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</si>
  <si>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</si>
  <si>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</si>
  <si>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</si>
  <si>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</si>
  <si>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</si>
  <si>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</si>
  <si>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</si>
  <si>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</si>
  <si>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</si>
  <si>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</si>
  <si>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</si>
  <si>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</si>
  <si>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</si>
  <si>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</si>
  <si>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</si>
  <si>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</si>
  <si>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</si>
  <si>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</si>
  <si>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</si>
  <si>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</si>
  <si>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</si>
  <si>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</si>
  <si>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</si>
  <si>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</si>
  <si>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</si>
  <si>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</si>
  <si>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</si>
  <si>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</si>
  <si>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</si>
  <si>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</si>
  <si>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</si>
  <si>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</si>
  <si>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</si>
  <si>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</si>
  <si>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</si>
  <si>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</si>
  <si>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</si>
  <si>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</si>
  <si>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</si>
  <si>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</si>
  <si>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</si>
  <si>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</si>
  <si>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</si>
  <si>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</si>
  <si>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</si>
  <si>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</si>
  <si>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</si>
  <si>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</si>
  <si>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</si>
  <si>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</si>
  <si>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</si>
  <si>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</si>
  <si>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</si>
  <si>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</si>
  <si>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</si>
  <si>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</si>
  <si>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</si>
  <si>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</si>
  <si>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</si>
  <si>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</si>
  <si>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</si>
  <si>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</si>
  <si>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</si>
  <si>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</si>
  <si>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</si>
  <si>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</si>
  <si>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</si>
  <si>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</si>
  <si>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</si>
  <si>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</si>
  <si>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</si>
  <si>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</si>
  <si>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</si>
  <si>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</si>
  <si>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</si>
  <si>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</si>
  <si>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</si>
  <si>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</si>
  <si>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</si>
  <si>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</si>
  <si>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</si>
  <si>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</si>
  <si>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</si>
  <si>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</si>
  <si>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</si>
  <si>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</si>
  <si>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</si>
  <si>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</si>
  <si>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</si>
  <si>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</si>
  <si>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</si>
  <si>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</si>
  <si>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</si>
  <si>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</si>
  <si>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</si>
  <si>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</si>
  <si>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</si>
  <si>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</si>
  <si>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</si>
  <si>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</si>
  <si>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</si>
  <si>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</si>
  <si>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</si>
  <si>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</si>
  <si>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</si>
  <si>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</si>
  <si>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</si>
  <si>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</si>
  <si>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</si>
  <si>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</si>
  <si>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</si>
  <si>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</si>
  <si>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</si>
  <si>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</si>
  <si>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</si>
  <si>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</si>
  <si>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</si>
  <si>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</si>
  <si>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</si>
  <si>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</si>
  <si>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</si>
  <si>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</si>
  <si>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</si>
  <si>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</si>
  <si>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</si>
  <si>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</si>
  <si>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</si>
  <si>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</si>
  <si>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</si>
  <si>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</si>
  <si>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</si>
  <si>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</si>
  <si>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</si>
  <si>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</si>
  <si>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</si>
  <si>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</si>
  <si>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</si>
  <si>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</si>
  <si>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</si>
  <si>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</si>
  <si>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</si>
  <si>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</si>
  <si>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</si>
  <si>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</si>
  <si>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</si>
  <si>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</si>
  <si>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</si>
  <si>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</si>
  <si>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</si>
  <si>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</si>
  <si>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</si>
  <si>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</si>
  <si>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</si>
  <si>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</si>
  <si>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</si>
  <si>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</si>
  <si>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</si>
  <si>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</si>
  <si>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</si>
  <si>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</si>
  <si>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</si>
  <si>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</si>
  <si>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</si>
  <si>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</si>
  <si>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</si>
  <si>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</si>
  <si>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</si>
  <si>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</si>
  <si>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</si>
  <si>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</si>
  <si>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</si>
  <si>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</si>
  <si>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</si>
  <si>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</si>
  <si>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</si>
  <si>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</si>
  <si>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</si>
  <si>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</si>
  <si>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</si>
  <si>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</si>
  <si>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</si>
  <si>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</si>
  <si>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</si>
  <si>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</si>
  <si>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</si>
  <si>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</si>
  <si>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</si>
  <si>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</si>
  <si>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</si>
  <si>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</si>
  <si>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</si>
  <si>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</si>
  <si>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</si>
  <si>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</si>
  <si>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</si>
  <si>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</si>
  <si>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</si>
  <si>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</si>
  <si>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</si>
  <si>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</si>
  <si>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</si>
  <si>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</si>
  <si>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</si>
  <si>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</si>
  <si>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</si>
  <si>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</si>
  <si>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</si>
  <si>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</si>
  <si>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</si>
  <si>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</si>
  <si>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</si>
  <si>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</si>
  <si>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</si>
  <si>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</si>
  <si>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</si>
  <si>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</si>
  <si>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</si>
  <si>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</si>
  <si>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</si>
  <si>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</si>
  <si>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</si>
  <si>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</si>
  <si>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</si>
  <si>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</si>
  <si>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</si>
  <si>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</si>
  <si>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</si>
  <si>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</si>
  <si>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</si>
  <si>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</si>
  <si>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</si>
  <si>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</si>
  <si>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</si>
  <si>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</si>
  <si>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</si>
  <si>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</si>
  <si>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</si>
  <si>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</si>
  <si>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</si>
  <si>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</si>
  <si>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</si>
  <si>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</si>
  <si>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</si>
  <si>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</si>
  <si>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</si>
  <si>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</si>
  <si>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</si>
  <si>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</si>
  <si>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</si>
  <si>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</si>
  <si>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</si>
  <si>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</si>
  <si>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</si>
  <si>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</si>
  <si>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</si>
  <si>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</si>
  <si>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</si>
  <si>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</si>
  <si>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</si>
  <si>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</si>
  <si>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</si>
  <si>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</si>
  <si>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</si>
  <si>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</si>
  <si>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</si>
  <si>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</si>
  <si>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</si>
  <si>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</si>
  <si>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</si>
  <si>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</si>
  <si>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</si>
  <si>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</si>
  <si>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</si>
  <si>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</si>
  <si>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</si>
  <si>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</si>
  <si>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</si>
  <si>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</si>
  <si>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</si>
  <si>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</si>
  <si>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</si>
  <si>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</si>
  <si>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</si>
  <si>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</si>
  <si>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</si>
  <si>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</si>
  <si>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</si>
  <si>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</si>
  <si>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</si>
  <si>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</si>
  <si>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</si>
  <si>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</si>
  <si>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</si>
  <si>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</si>
  <si>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</si>
  <si>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</si>
  <si>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</si>
  <si>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</si>
  <si>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</si>
  <si>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</si>
  <si>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</si>
  <si>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</si>
  <si>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</si>
  <si>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</si>
  <si>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</si>
  <si>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</si>
  <si>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</si>
  <si>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</si>
  <si>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</si>
  <si>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</si>
  <si>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</si>
  <si>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</si>
  <si>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</si>
  <si>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</si>
  <si>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</si>
  <si>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</si>
  <si>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</si>
  <si>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</si>
  <si>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</si>
  <si>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</si>
  <si>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</si>
  <si>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</si>
  <si>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</si>
  <si>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</si>
  <si>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</si>
  <si>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</si>
  <si>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</si>
  <si>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</si>
  <si>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</si>
  <si>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</si>
  <si>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</si>
  <si>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</si>
  <si>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</si>
  <si>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</si>
  <si>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</si>
  <si>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</si>
  <si>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</si>
  <si>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</si>
  <si>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</si>
  <si>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</si>
  <si>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</si>
  <si>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</si>
  <si>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</si>
  <si>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</si>
  <si>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</si>
  <si>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</si>
  <si>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</si>
  <si>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</si>
  <si>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</si>
  <si>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</si>
  <si>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</si>
  <si>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</si>
  <si>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</si>
  <si>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</si>
  <si>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</si>
  <si>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</si>
  <si>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</si>
  <si>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</si>
  <si>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</si>
  <si>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</si>
  <si>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</si>
  <si>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</si>
  <si>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</si>
  <si>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</si>
  <si>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</si>
  <si>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</si>
  <si>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</si>
  <si>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</si>
  <si>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</si>
  <si>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</si>
  <si>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</si>
  <si>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</si>
  <si>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</si>
  <si>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</si>
  <si>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</si>
  <si>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</si>
  <si>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</si>
  <si>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</si>
  <si>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</si>
  <si>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</si>
  <si>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</si>
  <si>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</si>
  <si>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</si>
  <si>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</si>
  <si>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</si>
  <si>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</si>
  <si>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</si>
  <si>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</si>
  <si>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</si>
  <si>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</si>
  <si>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</si>
  <si>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</si>
  <si>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</si>
  <si>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</si>
  <si>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</si>
  <si>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</si>
  <si>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</si>
  <si>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</si>
  <si>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</si>
  <si>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</si>
  <si>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</si>
  <si>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</si>
  <si>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</si>
  <si>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</si>
  <si>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</si>
  <si>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</si>
  <si>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</si>
  <si>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</si>
  <si>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</si>
  <si>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</si>
  <si>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</si>
  <si>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</si>
  <si>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</si>
  <si>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</si>
  <si>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</si>
  <si>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</si>
  <si>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</si>
  <si>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</si>
  <si>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</si>
  <si>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</si>
  <si>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</si>
  <si>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</si>
  <si>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</si>
  <si>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</si>
  <si>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</si>
  <si>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</si>
  <si>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</si>
  <si>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</si>
  <si>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</si>
  <si>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</si>
  <si>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</si>
  <si>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</si>
  <si>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</si>
  <si>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</si>
  <si>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</si>
  <si>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</si>
  <si>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</si>
  <si>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</si>
  <si>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</si>
  <si>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</si>
  <si>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</si>
  <si>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</si>
  <si>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</si>
  <si>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</si>
  <si>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</si>
  <si>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</si>
  <si>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</si>
  <si>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</si>
  <si>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</si>
  <si>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</si>
  <si>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</si>
  <si>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</si>
  <si>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</si>
  <si>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</si>
  <si>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</si>
  <si>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</si>
  <si>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</si>
  <si>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</si>
  <si>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</si>
  <si>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</si>
  <si>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</si>
  <si>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</si>
  <si>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</si>
  <si>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</si>
  <si>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</si>
  <si>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</si>
  <si>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</si>
  <si>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</si>
  <si>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</si>
  <si>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</si>
  <si>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</si>
  <si>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</si>
  <si>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</si>
  <si>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</si>
  <si>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</si>
  <si>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</si>
  <si>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</si>
  <si>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</si>
  <si>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</si>
  <si>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</si>
  <si>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</si>
  <si>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</si>
  <si>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</si>
  <si>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</si>
  <si>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</si>
  <si>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</si>
  <si>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</si>
  <si>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</si>
  <si>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</si>
  <si>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</si>
  <si>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</si>
  <si>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</si>
  <si>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</si>
  <si>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</si>
  <si>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</si>
  <si>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</si>
  <si>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</si>
  <si>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</si>
  <si>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</si>
  <si>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</si>
  <si>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</si>
  <si>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</si>
  <si>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</si>
  <si>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</si>
  <si>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</si>
  <si>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</si>
  <si>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</si>
  <si>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</si>
  <si>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</si>
  <si>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</si>
  <si>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</si>
  <si>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</si>
  <si>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</si>
  <si>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</si>
  <si>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</si>
  <si>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</si>
  <si>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</si>
  <si>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</si>
  <si>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</si>
  <si>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</si>
  <si>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</si>
  <si>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</si>
  <si>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</si>
  <si>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</si>
  <si>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</si>
  <si>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</si>
  <si>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</si>
  <si>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</si>
  <si>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</si>
  <si>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</si>
  <si>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</si>
  <si>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</si>
  <si>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</si>
  <si>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</si>
  <si>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</si>
  <si>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</si>
  <si>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</si>
  <si>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</si>
  <si>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</si>
  <si>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</si>
  <si>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</si>
  <si>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</si>
  <si>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</si>
  <si>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</si>
  <si>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</si>
  <si>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</si>
  <si>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</si>
  <si>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</si>
  <si>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</si>
  <si>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</si>
  <si>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</si>
  <si>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</si>
  <si>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</si>
  <si>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</si>
  <si>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</si>
  <si>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</si>
  <si>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</si>
  <si>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</si>
  <si>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</si>
  <si>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</si>
  <si>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</si>
  <si>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</si>
  <si>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</si>
  <si>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</si>
  <si>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</si>
  <si>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</si>
  <si>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</si>
  <si>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</si>
  <si>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</si>
  <si>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</si>
  <si>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</si>
  <si>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</si>
  <si>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</si>
  <si>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</si>
  <si>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</si>
  <si>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</si>
  <si>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</si>
  <si>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</si>
  <si>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</si>
  <si>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</si>
  <si>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</si>
  <si>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</si>
  <si>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</si>
  <si>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</si>
  <si>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</si>
  <si>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</si>
  <si>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</si>
  <si>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</si>
  <si>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</si>
  <si>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</si>
  <si>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</si>
  <si>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</si>
  <si>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</si>
  <si>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</si>
  <si>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</si>
  <si>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</si>
  <si>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</si>
  <si>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</si>
  <si>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</si>
  <si>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</si>
  <si>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</si>
  <si>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</si>
  <si>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</si>
  <si>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</si>
  <si>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</si>
  <si>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</si>
  <si>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</si>
  <si>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</si>
  <si>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</si>
  <si>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</si>
  <si>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</si>
  <si>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</si>
  <si>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</si>
  <si>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</si>
  <si>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</si>
  <si>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</si>
  <si>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</si>
  <si>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</si>
  <si>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</si>
  <si>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</si>
  <si>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</si>
  <si>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</si>
  <si>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</si>
  <si>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</si>
  <si>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</si>
  <si>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</si>
  <si>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</si>
  <si>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</si>
  <si>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</si>
  <si>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</si>
  <si>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</si>
  <si>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</si>
  <si>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</si>
  <si>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</si>
  <si>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</si>
  <si>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</si>
  <si>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</si>
  <si>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</si>
  <si>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</si>
  <si>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</si>
  <si>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</si>
  <si>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</si>
  <si>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</si>
  <si>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</si>
  <si>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</si>
  <si>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</si>
  <si>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</si>
  <si>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</si>
  <si>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</si>
  <si>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</si>
  <si>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</si>
  <si>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</si>
  <si>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</si>
  <si>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</si>
  <si>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</si>
  <si>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</si>
  <si>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</si>
  <si>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</si>
  <si>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</si>
  <si>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</si>
  <si>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</si>
  <si>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</si>
  <si>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</si>
  <si>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</si>
  <si>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</si>
  <si>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</si>
  <si>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</si>
  <si>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</si>
  <si>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</si>
  <si>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</si>
  <si>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</si>
  <si>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</si>
  <si>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</si>
  <si>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</si>
  <si>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</si>
  <si>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</si>
  <si>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</si>
  <si>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</si>
  <si>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</si>
  <si>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</si>
  <si>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</si>
  <si>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</si>
  <si>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</si>
  <si>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</si>
  <si>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</si>
  <si>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</si>
  <si>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</si>
  <si>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</si>
  <si>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</si>
  <si>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</si>
  <si>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</si>
  <si>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</si>
  <si>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</si>
  <si>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</si>
  <si>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</si>
  <si>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</si>
  <si>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</si>
  <si>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</si>
  <si>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</si>
  <si>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</si>
  <si>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</si>
  <si>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</si>
  <si>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</si>
  <si>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</si>
  <si>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</si>
  <si>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</si>
  <si>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</si>
  <si>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</si>
  <si>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</si>
  <si>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</si>
  <si>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</si>
  <si>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</si>
  <si>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</si>
  <si>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</si>
  <si>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</si>
  <si>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</si>
  <si>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</si>
  <si>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</si>
  <si>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</si>
  <si>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</si>
  <si>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</si>
  <si>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</si>
  <si>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</si>
  <si>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</si>
  <si>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</si>
  <si>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</si>
  <si>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</si>
  <si>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</si>
  <si>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</si>
  <si>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</si>
  <si>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</si>
  <si>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</si>
  <si>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</si>
  <si>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</si>
  <si>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</si>
  <si>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</si>
  <si>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</si>
  <si>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</si>
  <si>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</si>
  <si>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</si>
  <si>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</si>
  <si>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</si>
  <si>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</si>
  <si>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</si>
  <si>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</si>
  <si>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</si>
  <si>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</si>
  <si>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</si>
  <si>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</si>
  <si>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</si>
  <si>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</si>
  <si>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</si>
  <si>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</si>
  <si>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</si>
  <si>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</si>
  <si>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</si>
  <si>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</si>
  <si>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</si>
  <si>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</si>
  <si>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</si>
  <si>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</si>
  <si>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</si>
  <si>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</si>
  <si>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</si>
  <si>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</si>
  <si>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</si>
  <si>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</si>
  <si>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</si>
  <si>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</si>
  <si>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</si>
  <si>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</si>
  <si>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</si>
  <si>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</si>
  <si>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</si>
  <si>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</si>
  <si>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</si>
  <si>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</si>
  <si>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</si>
  <si>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</si>
  <si>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</si>
  <si>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</si>
  <si>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</si>
  <si>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</si>
  <si>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</si>
  <si>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</si>
  <si>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</si>
  <si>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</si>
  <si>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</si>
  <si>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</si>
  <si>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</si>
  <si>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</si>
  <si>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</si>
  <si>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</si>
  <si>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</si>
  <si>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</si>
  <si>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</si>
  <si>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</si>
  <si>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</si>
  <si>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</si>
  <si>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</si>
  <si>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</si>
  <si>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</si>
  <si>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</si>
  <si>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</si>
  <si>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</si>
  <si>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</si>
  <si>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</si>
  <si>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</si>
  <si>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</si>
  <si>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</si>
  <si>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</si>
  <si>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</si>
  <si>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</si>
  <si>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</si>
  <si>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</si>
  <si>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</si>
  <si>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</si>
  <si>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</si>
  <si>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</si>
  <si>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</si>
  <si>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</si>
  <si>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</si>
  <si>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</si>
  <si>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</si>
  <si>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</si>
  <si>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</si>
  <si>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</si>
  <si>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</si>
  <si>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</si>
  <si>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</si>
  <si>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</si>
  <si>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</si>
  <si>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</si>
  <si>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</si>
  <si>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</si>
  <si>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</si>
  <si>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</si>
  <si>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</si>
  <si>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</si>
  <si>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</si>
  <si>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</si>
  <si>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</si>
  <si>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</si>
  <si>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</si>
  <si>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</si>
  <si>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</si>
  <si>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</si>
  <si>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</si>
  <si>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</si>
  <si>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</si>
  <si>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</si>
  <si>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</si>
  <si>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</si>
  <si>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</si>
  <si>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</si>
  <si>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</si>
  <si>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</si>
  <si>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</si>
  <si>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</si>
  <si>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</si>
  <si>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</si>
  <si>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</si>
  <si>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</si>
  <si>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</si>
  <si>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</si>
  <si>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</si>
  <si>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</si>
  <si>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</si>
  <si>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</si>
  <si>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</si>
  <si>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</si>
  <si>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</si>
  <si>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</si>
  <si>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</si>
  <si>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</si>
  <si>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</si>
  <si>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</si>
  <si>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</si>
  <si>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</si>
  <si>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</si>
  <si>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</si>
  <si>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</si>
  <si>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</si>
  <si>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</si>
  <si>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</si>
  <si>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</si>
  <si>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</si>
  <si>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</si>
  <si>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</si>
  <si>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</si>
  <si>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</si>
  <si>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</si>
  <si>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</si>
  <si>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</si>
  <si>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</si>
  <si>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</si>
  <si>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</si>
  <si>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</si>
  <si>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</si>
  <si>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</si>
  <si>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</si>
  <si>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</si>
  <si>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</si>
  <si>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</si>
  <si>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</si>
  <si>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</si>
  <si>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</si>
  <si>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</si>
  <si>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</si>
  <si>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</si>
  <si>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</si>
  <si>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</si>
  <si>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</si>
  <si>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</si>
  <si>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</si>
  <si>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</si>
  <si>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</si>
  <si>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</si>
  <si>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</si>
  <si>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</si>
  <si>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</si>
  <si>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</si>
  <si>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</si>
  <si>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</si>
  <si>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</si>
  <si>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</si>
  <si>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</si>
  <si>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</si>
  <si>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</si>
  <si>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</si>
  <si>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</si>
  <si>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</si>
  <si>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</si>
  <si>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</si>
  <si>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</si>
  <si>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</si>
  <si>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</si>
  <si>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</si>
  <si>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</si>
  <si>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</si>
  <si>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</si>
  <si>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</si>
  <si>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</si>
  <si>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</si>
  <si>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</si>
  <si>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</si>
  <si>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</si>
  <si>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</si>
  <si>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</si>
  <si>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</si>
  <si>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</si>
  <si>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</si>
  <si>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</si>
  <si>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</si>
  <si>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</si>
  <si>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</si>
  <si>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</si>
  <si>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</si>
  <si>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</si>
  <si>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</si>
  <si>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</si>
  <si>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</si>
  <si>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</si>
  <si>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</si>
  <si>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</si>
  <si>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</si>
  <si>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</si>
  <si>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</si>
  <si>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</si>
  <si>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</si>
  <si>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</si>
  <si>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</si>
  <si>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</si>
  <si>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</si>
  <si>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</si>
  <si>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</si>
  <si>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</si>
  <si>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</si>
  <si>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</si>
  <si>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</si>
  <si>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</si>
  <si>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</si>
  <si>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</si>
  <si>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</si>
  <si>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</si>
  <si>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</si>
  <si>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</si>
  <si>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</si>
  <si>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</si>
  <si>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</si>
  <si>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</si>
  <si>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</si>
  <si>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</si>
  <si>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</si>
  <si>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</si>
  <si>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</si>
  <si>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</si>
  <si>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</si>
  <si>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</si>
  <si>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</si>
  <si>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</si>
  <si>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</si>
  <si>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</si>
  <si>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</si>
  <si>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</si>
  <si>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</si>
  <si>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</si>
  <si>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</si>
  <si>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</si>
  <si>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</si>
  <si>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</si>
  <si>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</si>
  <si>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</si>
  <si>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</si>
  <si>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</si>
  <si>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</si>
  <si>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</si>
  <si>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</si>
  <si>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</si>
  <si>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</si>
  <si>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</si>
  <si>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</si>
  <si>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</si>
  <si>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</si>
  <si>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</si>
  <si>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</si>
  <si>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</si>
  <si>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</si>
  <si>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</si>
  <si>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</si>
  <si>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</si>
  <si>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</si>
  <si>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</si>
  <si>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</si>
  <si>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</si>
  <si>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</si>
  <si>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</si>
  <si>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</si>
  <si>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</si>
  <si>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</si>
  <si>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</si>
  <si>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</si>
  <si>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</si>
  <si>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</si>
  <si>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</si>
  <si>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</si>
  <si>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</si>
  <si>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</si>
  <si>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</si>
  <si>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</si>
  <si>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</si>
  <si>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</si>
  <si>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</si>
  <si>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</si>
  <si>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</si>
  <si>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</si>
  <si>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</si>
  <si>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</si>
  <si>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</si>
  <si>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</si>
  <si>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</si>
  <si>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</si>
  <si>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</si>
  <si>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</si>
  <si>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</si>
  <si>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</si>
  <si>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</si>
  <si>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</si>
  <si>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</si>
  <si>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</si>
  <si>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</si>
  <si>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</si>
  <si>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</si>
  <si>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</si>
  <si>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</si>
  <si>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</si>
  <si>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</si>
  <si>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</si>
  <si>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</si>
  <si>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</si>
  <si>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</si>
  <si>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</si>
  <si>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</si>
  <si>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</si>
  <si>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</si>
  <si>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</si>
  <si>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</si>
  <si>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</si>
  <si>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</si>
  <si>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</si>
  <si>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</si>
  <si>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</si>
  <si>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</si>
  <si>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</si>
  <si>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</si>
  <si>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</si>
  <si>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</si>
  <si>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</si>
  <si>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</si>
  <si>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</si>
  <si>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</si>
  <si>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</si>
  <si>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</si>
  <si>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</si>
  <si>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</si>
  <si>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</si>
  <si>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</si>
  <si>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</si>
  <si>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</si>
  <si>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</si>
  <si>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</si>
  <si>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</si>
  <si>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</si>
  <si>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</si>
  <si>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</si>
  <si>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</si>
  <si>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</si>
  <si>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</si>
  <si>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</si>
  <si>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</si>
  <si>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</si>
  <si>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</si>
  <si>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</si>
  <si>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</si>
  <si>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</si>
  <si>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</si>
  <si>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</si>
  <si>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</si>
  <si>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</si>
  <si>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</si>
  <si>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</si>
  <si>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</si>
  <si>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</si>
  <si>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</si>
  <si>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</si>
  <si>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</si>
  <si>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</si>
  <si>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</si>
  <si>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</si>
  <si>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</si>
  <si>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</si>
  <si>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</si>
  <si>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</si>
  <si>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</si>
  <si>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</si>
  <si>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</si>
  <si>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</si>
  <si>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</si>
  <si>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</si>
  <si>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</si>
  <si>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</si>
  <si>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</si>
  <si>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</si>
  <si>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</si>
  <si>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</si>
  <si>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</si>
  <si>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</si>
  <si>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</si>
  <si>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</si>
  <si>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</si>
  <si>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</si>
  <si>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</si>
  <si>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</si>
  <si>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</si>
  <si>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</si>
  <si>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</si>
  <si>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</si>
  <si>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</si>
  <si>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</si>
  <si>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</si>
  <si>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</si>
  <si>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</si>
  <si>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</si>
  <si>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</si>
  <si>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</si>
  <si>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</si>
  <si>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</si>
  <si>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</si>
  <si>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</si>
  <si>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</si>
  <si>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</si>
  <si>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</si>
  <si>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</si>
  <si>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</si>
  <si>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</si>
  <si>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</si>
  <si>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</si>
  <si>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</si>
  <si>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</si>
  <si>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</si>
  <si>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</si>
  <si>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</si>
  <si>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</si>
  <si>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</si>
  <si>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</si>
  <si>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</si>
  <si>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</si>
  <si>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</si>
  <si>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</si>
  <si>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</si>
  <si>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</si>
  <si>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</si>
  <si>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</si>
  <si>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</si>
  <si>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</si>
  <si>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</si>
  <si>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</si>
  <si>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</si>
  <si>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</si>
  <si>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</si>
  <si>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</si>
  <si>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</si>
  <si>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</si>
  <si>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</si>
  <si>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</si>
  <si>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</si>
  <si>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</si>
  <si>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</si>
  <si>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</si>
  <si>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</si>
  <si>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</si>
  <si>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</si>
  <si>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</si>
  <si>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</si>
  <si>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</si>
  <si>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</si>
  <si>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</si>
  <si>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</si>
  <si>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</si>
  <si>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</si>
  <si>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</si>
  <si>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</si>
  <si>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</si>
  <si>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</si>
  <si>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</si>
  <si>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</si>
  <si>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</si>
  <si>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</si>
  <si>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</si>
  <si>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</si>
  <si>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</si>
  <si>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</si>
  <si>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</si>
  <si>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</si>
  <si>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</si>
  <si>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</si>
  <si>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</si>
  <si>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</si>
  <si>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</si>
  <si>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</si>
  <si>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</si>
  <si>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</si>
  <si>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</si>
  <si>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</si>
  <si>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</si>
  <si>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</si>
  <si>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</si>
  <si>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</si>
  <si>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</si>
  <si>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</si>
  <si>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</si>
  <si>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</si>
  <si>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</si>
  <si>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</si>
  <si>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</si>
  <si>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</si>
  <si>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</si>
  <si>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</si>
  <si>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</si>
  <si>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</si>
  <si>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</si>
  <si>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</si>
  <si>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</si>
  <si>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</si>
  <si>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</si>
  <si>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</si>
  <si>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</si>
  <si>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</si>
  <si>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</si>
  <si>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</si>
  <si>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</si>
  <si>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</si>
  <si>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</si>
  <si>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</si>
  <si>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</si>
  <si>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</si>
  <si>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</si>
  <si>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</si>
  <si>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</si>
  <si>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</si>
  <si>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</si>
  <si>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</si>
  <si>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</si>
  <si>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</si>
  <si>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</si>
  <si>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</si>
  <si>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</si>
  <si>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</si>
  <si>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</si>
  <si>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</si>
  <si>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</si>
  <si>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</si>
  <si>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</si>
  <si>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</si>
  <si>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</si>
  <si>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</si>
  <si>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</si>
  <si>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</si>
  <si>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</si>
  <si>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</si>
  <si>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</si>
  <si>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</si>
  <si>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</si>
  <si>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</si>
  <si>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</si>
  <si>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</si>
  <si>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</si>
  <si>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</si>
  <si>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</si>
  <si>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</si>
  <si>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</si>
  <si>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</si>
  <si>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</si>
  <si>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</si>
  <si>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</si>
  <si>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</si>
  <si>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</si>
  <si>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</si>
  <si>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</si>
  <si>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</si>
  <si>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</si>
  <si>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</si>
  <si>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</si>
  <si>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</si>
  <si>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</si>
  <si>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</si>
  <si>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</si>
  <si>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</si>
  <si>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</si>
  <si>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</si>
  <si>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</si>
  <si>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</si>
  <si>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</si>
  <si>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</si>
  <si>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</si>
  <si>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</si>
  <si>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</si>
  <si>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</si>
  <si>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</si>
  <si>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</si>
  <si>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</si>
  <si>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</si>
  <si>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</si>
  <si>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</si>
  <si>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</si>
  <si>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</si>
  <si>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</si>
  <si>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</si>
  <si>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</si>
  <si>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</si>
  <si>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</si>
  <si>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</si>
  <si>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</si>
  <si>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</si>
  <si>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</si>
  <si>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</si>
  <si>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</si>
  <si>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</si>
  <si>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</si>
  <si>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</si>
  <si>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</si>
  <si>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</si>
  <si>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</si>
  <si>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</si>
  <si>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</si>
  <si>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</si>
  <si>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</si>
  <si>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</si>
  <si>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</si>
  <si>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</si>
  <si>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</si>
  <si>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</si>
  <si>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</si>
  <si>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</si>
  <si>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</si>
  <si>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</si>
  <si>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</si>
  <si>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</si>
  <si>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</si>
  <si>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</si>
  <si>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</si>
  <si>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</si>
  <si>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</si>
  <si>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</si>
  <si>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</si>
  <si>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</si>
  <si>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</si>
  <si>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</si>
  <si>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</si>
  <si>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</si>
  <si>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</si>
  <si>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</si>
  <si>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</si>
  <si>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</si>
  <si>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</si>
  <si>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</si>
  <si>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</si>
  <si>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</si>
  <si>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</si>
  <si>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</si>
  <si>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</si>
  <si>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</si>
  <si>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</si>
  <si>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</si>
  <si>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</si>
  <si>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</si>
  <si>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</si>
  <si>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</si>
  <si>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</si>
  <si>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</si>
  <si>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</si>
  <si>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</si>
  <si>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</si>
  <si>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</si>
  <si>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</si>
  <si>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</si>
  <si>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</si>
  <si>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</si>
  <si>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</si>
  <si>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</si>
  <si>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</si>
  <si>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</si>
  <si>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</si>
  <si>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</si>
  <si>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</si>
  <si>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</si>
  <si>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</si>
  <si>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</si>
  <si>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</si>
  <si>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</si>
  <si>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</si>
  <si>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</si>
  <si>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</si>
  <si>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</si>
  <si>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</si>
  <si>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</si>
  <si>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</si>
  <si>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</si>
  <si>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</si>
  <si>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</si>
  <si>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</si>
  <si>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</si>
  <si>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</si>
  <si>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</si>
  <si>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</si>
  <si>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</si>
  <si>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</si>
  <si>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</si>
  <si>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</si>
  <si>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</si>
  <si>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</si>
  <si>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</si>
  <si>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</si>
  <si>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</si>
  <si>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</si>
  <si>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</si>
  <si>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</si>
  <si>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</si>
  <si>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</si>
  <si>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</si>
  <si>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</si>
  <si>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</si>
  <si>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</si>
  <si>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</si>
  <si>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</si>
  <si>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</si>
  <si>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</si>
  <si>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</si>
  <si>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</si>
  <si>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</si>
  <si>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</si>
  <si>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</si>
  <si>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</si>
  <si>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</si>
  <si>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</si>
  <si>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</si>
  <si>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</si>
  <si>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</si>
  <si>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</si>
  <si>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</si>
  <si>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</si>
  <si>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</si>
  <si>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</si>
  <si>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</si>
  <si>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</si>
  <si>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</si>
  <si>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</si>
  <si>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</si>
  <si>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</si>
  <si>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</si>
  <si>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</si>
  <si>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</si>
  <si>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</si>
  <si>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</si>
  <si>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</si>
  <si>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</si>
  <si>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</si>
  <si>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</si>
  <si>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</si>
  <si>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</si>
  <si>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</si>
  <si>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</si>
  <si>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</si>
  <si>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</si>
  <si>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</si>
  <si>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</si>
  <si>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</si>
  <si>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</si>
  <si>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</si>
  <si>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</si>
  <si>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</si>
  <si>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</si>
  <si>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</si>
  <si>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</si>
  <si>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</si>
  <si>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</si>
  <si>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</si>
  <si>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</si>
  <si>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</si>
  <si>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</si>
  <si>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</si>
  <si>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</si>
  <si>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</si>
  <si>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</si>
  <si>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</si>
  <si>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</si>
  <si>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</si>
  <si>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</si>
  <si>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</si>
  <si>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</si>
  <si>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</si>
  <si>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</si>
  <si>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</si>
  <si>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</si>
  <si>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</si>
  <si>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</si>
  <si>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</si>
  <si>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</si>
  <si>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</si>
  <si>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</si>
  <si>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</si>
  <si>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</si>
  <si>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</si>
  <si>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</si>
  <si>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</si>
  <si>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</si>
  <si>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</si>
  <si>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</si>
  <si>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</si>
  <si>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</si>
  <si>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</si>
  <si>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</si>
  <si>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</si>
  <si>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</si>
  <si>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</si>
  <si>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</si>
  <si>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</si>
  <si>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</si>
  <si>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</si>
  <si>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</si>
  <si>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</si>
  <si>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</si>
  <si>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</si>
  <si>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</si>
  <si>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</si>
  <si>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</si>
  <si>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</si>
  <si>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</si>
  <si>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</si>
  <si>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</si>
  <si>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</si>
  <si>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</si>
  <si>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</si>
  <si>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</si>
  <si>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</si>
  <si>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</si>
  <si>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</si>
  <si>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</si>
  <si>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</si>
  <si>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</si>
  <si>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</si>
  <si>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</si>
  <si>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</si>
  <si>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</si>
  <si>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</si>
  <si>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</si>
  <si>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</si>
  <si>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</si>
  <si>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</si>
  <si>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</si>
  <si>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</si>
  <si>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</si>
  <si>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</si>
  <si>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</si>
  <si>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</si>
  <si>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</si>
  <si>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</si>
  <si>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</si>
  <si>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</si>
  <si>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</si>
  <si>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</si>
  <si>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</si>
  <si>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</si>
  <si>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</si>
  <si>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</si>
  <si>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</si>
  <si>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</si>
  <si>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</si>
  <si>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</si>
  <si>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</si>
  <si>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</si>
  <si>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</si>
  <si>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</si>
  <si>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</si>
  <si>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</si>
  <si>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</si>
  <si>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</si>
  <si>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</si>
  <si>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</si>
  <si>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</si>
  <si>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</si>
  <si>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</si>
  <si>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</si>
  <si>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</si>
  <si>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</si>
  <si>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</si>
  <si>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</si>
  <si>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</si>
  <si>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</si>
  <si>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</si>
  <si>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</si>
  <si>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</si>
  <si>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</si>
  <si>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</si>
  <si>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</si>
  <si>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</si>
  <si>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</si>
  <si>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</si>
  <si>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</si>
  <si>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</si>
  <si>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</si>
  <si>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</si>
  <si>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</si>
  <si>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</si>
  <si>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</si>
  <si>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</si>
  <si>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</si>
  <si>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</si>
  <si>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</si>
  <si>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</si>
  <si>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</si>
  <si>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</si>
  <si>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</si>
  <si>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</si>
  <si>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</si>
  <si>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</si>
  <si>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</si>
  <si>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</si>
  <si>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</si>
  <si>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</si>
  <si>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</si>
  <si>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</si>
  <si>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</si>
  <si>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</si>
  <si>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</si>
  <si>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</si>
  <si>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</si>
  <si>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</si>
  <si>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</si>
  <si>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</si>
  <si>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</si>
  <si>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</si>
  <si>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</si>
  <si>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</si>
  <si>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</si>
  <si>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</si>
  <si>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</si>
  <si>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</si>
  <si>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</si>
  <si>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</si>
  <si>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</si>
  <si>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</si>
  <si>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</si>
  <si>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</si>
  <si>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</si>
  <si>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</si>
  <si>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</si>
  <si>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</si>
  <si>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</si>
  <si>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</si>
  <si>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</si>
  <si>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</si>
  <si>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</si>
  <si>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</si>
  <si>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</si>
  <si>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</si>
  <si>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</si>
  <si>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</si>
  <si>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</si>
  <si>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</si>
  <si>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</si>
  <si>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</si>
  <si>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</si>
  <si>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</si>
  <si>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</si>
  <si>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</si>
  <si>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</si>
  <si>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</si>
  <si>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</si>
  <si>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</si>
  <si>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</si>
  <si>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</si>
  <si>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</si>
  <si>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</si>
  <si>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</si>
  <si>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</si>
  <si>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</si>
  <si>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</si>
  <si>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</si>
  <si>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</si>
  <si>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</si>
  <si>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</si>
  <si>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</si>
  <si>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</si>
  <si>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</si>
  <si>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</si>
  <si>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</si>
  <si>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</si>
  <si>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</si>
  <si>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</si>
  <si>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</si>
  <si>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</si>
  <si>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</si>
  <si>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</si>
  <si>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</si>
  <si>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</si>
  <si>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</si>
  <si>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</si>
  <si>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</si>
  <si>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</si>
  <si>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</si>
  <si>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</si>
  <si>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</si>
  <si>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</si>
  <si>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</si>
  <si>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</si>
  <si>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</si>
  <si>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</si>
  <si>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</si>
  <si>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</si>
  <si>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</si>
  <si>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</si>
  <si>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</si>
  <si>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</si>
  <si>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</si>
  <si>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</si>
  <si>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</si>
  <si>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</si>
  <si>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</si>
  <si>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</si>
  <si>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</si>
  <si>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</si>
  <si>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</si>
  <si>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</si>
  <si>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</si>
  <si>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</si>
  <si>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</si>
  <si>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</si>
  <si>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</si>
  <si>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</si>
  <si>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</si>
  <si>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</si>
  <si>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</si>
  <si>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</si>
  <si>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</si>
  <si>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</si>
  <si>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</si>
  <si>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</si>
  <si>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</si>
  <si>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</si>
  <si>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</si>
  <si>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</si>
  <si>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</si>
  <si>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</si>
  <si>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</si>
  <si>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</si>
  <si>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</si>
  <si>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</si>
  <si>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</si>
  <si>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</si>
  <si>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</si>
  <si>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</si>
  <si>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</si>
  <si>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</si>
  <si>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</si>
  <si>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</si>
  <si>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</si>
  <si>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</si>
  <si>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</si>
  <si>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</si>
  <si>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</si>
  <si>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</si>
  <si>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</si>
  <si>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</si>
  <si>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</si>
  <si>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</si>
  <si>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</si>
  <si>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</si>
  <si>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</si>
  <si>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</si>
  <si>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</si>
  <si>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</si>
  <si>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</si>
  <si>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</si>
  <si>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</si>
  <si>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</si>
  <si>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</si>
  <si>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</si>
  <si>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</si>
  <si>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</si>
  <si>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</si>
  <si>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</si>
  <si>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</si>
  <si>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</si>
  <si>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</si>
  <si>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</si>
  <si>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</si>
  <si>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</si>
  <si>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</si>
  <si>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</si>
  <si>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</si>
  <si>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</si>
  <si>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</si>
  <si>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</si>
  <si>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</si>
  <si>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</si>
  <si>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</si>
  <si>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</si>
  <si>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</si>
  <si>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</si>
  <si>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</si>
  <si>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</si>
  <si>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</si>
  <si>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</si>
  <si>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</si>
  <si>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</si>
  <si>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</si>
  <si>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</si>
  <si>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</si>
  <si>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</si>
  <si>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</si>
  <si>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</si>
  <si>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</si>
  <si>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</si>
  <si>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</si>
  <si>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</si>
  <si>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</si>
  <si>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</si>
  <si>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</si>
  <si>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</si>
  <si>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</si>
  <si>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</si>
  <si>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</si>
  <si>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</si>
  <si>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</si>
  <si>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</si>
  <si>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</si>
  <si>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</si>
  <si>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</si>
  <si>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</si>
  <si>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</si>
  <si>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</si>
  <si>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</si>
  <si>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</si>
  <si>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</si>
  <si>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</si>
  <si>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</si>
  <si>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</si>
  <si>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</si>
  <si>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</si>
  <si>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</si>
  <si>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</si>
  <si>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</si>
  <si>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</si>
  <si>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</si>
  <si>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</si>
  <si>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</si>
  <si>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</si>
  <si>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</si>
  <si>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</si>
  <si>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</si>
  <si>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</si>
  <si>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</si>
  <si>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</si>
  <si>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</si>
  <si>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</si>
  <si>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</si>
  <si>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</si>
  <si>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</si>
  <si>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</si>
  <si>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</si>
  <si>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</si>
  <si>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</si>
  <si>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</si>
  <si>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</si>
  <si>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</si>
  <si>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</si>
  <si>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</si>
  <si>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</si>
  <si>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</si>
  <si>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</si>
  <si>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</si>
  <si>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</si>
  <si>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</si>
  <si>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</si>
  <si>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</si>
  <si>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</si>
  <si>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</si>
  <si>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</si>
  <si>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</si>
  <si>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</si>
  <si>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</si>
  <si>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</si>
  <si>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</si>
  <si>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</si>
  <si>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</si>
  <si>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</si>
  <si>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</si>
  <si>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</si>
  <si>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</si>
  <si>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</si>
  <si>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</si>
  <si>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</si>
  <si>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</si>
  <si>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</si>
  <si>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</si>
  <si>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</si>
  <si>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</si>
  <si>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</si>
  <si>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</si>
  <si>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</si>
  <si>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</si>
  <si>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</si>
  <si>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</si>
  <si>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</si>
  <si>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</si>
  <si>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</si>
  <si>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</si>
  <si>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</si>
  <si>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</si>
  <si>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</si>
  <si>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</si>
  <si>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</si>
  <si>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</si>
  <si>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</si>
  <si>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</si>
  <si>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</si>
  <si>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</si>
  <si>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</si>
  <si>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</si>
  <si>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</si>
  <si>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</si>
  <si>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</si>
  <si>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</si>
  <si>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</si>
  <si>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</si>
  <si>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</si>
  <si>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</si>
  <si>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</si>
  <si>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</si>
  <si>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</si>
  <si>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</si>
  <si>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</si>
  <si>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</si>
  <si>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</si>
  <si>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</si>
  <si>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</si>
  <si>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</si>
  <si>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</si>
  <si>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</si>
  <si>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</si>
  <si>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</si>
  <si>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</si>
  <si>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</si>
  <si>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</si>
  <si>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</si>
  <si>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</si>
  <si>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</si>
  <si>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</si>
  <si>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</si>
  <si>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</si>
  <si>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</si>
  <si>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</si>
  <si>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</si>
  <si>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</si>
  <si>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</si>
  <si>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</si>
  <si>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</si>
  <si>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</si>
  <si>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</si>
  <si>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</si>
  <si>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</si>
  <si>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</si>
  <si>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</si>
  <si>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</si>
  <si>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</si>
  <si>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</si>
  <si>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</si>
  <si>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</si>
  <si>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</si>
  <si>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</si>
  <si>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</si>
  <si>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</si>
  <si>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</si>
  <si>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</si>
  <si>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</si>
  <si>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</si>
  <si>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</si>
  <si>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</si>
  <si>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</si>
  <si>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</si>
  <si>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</si>
  <si>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</si>
  <si>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</si>
  <si>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</si>
  <si>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</si>
  <si>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</si>
  <si>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</si>
  <si>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</si>
  <si>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</si>
  <si>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</si>
  <si>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</si>
  <si>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</si>
  <si>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</si>
  <si>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</si>
  <si>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</si>
  <si>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</si>
  <si>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</si>
  <si>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</si>
  <si>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</si>
  <si>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</si>
  <si>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</si>
  <si>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</si>
  <si>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</si>
  <si>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</si>
  <si>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</si>
  <si>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</si>
  <si>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</si>
  <si>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</si>
  <si>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</si>
  <si>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</si>
  <si>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</si>
  <si>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</si>
  <si>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</si>
  <si>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</si>
  <si>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</si>
  <si>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</si>
  <si>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</si>
  <si>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</si>
  <si>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</si>
  <si>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</si>
  <si>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</si>
  <si>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</si>
  <si>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</si>
  <si>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</si>
  <si>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</si>
  <si>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</si>
  <si>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</si>
  <si>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</si>
  <si>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</si>
  <si>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</si>
  <si>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</si>
  <si>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</si>
  <si>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</si>
  <si>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</si>
  <si>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</si>
  <si>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</si>
  <si>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</si>
  <si>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</si>
  <si>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</si>
  <si>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</si>
  <si>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</si>
  <si>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</si>
  <si>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</si>
  <si>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</si>
  <si>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</si>
  <si>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</si>
  <si>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</si>
  <si>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</si>
  <si>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</si>
  <si>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</si>
  <si>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</si>
  <si>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</si>
  <si>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</si>
  <si>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</si>
  <si>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</si>
  <si>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</si>
  <si>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</si>
  <si>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</si>
  <si>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</si>
  <si>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</si>
  <si>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</si>
  <si>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</si>
  <si>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</si>
  <si>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</si>
  <si>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</si>
  <si>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</si>
  <si>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</si>
  <si>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</si>
  <si>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</si>
  <si>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</si>
  <si>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</si>
  <si>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</si>
  <si>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</si>
  <si>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</si>
  <si>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</si>
  <si>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</si>
  <si>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</si>
  <si>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</si>
  <si>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</si>
  <si>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</si>
  <si>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</si>
  <si>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</si>
  <si>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</si>
  <si>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</si>
  <si>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</si>
  <si>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</si>
  <si>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</si>
  <si>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</si>
  <si>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</si>
  <si>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</si>
  <si>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</si>
  <si>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</si>
  <si>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</si>
  <si>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</si>
  <si>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</si>
  <si>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</si>
  <si>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</si>
  <si>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</si>
  <si>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</si>
  <si>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</si>
  <si>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</si>
  <si>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</si>
  <si>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</si>
  <si>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</si>
  <si>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</si>
  <si>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</si>
  <si>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</si>
  <si>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</si>
  <si>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</si>
  <si>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</si>
  <si>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</si>
  <si>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</si>
  <si>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</si>
  <si>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</si>
  <si>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</si>
  <si>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</si>
  <si>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</si>
  <si>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</si>
  <si>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</si>
  <si>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</si>
  <si>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</si>
  <si>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</si>
  <si>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</si>
  <si>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</si>
  <si>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</si>
  <si>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</si>
  <si>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</si>
  <si>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</si>
  <si>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</si>
  <si>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</si>
  <si>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</si>
  <si>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</si>
  <si>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</si>
  <si>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</si>
  <si>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</si>
  <si>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</si>
  <si>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</si>
  <si>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</si>
  <si>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</si>
  <si>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</si>
  <si>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</si>
  <si>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</si>
  <si>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</si>
  <si>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</si>
  <si>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</si>
  <si>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</si>
  <si>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</si>
  <si>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</si>
  <si>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</si>
  <si>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</si>
  <si>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</si>
  <si>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</si>
  <si>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</si>
  <si>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</si>
  <si>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</si>
  <si>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</si>
  <si>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</si>
  <si>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</si>
  <si>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</si>
  <si>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</si>
  <si>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</si>
  <si>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</si>
  <si>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</si>
  <si>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</si>
  <si>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</si>
  <si>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</si>
  <si>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</si>
  <si>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</si>
  <si>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</si>
  <si>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</si>
  <si>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</si>
  <si>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</si>
  <si>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</si>
  <si>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</si>
  <si>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</si>
  <si>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</si>
  <si>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</si>
  <si>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</si>
  <si>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</si>
  <si>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</si>
  <si>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</si>
  <si>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</si>
  <si>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</si>
  <si>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</si>
  <si>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</si>
  <si>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</si>
  <si>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</si>
  <si>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</si>
  <si>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</si>
  <si>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</si>
  <si>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</si>
  <si>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</si>
  <si>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</si>
  <si>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</si>
  <si>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</si>
  <si>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</si>
  <si>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</si>
  <si>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</si>
  <si>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</si>
  <si>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</si>
  <si>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</si>
  <si>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</si>
  <si>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</si>
  <si>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</si>
  <si>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</si>
  <si>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</si>
  <si>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</si>
  <si>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</si>
  <si>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</si>
  <si>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</si>
  <si>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</si>
  <si>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</si>
  <si>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</si>
  <si>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</si>
  <si>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</si>
  <si>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</si>
  <si>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</si>
  <si>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</si>
  <si>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</si>
  <si>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</si>
  <si>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</si>
  <si>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</si>
  <si>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</si>
  <si>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</si>
  <si>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</si>
  <si>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</si>
  <si>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</si>
  <si>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</si>
  <si>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</si>
  <si>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</si>
  <si>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</si>
  <si>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</si>
  <si>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</si>
  <si>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</si>
  <si>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</si>
  <si>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</si>
  <si>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</si>
  <si>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</si>
  <si>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</si>
  <si>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</si>
  <si>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</si>
  <si>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</si>
  <si>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</si>
  <si>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</si>
  <si>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</si>
  <si>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</si>
  <si>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</si>
  <si>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</si>
  <si>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</si>
  <si>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</si>
  <si>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</si>
  <si>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</si>
  <si>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</si>
  <si>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</si>
  <si>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</si>
  <si>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</si>
  <si>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</si>
  <si>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</si>
  <si>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</si>
  <si>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</si>
  <si>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</si>
  <si>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</si>
  <si>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</si>
  <si>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</si>
  <si>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</si>
  <si>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</si>
  <si>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</si>
  <si>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</si>
  <si>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</si>
  <si>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</si>
  <si>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</si>
  <si>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</si>
  <si>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</si>
  <si>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</si>
  <si>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</si>
  <si>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</si>
  <si>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</si>
  <si>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</si>
  <si>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</si>
  <si>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</si>
  <si>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</si>
  <si>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</si>
  <si>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</si>
  <si>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</si>
  <si>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</si>
  <si>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</si>
  <si>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</si>
  <si>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</si>
  <si>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</si>
  <si>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</si>
  <si>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</si>
  <si>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</si>
  <si>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</si>
  <si>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</si>
  <si>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</si>
  <si>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</si>
  <si>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</si>
  <si>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</si>
  <si>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</si>
  <si>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</si>
  <si>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</si>
  <si>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</si>
  <si>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</si>
  <si>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</si>
  <si>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</si>
  <si>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</si>
  <si>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</si>
  <si>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</si>
  <si>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</si>
  <si>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</si>
  <si>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</si>
  <si>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</si>
  <si>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</si>
  <si>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</si>
  <si>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</si>
  <si>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</si>
  <si>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</si>
  <si>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</si>
  <si>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</si>
  <si>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</si>
  <si>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</si>
  <si>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</si>
  <si>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</si>
  <si>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</si>
  <si>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</si>
  <si>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</si>
  <si>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</si>
  <si>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</si>
  <si>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</si>
  <si>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</si>
  <si>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</si>
  <si>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</si>
  <si>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</si>
  <si>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</si>
  <si>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</si>
  <si>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</si>
  <si>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</si>
  <si>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</si>
  <si>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</si>
  <si>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</si>
  <si>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</si>
  <si>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</si>
  <si>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</si>
  <si>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</si>
  <si>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</si>
  <si>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</si>
  <si>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</si>
  <si>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</si>
  <si>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</si>
  <si>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</si>
  <si>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</si>
  <si>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</si>
  <si>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</si>
  <si>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</si>
  <si>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</si>
  <si>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</si>
  <si>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</si>
  <si>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</si>
  <si>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</si>
  <si>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</si>
  <si>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</si>
  <si>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</si>
  <si>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</si>
  <si>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</si>
  <si>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</si>
  <si>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</si>
  <si>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</si>
  <si>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</si>
  <si>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</si>
  <si>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</si>
  <si>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</si>
  <si>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</si>
  <si>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</si>
  <si>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</si>
  <si>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</si>
  <si>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</si>
  <si>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</si>
  <si>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</si>
  <si>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</si>
  <si>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</si>
  <si>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</si>
  <si>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</si>
  <si>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</si>
  <si>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</si>
  <si>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</si>
  <si>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</si>
  <si>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</si>
  <si>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</si>
  <si>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</si>
  <si>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</si>
  <si>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</si>
  <si>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</si>
  <si>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</si>
  <si>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</si>
  <si>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</si>
  <si>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</si>
  <si>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</si>
  <si>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</si>
  <si>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</si>
  <si>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</si>
  <si>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</si>
  <si>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</si>
  <si>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</si>
  <si>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</si>
  <si>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</si>
  <si>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</si>
  <si>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</si>
  <si>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</si>
  <si>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</si>
  <si>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</si>
  <si>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</si>
  <si>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</si>
  <si>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</si>
  <si>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</si>
  <si>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</si>
  <si>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</si>
  <si>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</si>
  <si>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</si>
  <si>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</si>
  <si>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</si>
  <si>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</si>
  <si>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</si>
  <si>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</si>
  <si>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</si>
  <si>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</si>
  <si>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</si>
  <si>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</si>
  <si>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</si>
  <si>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</si>
  <si>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</si>
  <si>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</si>
  <si>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</si>
  <si>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</si>
  <si>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</si>
  <si>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</si>
  <si>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</si>
  <si>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</si>
  <si>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</si>
  <si>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</si>
  <si>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</si>
  <si>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</si>
  <si>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</si>
  <si>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</si>
  <si>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</si>
  <si>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</si>
  <si>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</si>
  <si>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</si>
  <si>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</si>
  <si>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</si>
  <si>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</si>
  <si>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</si>
  <si>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</si>
  <si>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</si>
  <si>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</si>
  <si>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</si>
  <si>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</si>
  <si>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</si>
  <si>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</si>
  <si>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</si>
  <si>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</si>
  <si>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</si>
  <si>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</si>
  <si>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</si>
  <si>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</si>
  <si>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</si>
  <si>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</si>
  <si>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</si>
  <si>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</si>
  <si>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</si>
  <si>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</si>
  <si>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</si>
  <si>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</si>
  <si>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</si>
  <si>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</si>
  <si>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</si>
  <si>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</si>
  <si>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</si>
  <si>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</si>
  <si>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</si>
  <si>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</si>
  <si>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</si>
  <si>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</si>
  <si>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</si>
  <si>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</si>
  <si>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</si>
  <si>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</si>
  <si>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</si>
  <si>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</si>
  <si>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</si>
  <si>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</si>
  <si>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</si>
  <si>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</si>
  <si>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</si>
  <si>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</si>
  <si>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</si>
  <si>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</si>
  <si>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</si>
  <si>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</si>
  <si>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</si>
  <si>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</si>
  <si>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</si>
  <si>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</si>
  <si>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</si>
  <si>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</si>
  <si>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</si>
  <si>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</si>
  <si>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</si>
  <si>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</si>
  <si>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</si>
  <si>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</si>
  <si>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</si>
  <si>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</si>
  <si>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</si>
  <si>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</si>
  <si>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</si>
  <si>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</si>
  <si>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</si>
  <si>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</si>
  <si>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</si>
  <si>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</si>
  <si>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</si>
  <si>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</si>
  <si>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</si>
  <si>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</si>
  <si>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</si>
  <si>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</si>
  <si>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</si>
  <si>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</si>
  <si>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</si>
  <si>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</si>
  <si>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</si>
  <si>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</si>
  <si>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</si>
  <si>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</si>
  <si>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</si>
  <si>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</si>
  <si>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</si>
  <si>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</si>
  <si>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</si>
  <si>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</si>
  <si>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</si>
  <si>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</si>
  <si>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</si>
  <si>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</si>
  <si>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</si>
  <si>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</si>
  <si>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</si>
  <si>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</si>
  <si>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</si>
  <si>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</si>
  <si>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</si>
  <si>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</si>
  <si>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</si>
  <si>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</si>
  <si>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</si>
  <si>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</si>
  <si>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</si>
  <si>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</si>
  <si>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</si>
  <si>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</si>
  <si>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</si>
  <si>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</si>
  <si>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</si>
  <si>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</si>
  <si>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</si>
  <si>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</si>
  <si>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</si>
  <si>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</si>
  <si>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</si>
  <si>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</si>
  <si>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</si>
  <si>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</si>
  <si>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</si>
  <si>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</si>
  <si>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</si>
  <si>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</si>
  <si>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</si>
  <si>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</si>
  <si>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</si>
  <si>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</si>
  <si>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</si>
  <si>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</si>
  <si>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</si>
  <si>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</si>
  <si>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</si>
  <si>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</si>
  <si>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</si>
  <si>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</si>
  <si>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</si>
  <si>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</si>
  <si>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</si>
  <si>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</si>
  <si>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</si>
  <si>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</si>
  <si>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</si>
  <si>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</si>
  <si>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</si>
  <si>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</si>
  <si>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</si>
  <si>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</si>
  <si>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</si>
  <si>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</si>
  <si>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</si>
  <si>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</si>
  <si>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</si>
  <si>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</si>
  <si>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</si>
  <si>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</si>
  <si>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</si>
  <si>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</si>
  <si>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</si>
  <si>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</si>
  <si>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</si>
  <si>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</si>
  <si>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</si>
  <si>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</si>
  <si>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</si>
  <si>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</si>
  <si>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</si>
  <si>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</si>
  <si>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</si>
  <si>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</si>
  <si>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</si>
  <si>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</si>
  <si>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</si>
  <si>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</si>
  <si>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</si>
  <si>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</si>
  <si>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</si>
  <si>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</si>
  <si>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</si>
  <si>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</si>
  <si>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</si>
  <si>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</si>
  <si>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</si>
  <si>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</si>
  <si>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</si>
  <si>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</si>
  <si>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</si>
  <si>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</si>
  <si>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</si>
  <si>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</si>
  <si>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</si>
  <si>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</si>
  <si>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</si>
  <si>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</si>
  <si>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</si>
  <si>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</si>
  <si>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</si>
  <si>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</si>
  <si>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</si>
  <si>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</si>
  <si>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</si>
  <si>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</si>
  <si>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</si>
  <si>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</si>
  <si>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</si>
  <si>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</si>
  <si>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</si>
  <si>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</si>
  <si>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</si>
  <si>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</si>
  <si>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</si>
  <si>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</si>
  <si>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</si>
  <si>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</si>
  <si>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</si>
  <si>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</si>
  <si>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</si>
  <si>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</si>
  <si>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</si>
  <si>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</si>
  <si>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</si>
  <si>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</si>
  <si>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</si>
  <si>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</si>
  <si>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</si>
  <si>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</si>
  <si>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</si>
  <si>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</si>
  <si>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</si>
  <si>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</si>
  <si>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</si>
  <si>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</si>
  <si>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</si>
  <si>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</si>
  <si>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</si>
  <si>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</si>
  <si>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</si>
  <si>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</si>
  <si>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</si>
  <si>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</si>
  <si>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</si>
  <si>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</si>
  <si>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</si>
  <si>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</si>
  <si>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</si>
  <si>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</si>
  <si>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</si>
  <si>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</si>
  <si>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</si>
  <si>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</si>
  <si>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</si>
  <si>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</si>
  <si>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</si>
  <si>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</si>
  <si>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</si>
  <si>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</si>
  <si>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</si>
  <si>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</si>
  <si>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</si>
  <si>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</si>
  <si>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</si>
  <si>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</si>
  <si>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</si>
  <si>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</si>
  <si>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</si>
  <si>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</si>
  <si>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</si>
  <si>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</si>
  <si>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</si>
  <si>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</si>
  <si>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</si>
  <si>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</si>
  <si>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</si>
  <si>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</si>
  <si>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</si>
  <si>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</si>
  <si>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</si>
  <si>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</si>
  <si>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</si>
  <si>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</si>
  <si>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</si>
  <si>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</si>
  <si>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</si>
  <si>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</si>
  <si>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</si>
  <si>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</si>
  <si>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</si>
  <si>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</si>
  <si>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</si>
  <si>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</si>
  <si>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</si>
  <si>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</si>
  <si>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</si>
  <si>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</si>
  <si>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</si>
  <si>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</si>
  <si>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</si>
  <si>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</si>
  <si>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</si>
  <si>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</si>
  <si>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</si>
  <si>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</si>
  <si>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</si>
  <si>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</si>
  <si>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</si>
  <si>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</si>
  <si>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</si>
  <si>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</si>
  <si>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</si>
  <si>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</si>
  <si>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</si>
  <si>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</si>
  <si>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</si>
  <si>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</si>
  <si>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</si>
  <si>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</si>
  <si>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</si>
  <si>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</si>
  <si>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</si>
  <si>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</si>
  <si>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</si>
  <si>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</si>
  <si>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</si>
  <si>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</si>
  <si>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</si>
  <si>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</si>
  <si>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</si>
  <si>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</si>
  <si>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</si>
  <si>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</si>
  <si>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</si>
  <si>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</si>
  <si>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</si>
  <si>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</si>
  <si>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</si>
  <si>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</si>
  <si>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</si>
  <si>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</si>
  <si>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</si>
  <si>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</si>
  <si>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</si>
  <si>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</si>
  <si>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</si>
  <si>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</si>
  <si>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</si>
  <si>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</si>
  <si>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</si>
  <si>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</si>
  <si>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</si>
  <si>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</si>
  <si>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</si>
  <si>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</si>
  <si>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</si>
  <si>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</si>
  <si>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</si>
  <si>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</si>
  <si>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</si>
  <si>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</si>
  <si>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</si>
  <si>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</si>
  <si>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</si>
  <si>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</si>
  <si>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</si>
  <si>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</si>
  <si>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</si>
  <si>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</si>
  <si>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</si>
  <si>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</si>
  <si>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</si>
  <si>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</si>
  <si>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</si>
  <si>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</si>
  <si>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</si>
  <si>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</si>
  <si>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</si>
  <si>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</si>
  <si>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</si>
  <si>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</si>
  <si>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</si>
  <si>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</si>
  <si>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</si>
  <si>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</si>
  <si>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</si>
  <si>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</si>
  <si>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</si>
  <si>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</si>
  <si>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</si>
  <si>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</si>
  <si>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</si>
  <si>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</si>
  <si>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</si>
  <si>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</si>
  <si>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</si>
  <si>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</si>
  <si>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</si>
  <si>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</si>
  <si>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</si>
  <si>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</si>
  <si>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</si>
  <si>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</si>
  <si>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</si>
  <si>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</si>
  <si>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</si>
  <si>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</si>
  <si>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</si>
  <si>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</si>
  <si>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</si>
  <si>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</si>
  <si>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</si>
  <si>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</si>
  <si>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</si>
  <si>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</si>
  <si>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</si>
  <si>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</si>
  <si>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</si>
  <si>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</si>
  <si>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</si>
  <si>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</si>
  <si>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</si>
  <si>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</si>
  <si>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</si>
  <si>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</si>
  <si>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</si>
  <si>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</si>
  <si>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</si>
  <si>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</si>
  <si>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</si>
  <si>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</si>
  <si>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</si>
  <si>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</si>
  <si>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</si>
  <si>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</si>
  <si>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</si>
  <si>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</si>
  <si>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</si>
  <si>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</si>
  <si>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</si>
  <si>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</si>
  <si>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</si>
  <si>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</si>
  <si>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</si>
  <si>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</si>
  <si>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</si>
  <si>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</si>
  <si>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</si>
  <si>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</si>
  <si>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</si>
  <si>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</si>
  <si>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</si>
  <si>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</si>
  <si>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</si>
  <si>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</si>
  <si>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</si>
  <si>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</si>
  <si>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</si>
  <si>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</si>
  <si>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</si>
  <si>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</si>
  <si>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</si>
  <si>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</si>
  <si>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</si>
  <si>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</si>
  <si>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</si>
  <si>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</si>
  <si>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</si>
  <si>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</si>
  <si>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</si>
  <si>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</si>
  <si>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</si>
  <si>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</si>
  <si>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</si>
  <si>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</si>
  <si>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</si>
  <si>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</si>
  <si>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</si>
  <si>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</si>
  <si>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</si>
  <si>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</si>
  <si>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</si>
  <si>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</si>
  <si>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</si>
  <si>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</si>
  <si>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</si>
  <si>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</si>
  <si>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</si>
  <si>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</si>
  <si>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</si>
  <si>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</si>
  <si>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</si>
  <si>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</si>
  <si>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</si>
  <si>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</si>
  <si>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</si>
  <si>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</si>
  <si>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</si>
  <si>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</si>
  <si>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</si>
  <si>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</si>
  <si>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</si>
  <si>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</si>
  <si>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</si>
  <si>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</si>
  <si>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</si>
  <si>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</si>
  <si>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</si>
  <si>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</si>
  <si>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</si>
  <si>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</si>
  <si>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</si>
  <si>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</si>
  <si>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</si>
  <si>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</si>
  <si>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</si>
  <si>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</si>
  <si>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</si>
  <si>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</si>
  <si>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</si>
  <si>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</si>
  <si>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</si>
  <si>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</si>
  <si>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</si>
  <si>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</si>
  <si>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</si>
  <si>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</si>
  <si>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</si>
  <si>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</si>
  <si>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</si>
  <si>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</si>
  <si>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</si>
  <si>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</si>
  <si>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</si>
  <si>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</si>
  <si>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</si>
  <si>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</si>
  <si>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</si>
  <si>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</si>
  <si>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</si>
  <si>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</si>
  <si>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</si>
  <si>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</si>
  <si>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</si>
  <si>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</si>
  <si>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</si>
  <si>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</si>
  <si>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</si>
  <si>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</si>
  <si>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</si>
  <si>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</si>
  <si>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</si>
  <si>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</si>
  <si>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</si>
  <si>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</si>
  <si>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</si>
  <si>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</si>
  <si>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</si>
  <si>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</si>
  <si>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</si>
  <si>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</si>
  <si>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</si>
  <si>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</si>
  <si>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</si>
  <si>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</si>
  <si>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</si>
  <si>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</si>
  <si>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</si>
  <si>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</si>
  <si>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</si>
  <si>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</si>
  <si>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</si>
  <si>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</si>
  <si>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</si>
  <si>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</si>
  <si>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</si>
  <si>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</si>
  <si>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</si>
  <si>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</si>
  <si>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</si>
  <si>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</si>
  <si>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</si>
  <si>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</si>
  <si>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</si>
  <si>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</si>
  <si>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</si>
  <si>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</si>
  <si>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</si>
  <si>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</si>
  <si>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</si>
  <si>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</si>
  <si>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</si>
  <si>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</si>
  <si>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</si>
  <si>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</si>
  <si>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</si>
  <si>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</si>
  <si>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</si>
  <si>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</si>
  <si>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</si>
  <si>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</si>
  <si>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</si>
  <si>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</si>
  <si>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</si>
  <si>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</si>
  <si>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</si>
  <si>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</si>
  <si>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</si>
  <si>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</si>
  <si>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</si>
  <si>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</si>
  <si>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</si>
  <si>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</si>
  <si>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</si>
  <si>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</si>
  <si>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</si>
  <si>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</si>
  <si>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</si>
  <si>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</si>
  <si>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</si>
  <si>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</si>
  <si>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</si>
  <si>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</si>
  <si>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</si>
  <si>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</si>
  <si>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</si>
  <si>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</si>
  <si>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</si>
  <si>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</si>
  <si>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</si>
  <si>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</si>
  <si>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</si>
  <si>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</si>
  <si>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</si>
  <si>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</si>
  <si>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</si>
  <si>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</si>
  <si>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</si>
  <si>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</si>
  <si>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</si>
  <si>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</si>
  <si>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</si>
  <si>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</si>
  <si>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</si>
  <si>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</si>
  <si>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</si>
  <si>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</si>
  <si>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</si>
  <si>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</si>
  <si>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</si>
  <si>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</si>
  <si>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</si>
  <si>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</si>
  <si>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</si>
  <si>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</si>
  <si>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</si>
  <si>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</si>
  <si>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</si>
  <si>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</si>
  <si>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</si>
  <si>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</si>
  <si>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</si>
  <si>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</si>
  <si>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</si>
  <si>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</si>
  <si>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</si>
  <si>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</si>
  <si>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</si>
  <si>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</si>
  <si>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</si>
  <si>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</si>
  <si>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</si>
  <si>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</si>
  <si>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</si>
  <si>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</si>
  <si>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</si>
  <si>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</si>
  <si>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</si>
  <si>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</si>
  <si>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</si>
  <si>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</si>
  <si>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</si>
  <si>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</si>
  <si>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</si>
  <si>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</si>
  <si>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</si>
  <si>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</si>
  <si>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</si>
  <si>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</si>
  <si>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</si>
  <si>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</si>
  <si>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</si>
  <si>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</si>
  <si>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</si>
  <si>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</si>
  <si>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</si>
  <si>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</si>
  <si>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</si>
  <si>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</si>
  <si>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</si>
  <si>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</si>
  <si>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</si>
  <si>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</si>
  <si>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</si>
  <si>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</si>
  <si>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</si>
  <si>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</si>
  <si>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</si>
  <si>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</si>
  <si>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</si>
  <si>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</si>
  <si>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</si>
  <si>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</si>
  <si>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</si>
  <si>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</si>
  <si>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</si>
  <si>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</si>
  <si>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</si>
  <si>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</si>
  <si>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</si>
  <si>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</si>
  <si>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</si>
  <si>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</si>
  <si>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</si>
  <si>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</si>
  <si>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</si>
  <si>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</si>
  <si>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</si>
  <si>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</si>
  <si>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</si>
  <si>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</si>
  <si>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</si>
  <si>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</si>
  <si>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</si>
  <si>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</si>
  <si>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</si>
  <si>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</si>
  <si>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</si>
  <si>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</si>
  <si>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</si>
  <si>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</si>
  <si>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</si>
  <si>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</si>
  <si>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</si>
  <si>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</si>
  <si>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</si>
  <si>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</si>
  <si>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</si>
  <si>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</si>
  <si>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</si>
  <si>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</si>
  <si>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</si>
  <si>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</si>
  <si>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</si>
  <si>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</si>
  <si>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</si>
  <si>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</si>
  <si>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</si>
  <si>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</si>
  <si>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</si>
  <si>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</si>
  <si>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</si>
  <si>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</si>
  <si>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</si>
  <si>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</si>
  <si>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</si>
  <si>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</si>
  <si>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</si>
  <si>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</si>
  <si>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</si>
  <si>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</si>
  <si>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</si>
  <si>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</si>
  <si>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</si>
  <si>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</si>
  <si>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</si>
  <si>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</si>
  <si>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</si>
  <si>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</si>
  <si>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</si>
  <si>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</si>
  <si>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</si>
  <si>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</si>
  <si>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</si>
  <si>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</si>
  <si>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</si>
  <si>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</si>
  <si>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</si>
  <si>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</si>
  <si>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</si>
  <si>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</si>
  <si>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</si>
  <si>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</si>
  <si>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</si>
  <si>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</si>
  <si>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</si>
  <si>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</si>
  <si>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</si>
  <si>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</si>
  <si>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</si>
  <si>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</si>
  <si>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</si>
  <si>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</si>
  <si>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</si>
  <si>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</si>
  <si>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</si>
  <si>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</si>
  <si>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</si>
  <si>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</si>
  <si>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</si>
  <si>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</si>
  <si>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</si>
  <si>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</si>
  <si>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</si>
  <si>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</si>
  <si>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</si>
  <si>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</si>
  <si>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</si>
  <si>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</si>
  <si>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</si>
  <si>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</si>
  <si>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</si>
  <si>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</si>
  <si>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</si>
  <si>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</si>
  <si>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</si>
  <si>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</si>
  <si>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</si>
  <si>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</si>
  <si>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</si>
  <si>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</si>
  <si>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</si>
  <si>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</si>
  <si>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</si>
  <si>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</si>
  <si>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</si>
  <si>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</si>
  <si>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</si>
  <si>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</si>
  <si>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</si>
  <si>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</si>
  <si>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</si>
  <si>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</si>
  <si>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</si>
  <si>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</si>
  <si>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</si>
  <si>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</si>
  <si>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</si>
  <si>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</si>
  <si>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</si>
  <si>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</si>
  <si>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</si>
  <si>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</si>
  <si>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</si>
  <si>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</si>
  <si>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</si>
  <si>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</si>
  <si>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</si>
  <si>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</si>
  <si>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</si>
  <si>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</si>
  <si>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</si>
  <si>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</si>
  <si>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</si>
  <si>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</si>
  <si>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</si>
  <si>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</si>
  <si>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</si>
  <si>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</si>
  <si>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</si>
  <si>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</si>
  <si>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</si>
  <si>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</si>
  <si>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</si>
  <si>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</si>
  <si>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</si>
  <si>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</si>
  <si>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</si>
  <si>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</si>
  <si>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</si>
  <si>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</si>
  <si>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</si>
  <si>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</si>
  <si>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</si>
  <si>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</si>
  <si>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</si>
  <si>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</si>
  <si>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</si>
  <si>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</si>
  <si>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</si>
  <si>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</si>
  <si>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</si>
  <si>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</si>
  <si>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</si>
  <si>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</si>
  <si>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</si>
  <si>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</si>
  <si>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</si>
  <si>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</si>
  <si>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</si>
  <si>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</si>
  <si>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</si>
  <si>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</si>
  <si>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</si>
  <si>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</si>
  <si>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</si>
  <si>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</si>
  <si>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</si>
  <si>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</si>
  <si>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</si>
  <si>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</si>
  <si>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</si>
  <si>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</si>
  <si>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</si>
  <si>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</si>
  <si>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</si>
  <si>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</si>
  <si>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</si>
  <si>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</si>
  <si>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</si>
  <si>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</si>
  <si>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</si>
  <si>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</si>
  <si>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</si>
  <si>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</si>
  <si>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</si>
  <si>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</si>
  <si>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</si>
  <si>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</si>
  <si>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</si>
  <si>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</si>
  <si>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</si>
  <si>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</si>
  <si>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</si>
  <si>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</si>
  <si>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</si>
  <si>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</si>
  <si>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</si>
  <si>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</si>
  <si>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</si>
  <si>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</si>
  <si>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</si>
  <si>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</si>
  <si>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</si>
  <si>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</si>
  <si>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</si>
  <si>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</si>
  <si>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</si>
  <si>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</si>
  <si>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</si>
  <si>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</si>
  <si>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</si>
  <si>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</si>
  <si>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</si>
  <si>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</si>
  <si>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</si>
  <si>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</si>
  <si>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</si>
  <si>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</si>
  <si>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</si>
  <si>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</si>
  <si>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</si>
  <si>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</si>
  <si>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</si>
  <si>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</si>
  <si>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</si>
  <si>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</si>
  <si>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</si>
  <si>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</si>
  <si>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</si>
  <si>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</si>
  <si>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</si>
  <si>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</si>
  <si>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</si>
  <si>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</si>
  <si>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</si>
  <si>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</si>
  <si>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</si>
  <si>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</si>
  <si>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</si>
  <si>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</si>
  <si>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</si>
  <si>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</si>
  <si>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</si>
  <si>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</si>
  <si>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</si>
  <si>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</si>
  <si>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</si>
  <si>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</si>
  <si>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</si>
  <si>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</si>
  <si>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</si>
  <si>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</si>
  <si>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</si>
  <si>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</si>
  <si>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</si>
  <si>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</si>
  <si>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</si>
  <si>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</si>
  <si>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</si>
  <si>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</si>
  <si>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</si>
  <si>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</si>
  <si>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</si>
  <si>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</si>
  <si>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</si>
  <si>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</si>
  <si>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</si>
  <si>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</si>
  <si>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</si>
  <si>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</si>
  <si>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</si>
  <si>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</si>
  <si>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</si>
  <si>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</si>
  <si>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</si>
  <si>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</si>
  <si>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</si>
  <si>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</si>
  <si>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</si>
  <si>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</si>
  <si>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</si>
  <si>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</si>
  <si>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</si>
  <si>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</si>
  <si>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</si>
  <si>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</si>
  <si>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</si>
  <si>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</si>
  <si>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</si>
  <si>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</si>
  <si>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</si>
  <si>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</si>
  <si>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</si>
  <si>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</si>
  <si>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</si>
  <si>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</si>
  <si>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</si>
  <si>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</si>
  <si>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</si>
  <si>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</si>
  <si>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</si>
  <si>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</si>
  <si>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</si>
  <si>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</si>
  <si>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</si>
  <si>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</si>
  <si>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</si>
  <si>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</si>
  <si>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</si>
  <si>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</si>
  <si>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</si>
  <si>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</si>
  <si>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</si>
  <si>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</si>
  <si>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</si>
  <si>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</si>
  <si>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</si>
  <si>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</si>
  <si>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</si>
  <si>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</si>
  <si>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</si>
  <si>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</si>
  <si>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</si>
  <si>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</si>
  <si>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</si>
  <si>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</si>
  <si>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</si>
  <si>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</si>
  <si>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</si>
  <si>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</si>
  <si>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</si>
  <si>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</si>
  <si>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</si>
  <si>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</si>
  <si>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</si>
  <si>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</si>
  <si>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</si>
  <si>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</si>
  <si>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</si>
  <si>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</si>
  <si>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</si>
  <si>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</si>
  <si>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</si>
  <si>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</si>
  <si>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</si>
  <si>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</si>
  <si>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</si>
  <si>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</si>
  <si>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</si>
  <si>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</si>
  <si>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</si>
  <si>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</si>
  <si>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</si>
  <si>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</si>
  <si>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</si>
  <si>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</si>
  <si>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</si>
  <si>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</si>
  <si>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</si>
  <si>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</si>
  <si>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</si>
  <si>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</si>
  <si>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</si>
  <si>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</si>
  <si>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</si>
  <si>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</si>
  <si>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</si>
  <si>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</si>
  <si>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</si>
  <si>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</si>
  <si>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</si>
  <si>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</si>
  <si>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</si>
  <si>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</si>
  <si>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</si>
  <si>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</si>
  <si>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</si>
  <si>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</si>
  <si>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</si>
  <si>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</si>
  <si>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</si>
  <si>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</si>
  <si>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</si>
  <si>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</si>
  <si>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</si>
  <si>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</si>
  <si>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</si>
  <si>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</si>
  <si>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</si>
  <si>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</si>
  <si>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</si>
  <si>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</si>
  <si>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</si>
  <si>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</si>
  <si>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</si>
  <si>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</si>
  <si>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</si>
  <si>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</si>
  <si>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</si>
  <si>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</si>
  <si>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</si>
  <si>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</si>
  <si>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</si>
  <si>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</si>
  <si>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</si>
  <si>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</si>
  <si>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</si>
  <si>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</si>
  <si>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</si>
  <si>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</si>
  <si>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</si>
  <si>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</si>
  <si>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</si>
  <si>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</si>
  <si>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</si>
  <si>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</si>
  <si>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</si>
  <si>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</si>
  <si>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</si>
  <si>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</si>
  <si>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</si>
  <si>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</si>
  <si>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</si>
  <si>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</si>
  <si>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</si>
  <si>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</si>
  <si>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</si>
  <si>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</si>
  <si>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</si>
  <si>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</si>
  <si>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</si>
  <si>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</si>
  <si>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</si>
  <si>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</si>
  <si>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</si>
  <si>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</si>
  <si>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</si>
  <si>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</si>
  <si>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</si>
  <si>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</si>
  <si>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</si>
  <si>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</si>
  <si>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</si>
  <si>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</si>
  <si>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</si>
  <si>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</si>
  <si>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</si>
  <si>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</si>
  <si>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</si>
  <si>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</si>
  <si>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</si>
  <si>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</si>
  <si>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</si>
  <si>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</si>
  <si>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</si>
  <si>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</si>
  <si>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</si>
  <si>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</si>
  <si>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</si>
  <si>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</si>
  <si>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</si>
  <si>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</si>
  <si>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</si>
  <si>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</si>
  <si>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</si>
  <si>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</si>
  <si>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</si>
  <si>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</si>
  <si>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</si>
  <si>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</si>
  <si>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</si>
  <si>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</si>
  <si>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</si>
  <si>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</si>
  <si>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</si>
  <si>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</si>
  <si>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</si>
  <si>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</si>
  <si>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</si>
  <si>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</si>
  <si>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</si>
  <si>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</si>
  <si>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</si>
  <si>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</si>
  <si>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</si>
  <si>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</si>
  <si>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</si>
  <si>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</si>
  <si>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</si>
  <si>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</si>
  <si>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</si>
  <si>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</si>
  <si>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</si>
  <si>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</si>
  <si>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</si>
  <si>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</si>
  <si>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</si>
  <si>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</si>
  <si>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</si>
  <si>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</si>
  <si>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</si>
  <si>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</si>
  <si>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</si>
  <si>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</si>
  <si>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</si>
  <si>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</si>
  <si>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</si>
  <si>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</si>
  <si>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</si>
  <si>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</si>
  <si>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</si>
  <si>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</si>
  <si>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</si>
  <si>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</si>
  <si>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</si>
  <si>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</si>
  <si>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</si>
  <si>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</si>
  <si>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</si>
  <si>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</si>
  <si>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</si>
  <si>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</si>
  <si>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</si>
  <si>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</si>
  <si>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</si>
  <si>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</si>
  <si>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</si>
  <si>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</si>
  <si>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</si>
  <si>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</si>
  <si>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</si>
  <si>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</si>
  <si>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</si>
  <si>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</si>
  <si>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</si>
  <si>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</si>
  <si>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</si>
  <si>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</si>
  <si>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</si>
  <si>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</si>
  <si>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</si>
  <si>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</si>
  <si>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</si>
  <si>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</si>
  <si>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</si>
  <si>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</si>
  <si>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</si>
  <si>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</si>
  <si>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</si>
  <si>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</si>
  <si>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</si>
  <si>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</si>
  <si>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</si>
  <si>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</si>
  <si>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</si>
  <si>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</si>
  <si>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</si>
  <si>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</si>
  <si>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</si>
  <si>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</si>
  <si>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</si>
  <si>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</si>
  <si>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</si>
  <si>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</si>
  <si>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</si>
  <si>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</si>
  <si>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</si>
  <si>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</si>
  <si>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</si>
  <si>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</si>
  <si>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</si>
  <si>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</si>
  <si>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</si>
  <si>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</si>
  <si>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</si>
  <si>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</si>
  <si>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</si>
  <si>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</si>
  <si>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</si>
  <si>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</si>
  <si>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</si>
  <si>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</si>
  <si>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</si>
  <si>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</si>
  <si>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</si>
  <si>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</si>
  <si>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</si>
  <si>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</si>
  <si>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</si>
  <si>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</si>
  <si>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</si>
  <si>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</si>
  <si>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</si>
  <si>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</si>
  <si>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</si>
  <si>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</si>
  <si>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</si>
  <si>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</si>
  <si>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</si>
  <si>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</si>
  <si>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</si>
  <si>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</si>
  <si>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</si>
  <si>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</si>
  <si>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</si>
  <si>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</si>
  <si>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</si>
  <si>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</si>
  <si>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</si>
  <si>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</si>
  <si>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</si>
  <si>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</si>
  <si>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</si>
  <si>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</si>
  <si>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</si>
  <si>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</si>
  <si>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</si>
  <si>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</si>
  <si>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</si>
  <si>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</si>
  <si>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</si>
  <si>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</si>
  <si>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</si>
  <si>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</si>
  <si>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</si>
  <si>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</si>
  <si>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</si>
  <si>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</si>
  <si>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</si>
  <si>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</si>
  <si>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</si>
  <si>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</si>
  <si>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</si>
  <si>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</si>
  <si>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</si>
  <si>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</si>
  <si>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</si>
  <si>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</si>
  <si>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</si>
  <si>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</si>
  <si>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</si>
  <si>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</si>
  <si>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</si>
  <si>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</si>
  <si>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</si>
  <si>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</si>
  <si>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</si>
  <si>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</si>
  <si>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</si>
  <si>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</si>
  <si>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</si>
  <si>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</si>
  <si>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</si>
  <si>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</si>
  <si>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</si>
  <si>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</si>
  <si>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</si>
  <si>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</si>
  <si>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</si>
  <si>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</si>
  <si>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</si>
  <si>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</si>
  <si>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</si>
  <si>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</si>
  <si>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</si>
  <si>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</si>
  <si>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</si>
  <si>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</si>
  <si>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</si>
  <si>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</si>
  <si>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</si>
  <si>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</si>
  <si>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</si>
  <si>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</si>
  <si>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</si>
  <si>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</si>
  <si>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</si>
  <si>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</si>
  <si>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</si>
  <si>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</si>
  <si>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</si>
  <si>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</si>
  <si>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</si>
  <si>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</si>
  <si>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</si>
  <si>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</si>
  <si>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</si>
  <si>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</si>
  <si>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</si>
  <si>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</si>
  <si>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</si>
  <si>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</si>
  <si>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</si>
  <si>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</si>
  <si>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</si>
  <si>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</si>
  <si>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</si>
  <si>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</si>
  <si>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</si>
  <si>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</si>
  <si>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</si>
  <si>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</si>
  <si>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</si>
  <si>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</si>
  <si>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</si>
  <si>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</si>
  <si>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</si>
  <si>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</si>
  <si>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</si>
  <si>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</si>
  <si>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</si>
  <si>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</si>
  <si>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</si>
  <si>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</si>
  <si>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</si>
  <si>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</si>
  <si>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</si>
  <si>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</si>
  <si>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</si>
  <si>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</si>
  <si>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</si>
  <si>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</si>
  <si>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</si>
  <si>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</si>
  <si>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</si>
  <si>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</si>
  <si>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</si>
  <si>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</si>
  <si>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</si>
  <si>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</si>
  <si>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</si>
  <si>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</si>
  <si>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</si>
  <si>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</si>
  <si>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</si>
  <si>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</si>
  <si>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</si>
  <si>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</si>
  <si>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</si>
  <si>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</si>
  <si>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</si>
  <si>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</si>
  <si>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</si>
  <si>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</si>
  <si>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</si>
  <si>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</si>
  <si>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</si>
  <si>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</si>
  <si>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</si>
  <si>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</si>
  <si>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</si>
  <si>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</si>
  <si>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</si>
  <si>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</si>
  <si>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</si>
  <si>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</si>
  <si>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</si>
  <si>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</si>
  <si>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</si>
  <si>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</si>
  <si>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</si>
  <si>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</si>
  <si>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</si>
  <si>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</si>
  <si>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</si>
  <si>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</si>
  <si>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</si>
  <si>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</si>
  <si>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</si>
  <si>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</si>
  <si>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</si>
  <si>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</si>
  <si>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</si>
  <si>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</si>
  <si>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</si>
  <si>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</si>
  <si>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</si>
  <si>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</si>
  <si>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</si>
  <si>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</si>
  <si>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</si>
  <si>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</si>
  <si>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</si>
  <si>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</si>
  <si>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</si>
  <si>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</si>
  <si>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</si>
  <si>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</si>
  <si>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</si>
  <si>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</si>
  <si>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</si>
  <si>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</si>
  <si>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</si>
  <si>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</si>
  <si>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</si>
  <si>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</si>
  <si>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</si>
  <si>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</si>
  <si>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</si>
  <si>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</si>
  <si>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</si>
  <si>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</si>
  <si>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</si>
  <si>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</si>
  <si>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</si>
  <si>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</si>
  <si>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</si>
  <si>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</si>
  <si>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</si>
  <si>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</si>
  <si>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</si>
  <si>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</si>
  <si>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</si>
  <si>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</si>
  <si>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</si>
  <si>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</si>
  <si>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</si>
  <si>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</si>
  <si>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</si>
  <si>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</si>
  <si>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</si>
  <si>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</si>
  <si>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</si>
  <si>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</si>
  <si>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</si>
  <si>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</si>
  <si>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</si>
  <si>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</si>
  <si>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</si>
  <si>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</si>
  <si>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</si>
  <si>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</si>
  <si>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</si>
  <si>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</si>
  <si>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</si>
  <si>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</si>
  <si>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</si>
  <si>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</si>
  <si>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</si>
  <si>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</si>
  <si>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</si>
  <si>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</si>
  <si>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</si>
  <si>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</si>
  <si>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</si>
  <si>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</si>
  <si>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</si>
  <si>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</si>
  <si>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</si>
  <si>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</si>
  <si>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</si>
  <si>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</si>
  <si>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</si>
  <si>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</si>
  <si>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</si>
  <si>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</si>
  <si>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</si>
  <si>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</si>
  <si>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</si>
  <si>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</si>
  <si>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</si>
  <si>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</si>
  <si>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</si>
  <si>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</si>
  <si>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</si>
  <si>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</si>
  <si>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</si>
  <si>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</si>
  <si>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</si>
  <si>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</si>
  <si>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</si>
  <si>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</si>
  <si>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</si>
  <si>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</si>
  <si>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</si>
  <si>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</si>
  <si>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</si>
  <si>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</si>
  <si>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</si>
  <si>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</si>
  <si>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</si>
  <si>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</si>
  <si>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</si>
  <si>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</si>
  <si>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</si>
  <si>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</si>
  <si>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</si>
  <si>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</si>
  <si>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</si>
  <si>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</si>
  <si>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</si>
  <si>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</si>
  <si>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</si>
  <si>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</si>
  <si>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</si>
  <si>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</si>
  <si>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</si>
  <si>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</si>
  <si>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</si>
  <si>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</si>
  <si>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</si>
  <si>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</si>
  <si>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</si>
  <si>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</si>
  <si>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</si>
  <si>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</si>
  <si>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</si>
  <si>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</si>
  <si>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</si>
  <si>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</si>
  <si>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</si>
  <si>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</si>
  <si>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</si>
  <si>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</si>
  <si>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</si>
  <si>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</si>
  <si>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</si>
  <si>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</si>
  <si>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</si>
  <si>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</si>
  <si>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</si>
  <si>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</si>
  <si>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</si>
  <si>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</si>
  <si>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</si>
  <si>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</si>
  <si>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</si>
  <si>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</si>
  <si>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</si>
  <si>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</si>
  <si>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</si>
  <si>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</si>
  <si>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</si>
  <si>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</si>
  <si>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</si>
  <si>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</si>
  <si>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</si>
  <si>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</si>
  <si>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</si>
  <si>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</si>
  <si>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</si>
  <si>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</si>
  <si>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</si>
  <si>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</si>
  <si>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</si>
  <si>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</si>
  <si>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</si>
  <si>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</si>
  <si>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</si>
  <si>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</si>
  <si>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</si>
  <si>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</si>
  <si>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</si>
  <si>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</si>
  <si>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</si>
  <si>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</si>
  <si>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</si>
  <si>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</si>
  <si>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</si>
  <si>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</si>
  <si>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</si>
  <si>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</si>
  <si>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</si>
  <si>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</si>
  <si>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</si>
  <si>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</si>
  <si>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</si>
  <si>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</si>
  <si>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</si>
  <si>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</si>
  <si>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</si>
  <si>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</si>
  <si>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</si>
  <si>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</si>
  <si>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</si>
  <si>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</si>
  <si>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</si>
  <si>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</si>
  <si>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</si>
  <si>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</si>
  <si>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</si>
  <si>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</si>
  <si>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</si>
  <si>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</si>
  <si>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</si>
  <si>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</si>
  <si>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</si>
  <si>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</si>
  <si>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</si>
  <si>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</si>
  <si>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</si>
  <si>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</si>
  <si>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</si>
  <si>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</si>
  <si>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</si>
  <si>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</si>
  <si>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</si>
  <si>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</si>
  <si>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</si>
  <si>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</si>
  <si>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</si>
  <si>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</si>
  <si>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</si>
  <si>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</si>
  <si>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</si>
  <si>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</si>
  <si>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</si>
  <si>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</si>
  <si>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</si>
  <si>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</si>
  <si>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</si>
  <si>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</si>
  <si>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</si>
  <si>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</si>
  <si>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</si>
  <si>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</si>
  <si>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</si>
  <si>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</si>
  <si>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</si>
  <si>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</si>
  <si>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</si>
  <si>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</si>
  <si>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</si>
  <si>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</si>
  <si>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</si>
  <si>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</si>
  <si>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</si>
  <si>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</si>
  <si>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</si>
  <si>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</si>
  <si>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</si>
  <si>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</si>
  <si>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</si>
  <si>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</si>
  <si>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</si>
  <si>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</si>
  <si>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</si>
  <si>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</si>
  <si>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</si>
  <si>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</si>
  <si>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</si>
  <si>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</si>
  <si>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</si>
  <si>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</si>
  <si>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</si>
  <si>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</si>
  <si>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</si>
  <si>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</si>
  <si>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</si>
  <si>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</si>
  <si>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</si>
  <si>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</si>
  <si>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</si>
  <si>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</si>
  <si>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</si>
  <si>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</si>
  <si>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</si>
  <si>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</si>
  <si>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</si>
  <si>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</si>
  <si>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</si>
  <si>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</si>
  <si>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</si>
  <si>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</si>
  <si>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</si>
  <si>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</si>
  <si>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</si>
  <si>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</si>
  <si>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</si>
  <si>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</si>
  <si>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</si>
  <si>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</si>
  <si>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</si>
  <si>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</si>
  <si>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</si>
  <si>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</si>
  <si>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</si>
  <si>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</si>
  <si>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</si>
  <si>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</si>
  <si>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</si>
  <si>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</si>
  <si>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</si>
  <si>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</si>
  <si>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</si>
  <si>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</si>
  <si>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</si>
  <si>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</si>
  <si>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</si>
  <si>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</si>
  <si>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</si>
  <si>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</si>
  <si>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</si>
  <si>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</si>
  <si>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</si>
  <si>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</si>
  <si>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</si>
  <si>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</si>
  <si>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</si>
  <si>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</si>
  <si>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</si>
  <si>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</si>
  <si>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</si>
  <si>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</si>
  <si>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</si>
  <si>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</si>
  <si>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</si>
  <si>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</si>
  <si>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</si>
  <si>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</si>
  <si>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</si>
  <si>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</si>
  <si>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</si>
  <si>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</si>
  <si>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</si>
  <si>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</si>
  <si>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</si>
  <si>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</si>
  <si>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</si>
  <si>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</si>
  <si>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</si>
  <si>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</si>
  <si>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</si>
  <si>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</si>
  <si>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</si>
  <si>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</si>
  <si>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</si>
  <si>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</si>
  <si>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</si>
  <si>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</si>
  <si>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</si>
  <si>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</si>
  <si>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</si>
  <si>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</si>
  <si>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</si>
  <si>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</si>
  <si>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</si>
  <si>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</si>
  <si>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</si>
  <si>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</si>
  <si>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</si>
  <si>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</si>
  <si>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</si>
  <si>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</si>
  <si>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</si>
  <si>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</si>
  <si>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</si>
  <si>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</si>
  <si>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</si>
  <si>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</si>
  <si>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</si>
  <si>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</si>
  <si>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</si>
  <si>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</si>
  <si>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</si>
  <si>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</si>
  <si>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</si>
  <si>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</si>
  <si>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</si>
  <si>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</si>
  <si>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</si>
  <si>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</si>
  <si>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</si>
  <si>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</si>
  <si>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</si>
  <si>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</si>
  <si>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</si>
  <si>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</si>
  <si>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</si>
  <si>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</si>
  <si>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</si>
  <si>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</si>
  <si>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</si>
  <si>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</si>
  <si>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</si>
  <si>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</si>
  <si>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</si>
  <si>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</si>
  <si>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</si>
  <si>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</si>
  <si>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</si>
  <si>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</si>
  <si>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</si>
  <si>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</si>
  <si>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</si>
  <si>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</si>
  <si>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</si>
  <si>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</si>
  <si>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</si>
  <si>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</si>
  <si>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</si>
  <si>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</si>
  <si>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</si>
  <si>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</si>
  <si>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</si>
  <si>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</si>
  <si>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</si>
  <si>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</si>
  <si>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</si>
  <si>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</si>
  <si>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</si>
  <si>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</si>
  <si>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</si>
  <si>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</si>
  <si>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</si>
  <si>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</si>
  <si>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</si>
  <si>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</si>
  <si>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</si>
  <si>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</si>
  <si>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</si>
  <si>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</si>
  <si>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</si>
  <si>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</si>
  <si>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</si>
  <si>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</si>
  <si>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</si>
  <si>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</si>
  <si>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</si>
  <si>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</si>
  <si>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</si>
  <si>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</si>
  <si>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</si>
  <si>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</si>
  <si>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</si>
  <si>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</si>
  <si>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</si>
  <si>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</si>
  <si>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</si>
  <si>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</si>
  <si>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</si>
  <si>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</si>
  <si>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</si>
  <si>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</si>
  <si>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</si>
  <si>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</si>
  <si>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</si>
  <si>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</si>
  <si>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</si>
  <si>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</si>
  <si>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</si>
  <si>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</si>
  <si>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</si>
  <si>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</si>
  <si>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</si>
  <si>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</si>
  <si>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</si>
  <si>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</si>
  <si>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</si>
  <si>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</si>
  <si>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</si>
  <si>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</si>
  <si>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</si>
  <si>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</si>
  <si>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</si>
  <si>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</si>
  <si>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</si>
  <si>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</si>
  <si>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</si>
  <si>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</si>
  <si>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</si>
  <si>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</si>
  <si>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</si>
  <si>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</si>
  <si>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</si>
  <si>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</si>
  <si>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</si>
  <si>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</si>
  <si>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</si>
  <si>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</si>
  <si>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</si>
  <si>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</si>
  <si>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</si>
  <si>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</si>
  <si>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</si>
  <si>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</si>
  <si>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</si>
  <si>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</si>
  <si>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</si>
  <si>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</si>
  <si>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</si>
  <si>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</si>
  <si>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</si>
  <si>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</si>
  <si>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</si>
  <si>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</si>
  <si>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</si>
  <si>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</si>
  <si>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</si>
  <si>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</si>
  <si>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</si>
  <si>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</si>
  <si>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</si>
  <si>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</si>
  <si>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</si>
  <si>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</si>
  <si>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</si>
  <si>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</si>
  <si>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</si>
  <si>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</si>
  <si>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</si>
  <si>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</si>
  <si>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</si>
  <si>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</si>
  <si>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</si>
  <si>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</si>
  <si>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</si>
  <si>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</si>
  <si>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</si>
  <si>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</si>
  <si>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</si>
  <si>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</si>
  <si>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</si>
  <si>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</si>
  <si>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</si>
  <si>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</si>
  <si>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</si>
  <si>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</si>
  <si>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</si>
  <si>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</si>
  <si>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</si>
  <si>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</si>
  <si>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</si>
  <si>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</si>
  <si>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</si>
  <si>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</si>
  <si>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</si>
  <si>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</si>
  <si>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</si>
  <si>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</si>
  <si>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</si>
  <si>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</si>
  <si>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</si>
  <si>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</si>
  <si>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</si>
  <si>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</si>
  <si>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</si>
  <si>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</si>
  <si>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</si>
  <si>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</si>
  <si>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</si>
  <si>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</si>
  <si>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</si>
  <si>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</si>
  <si>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</si>
  <si>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</si>
  <si>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</si>
  <si>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</si>
  <si>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</si>
  <si>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</si>
  <si>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</si>
  <si>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</si>
  <si>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</si>
  <si>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</si>
  <si>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</si>
  <si>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</si>
  <si>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</si>
  <si>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</si>
  <si>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</si>
  <si>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</si>
  <si>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</si>
  <si>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</si>
  <si>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</si>
  <si>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</si>
  <si>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</si>
  <si>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</si>
  <si>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</si>
  <si>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</si>
  <si>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</si>
  <si>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</si>
  <si>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</si>
  <si>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</si>
  <si>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</si>
  <si>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</si>
  <si>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</si>
  <si>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</si>
  <si>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</si>
  <si>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</si>
  <si>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</si>
  <si>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</si>
  <si>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</si>
  <si>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</si>
  <si>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</si>
  <si>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</si>
  <si>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</si>
  <si>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</si>
  <si>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</si>
  <si>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</si>
  <si>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</si>
  <si>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</si>
  <si>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</si>
  <si>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</si>
  <si>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</si>
  <si>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</si>
  <si>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</si>
  <si>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</si>
  <si>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</si>
  <si>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</si>
  <si>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</si>
  <si>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</si>
  <si>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</si>
  <si>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</si>
  <si>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</si>
  <si>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</si>
  <si>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</si>
  <si>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</si>
  <si>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</si>
  <si>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</si>
  <si>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</si>
  <si>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</si>
  <si>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</si>
  <si>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</si>
  <si>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</si>
  <si>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</si>
  <si>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</si>
  <si>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</si>
  <si>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</si>
  <si>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</si>
  <si>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</si>
  <si>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</si>
  <si>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</si>
  <si>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</si>
  <si>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</si>
  <si>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</si>
  <si>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</si>
  <si>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</si>
  <si>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</si>
  <si>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</si>
  <si>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</si>
  <si>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</si>
  <si>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</si>
  <si>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</si>
  <si>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</si>
  <si>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</si>
  <si>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</si>
  <si>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</si>
  <si>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</si>
  <si>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</si>
  <si>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</si>
  <si>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</si>
  <si>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</si>
  <si>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</si>
  <si>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</si>
  <si>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</si>
  <si>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</si>
  <si>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</si>
  <si>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</si>
  <si>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</si>
  <si>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</si>
  <si>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</si>
  <si>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</si>
  <si>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</si>
  <si>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</si>
  <si>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</si>
  <si>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</si>
  <si>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</si>
  <si>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</si>
  <si>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</si>
  <si>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</si>
  <si>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</si>
  <si>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</si>
  <si>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</si>
  <si>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</si>
  <si>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</si>
  <si>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</si>
  <si>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</si>
  <si>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</si>
  <si>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</si>
  <si>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</si>
  <si>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</si>
  <si>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</si>
  <si>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</si>
  <si>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</si>
  <si>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</si>
  <si>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</si>
  <si>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</si>
  <si>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</si>
  <si>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</si>
  <si>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</si>
  <si>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</si>
  <si>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</si>
  <si>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</si>
  <si>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</si>
  <si>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</si>
  <si>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</si>
  <si>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</si>
  <si>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</si>
  <si>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</si>
  <si>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</si>
  <si>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</si>
  <si>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</si>
  <si>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</si>
  <si>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</si>
  <si>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</si>
  <si>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</si>
  <si>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</si>
  <si>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</si>
  <si>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</si>
  <si>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</si>
  <si>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</si>
  <si>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</si>
  <si>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</si>
  <si>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</si>
  <si>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</si>
  <si>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</si>
  <si>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</si>
  <si>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</si>
  <si>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</si>
  <si>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</si>
  <si>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</si>
  <si>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</si>
  <si>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</si>
  <si>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</si>
  <si>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</si>
  <si>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</si>
  <si>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</si>
  <si>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</si>
  <si>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</si>
  <si>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</si>
  <si>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</si>
  <si>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</si>
  <si>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</si>
  <si>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</si>
  <si>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</si>
  <si>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</si>
  <si>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</si>
  <si>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</si>
  <si>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</si>
  <si>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</si>
  <si>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</si>
  <si>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</si>
  <si>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</si>
  <si>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</si>
  <si>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</si>
  <si>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</si>
  <si>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</si>
  <si>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</si>
  <si>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</si>
  <si>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</si>
  <si>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</si>
  <si>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</si>
  <si>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</si>
  <si>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</si>
  <si>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</si>
  <si>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</si>
  <si>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</si>
  <si>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</si>
  <si>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</si>
  <si>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</si>
  <si>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</si>
  <si>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</si>
  <si>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</si>
  <si>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</si>
  <si>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</si>
  <si>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</si>
  <si>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</si>
  <si>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</si>
  <si>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</si>
  <si>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</si>
  <si>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</si>
  <si>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</si>
  <si>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</si>
  <si>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</si>
  <si>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</si>
  <si>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</si>
  <si>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</si>
  <si>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</si>
  <si>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</si>
  <si>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</si>
  <si>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</si>
  <si>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</si>
  <si>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</si>
  <si>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</si>
  <si>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</si>
  <si>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</si>
  <si>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</si>
  <si>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</si>
  <si>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</si>
  <si>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</si>
  <si>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</si>
  <si>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</si>
  <si>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</si>
  <si>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</si>
  <si>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</si>
  <si>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</si>
  <si>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</si>
  <si>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</si>
  <si>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</si>
  <si>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</si>
  <si>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</si>
  <si>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</si>
  <si>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</si>
  <si>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</si>
  <si>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</si>
  <si>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</si>
  <si>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</si>
  <si>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</si>
  <si>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</si>
  <si>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</si>
  <si>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</si>
  <si>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</si>
  <si>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</si>
  <si>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</si>
  <si>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</si>
  <si>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</si>
  <si>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</si>
  <si>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</si>
  <si>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</si>
  <si>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</si>
  <si>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</si>
  <si>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</si>
  <si>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</si>
  <si>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</si>
  <si>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</si>
  <si>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</si>
  <si>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</si>
  <si>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</si>
  <si>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</si>
  <si>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</si>
  <si>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</si>
  <si>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</si>
  <si>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</si>
  <si>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</si>
  <si>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</si>
  <si>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</si>
  <si>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</si>
  <si>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</si>
  <si>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</si>
  <si>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</si>
  <si>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</si>
  <si>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</si>
  <si>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</si>
  <si>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</si>
  <si>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</si>
  <si>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</si>
  <si>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</si>
  <si>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</si>
  <si>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</si>
  <si>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</si>
  <si>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</si>
  <si>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</si>
  <si>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</si>
  <si>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</si>
  <si>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</si>
  <si>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</si>
  <si>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</si>
  <si>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</si>
  <si>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</si>
  <si>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</si>
  <si>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</si>
  <si>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</si>
  <si>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</si>
  <si>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</si>
  <si>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</si>
  <si>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</si>
  <si>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</si>
  <si>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</si>
  <si>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</si>
  <si>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</si>
  <si>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</si>
  <si>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</si>
  <si>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</si>
  <si>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</si>
  <si>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</si>
  <si>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</si>
  <si>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ア</t>
  </si>
  <si>
    <t>R05a104</t>
    <phoneticPr fontId="15"/>
  </si>
  <si>
    <t>R05a105</t>
    <phoneticPr fontId="15"/>
  </si>
  <si>
    <t>R05a106</t>
    <phoneticPr fontId="15"/>
  </si>
  <si>
    <t>R05a134</t>
    <phoneticPr fontId="15"/>
  </si>
  <si>
    <t>R05a135</t>
    <phoneticPr fontId="15"/>
  </si>
  <si>
    <t>R05a136</t>
    <phoneticPr fontId="15"/>
  </si>
  <si>
    <t>R05a142</t>
    <phoneticPr fontId="15"/>
  </si>
  <si>
    <t>R05a143</t>
    <phoneticPr fontId="15"/>
  </si>
  <si>
    <t>R05a144</t>
    <phoneticPr fontId="15"/>
  </si>
  <si>
    <t>R05a150</t>
    <phoneticPr fontId="15"/>
  </si>
  <si>
    <t>〇</t>
  </si>
  <si>
    <t>R05a154</t>
    <phoneticPr fontId="15"/>
  </si>
  <si>
    <t>R05a155</t>
    <phoneticPr fontId="15"/>
  </si>
  <si>
    <t>R05a156</t>
    <phoneticPr fontId="15"/>
  </si>
  <si>
    <t>R05a208</t>
    <phoneticPr fontId="15"/>
  </si>
  <si>
    <t>R05a209</t>
    <phoneticPr fontId="15"/>
  </si>
  <si>
    <t>R05a210</t>
    <phoneticPr fontId="15"/>
  </si>
  <si>
    <t>R05a227</t>
    <phoneticPr fontId="15"/>
  </si>
  <si>
    <t>R05a228</t>
    <phoneticPr fontId="15"/>
  </si>
  <si>
    <t>R05a229</t>
    <phoneticPr fontId="15"/>
  </si>
  <si>
    <t>R05a231</t>
    <phoneticPr fontId="15"/>
  </si>
  <si>
    <t>R05a232</t>
    <phoneticPr fontId="15"/>
  </si>
  <si>
    <t>R05a248</t>
    <phoneticPr fontId="15"/>
  </si>
  <si>
    <t>R05a249</t>
    <phoneticPr fontId="15"/>
  </si>
  <si>
    <t>R05a267</t>
    <phoneticPr fontId="15"/>
  </si>
  <si>
    <t>R05a268</t>
    <phoneticPr fontId="15"/>
  </si>
  <si>
    <t>R05a269</t>
    <phoneticPr fontId="15"/>
  </si>
  <si>
    <t>全</t>
    <rPh sb="0" eb="1">
      <t>ゼン</t>
    </rPh>
    <phoneticPr fontId="15"/>
  </si>
  <si>
    <t>4</t>
    <phoneticPr fontId="15"/>
  </si>
  <si>
    <t>3～6</t>
    <phoneticPr fontId="15"/>
  </si>
  <si>
    <t>3～4</t>
    <phoneticPr fontId="15"/>
  </si>
  <si>
    <t>5</t>
    <phoneticPr fontId="15"/>
  </si>
  <si>
    <t>5～6</t>
    <phoneticPr fontId="15"/>
  </si>
  <si>
    <t>6</t>
    <phoneticPr fontId="15"/>
  </si>
  <si>
    <t>国語</t>
    <rPh sb="0" eb="2">
      <t>コクゴ</t>
    </rPh>
    <phoneticPr fontId="15"/>
  </si>
  <si>
    <t>社会</t>
    <rPh sb="0" eb="2">
      <t>シャカイ</t>
    </rPh>
    <phoneticPr fontId="15"/>
  </si>
  <si>
    <t>算数</t>
    <rPh sb="0" eb="2">
      <t>サンスウ</t>
    </rPh>
    <phoneticPr fontId="15"/>
  </si>
  <si>
    <t>理科</t>
    <rPh sb="0" eb="2">
      <t>リカ</t>
    </rPh>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</si>
  <si>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</si>
  <si>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</si>
  <si>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</si>
  <si>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</si>
  <si>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書写</t>
    <rPh sb="0" eb="2">
      <t>ショシャ</t>
    </rPh>
    <phoneticPr fontId="15"/>
  </si>
  <si>
    <t>地図</t>
    <rPh sb="0" eb="2">
      <t>チズ</t>
    </rPh>
    <phoneticPr fontId="15"/>
  </si>
  <si>
    <t>保健</t>
    <rPh sb="0" eb="2">
      <t>ホケン</t>
    </rPh>
    <phoneticPr fontId="15"/>
  </si>
  <si>
    <t>外国語</t>
    <rPh sb="0" eb="3">
      <t>ガイコクゴ</t>
    </rPh>
    <phoneticPr fontId="15"/>
  </si>
  <si>
    <t>英語</t>
    <rPh sb="0" eb="2">
      <t>エイゴ</t>
    </rPh>
    <phoneticPr fontId="15"/>
  </si>
  <si>
    <t>R05a260</t>
    <phoneticPr fontId="15"/>
  </si>
  <si>
    <t>R05a261</t>
    <phoneticPr fontId="15"/>
  </si>
  <si>
    <t>R05a237</t>
    <phoneticPr fontId="15"/>
  </si>
  <si>
    <t>家庭</t>
    <rPh sb="0" eb="2">
      <t>カテイ</t>
    </rPh>
    <phoneticPr fontId="15"/>
  </si>
  <si>
    <t>刀根山支援学校　関西医科大学附属病院分教室</t>
    <rPh sb="8" eb="21">
      <t>カンサイイカダイガクフゾクビョウインブンキョウシツ</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</si>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</sst>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59" zoomScaleSheetLayoutView="51" workbookViewId="0">
      <selection activeCell="AM24" sqref="AM2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8033</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8031</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25.95" customHeight="1" x14ac:dyDescent="0.45">
      <c r="A17" s="287" t="s">
        <v>7760</v>
      </c>
      <c r="B17" s="314" t="s">
        <v>8014</v>
      </c>
      <c r="C17" s="299" t="s">
        <v>8014</v>
      </c>
      <c r="D17" s="320" t="str">
        <f xml:space="preserve">
IF(C18="ア",VLOOKUP(A18,ア!$A:$C,2,FALSE),
IF(C18="イ",VLOOKUP(A18,イ!$A:$C,2,FALSE),
IF(C18="ウ",HLOOKUP(A18,ウ!$1:$6,4,FALSE),
IF(C18="エ",VLOOKUP(A18,エ!$A:$E,4,FALSE),""))))</f>
        <v>東書</v>
      </c>
      <c r="E17" s="322" t="str">
        <f xml:space="preserve">
IF(C18="ア",VLOOKUP(A18,ア!$A:$C,3,FALSE),
IF(C18="イ",VLOOKUP(A18,イ!$A:$C,3,FALSE),
IF(C18="ウ",HLOOKUP(A18,ウ!$1:$6,5,FALSE)&amp;HLOOKUP(A18,ウ!$1:$6,6,FALSE),
IF(C18="エ",VLOOKUP(A18,エ!$A:$E,4,FALSE),""))))</f>
        <v>新編　新しい国語　四上
新編　新しい国語　四下</v>
      </c>
      <c r="F17" s="324" t="s">
        <v>7663</v>
      </c>
      <c r="G17" s="326" t="s">
        <v>8007</v>
      </c>
      <c r="H17" s="328" t="s">
        <v>8008</v>
      </c>
      <c r="I17" s="318"/>
      <c r="J17" s="291" t="s">
        <v>7820</v>
      </c>
      <c r="K17" s="314" t="s">
        <v>8014</v>
      </c>
      <c r="L17" s="299" t="s">
        <v>8014</v>
      </c>
      <c r="M17" s="320" t="str">
        <f xml:space="preserve">
IF(L18="ア",VLOOKUP(J18,ア!$A:$C,2,FALSE),
IF(L18="イ",VLOOKUP(J18,イ!$A:$C,2,FALSE),
IF(L18="ウ",HLOOKUP(J18,ウ!$1:$6,4,FALSE),
IF(L18="エ",VLOOKUP(J18,エ!$A:$E,4,FALSE),""))))</f>
        <v>東書</v>
      </c>
      <c r="N17" s="322" t="str">
        <f xml:space="preserve">
IF(L18="ア",VLOOKUP(J18,ア!$A:$C,3,FALSE),
IF(L18="イ",VLOOKUP(J18,イ!$A:$C,3,FALSE),
IF(L18="ウ",HLOOKUP(J18,ウ!$1:$6,5,FALSE)&amp;HLOOKUP(J18,ウ!$1:$6,6,FALSE),
IF(L18="エ",VLOOKUP(J18,エ!$A:$E,4,FALSE),""))))</f>
        <v>新編　新しい国語　五</v>
      </c>
      <c r="O17" s="324" t="s">
        <v>7663</v>
      </c>
      <c r="P17" s="326" t="s">
        <v>8007</v>
      </c>
      <c r="Q17" s="328" t="s">
        <v>8011</v>
      </c>
      <c r="R17" s="318"/>
      <c r="S17" s="287" t="s">
        <v>7880</v>
      </c>
      <c r="T17" s="314" t="s">
        <v>8014</v>
      </c>
      <c r="U17" s="299" t="s">
        <v>8014</v>
      </c>
      <c r="V17" s="320" t="str">
        <f xml:space="preserve">
IF(U18="ア",VLOOKUP(S18,ア!$A:$C,2,FALSE),
IF(U18="イ",VLOOKUP(S18,イ!$A:$C,2,FALSE),
IF(U18="ウ",HLOOKUP(S18,ウ!$1:$6,4,FALSE),
IF(U18="エ",VLOOKUP(S18,エ!$A:$E,4,FALSE),""))))</f>
        <v>東書</v>
      </c>
      <c r="W17" s="322" t="str">
        <f xml:space="preserve">
IF(U18="ア",VLOOKUP(S18,ア!$A:$C,3,FALSE),
IF(U18="イ",VLOOKUP(S18,イ!$A:$C,3,FALSE),
IF(U18="ウ",HLOOKUP(S18,ウ!$1:$6,5,FALSE)&amp;HLOOKUP(S18,ウ!$1:$6,6,FALSE),
IF(U18="エ",VLOOKUP(S18,エ!$A:$E,4,FALSE),""))))</f>
        <v xml:space="preserve">新編　新しい国語　六
</v>
      </c>
      <c r="X17" s="324" t="s">
        <v>7663</v>
      </c>
      <c r="Y17" s="326" t="s">
        <v>8007</v>
      </c>
      <c r="Z17" s="328" t="s">
        <v>8013</v>
      </c>
      <c r="AA17" s="360"/>
    </row>
    <row r="18" spans="1:27" s="187" customFormat="1" ht="25.95" customHeight="1" x14ac:dyDescent="0.45">
      <c r="A18" s="311" t="s">
        <v>7980</v>
      </c>
      <c r="B18" s="315"/>
      <c r="C18" s="300" t="s">
        <v>7979</v>
      </c>
      <c r="D18" s="321"/>
      <c r="E18" s="323"/>
      <c r="F18" s="325"/>
      <c r="G18" s="327"/>
      <c r="H18" s="329"/>
      <c r="I18" s="319"/>
      <c r="J18" s="292" t="s">
        <v>7981</v>
      </c>
      <c r="K18" s="315"/>
      <c r="L18" s="300" t="s">
        <v>7979</v>
      </c>
      <c r="M18" s="321"/>
      <c r="N18" s="323"/>
      <c r="O18" s="325"/>
      <c r="P18" s="327"/>
      <c r="Q18" s="329"/>
      <c r="R18" s="319"/>
      <c r="S18" s="288" t="s">
        <v>7982</v>
      </c>
      <c r="T18" s="315"/>
      <c r="U18" s="300" t="s">
        <v>7979</v>
      </c>
      <c r="V18" s="321"/>
      <c r="W18" s="323"/>
      <c r="X18" s="325"/>
      <c r="Y18" s="327"/>
      <c r="Z18" s="329"/>
      <c r="AA18" s="361"/>
    </row>
    <row r="19" spans="1:27" s="187" customFormat="1" ht="25.95" customHeight="1" x14ac:dyDescent="0.45">
      <c r="A19" s="289" t="s">
        <v>7761</v>
      </c>
      <c r="B19" s="314" t="s">
        <v>8014</v>
      </c>
      <c r="C19" s="299" t="s">
        <v>8022</v>
      </c>
      <c r="D19" s="320" t="str">
        <f xml:space="preserve">
IF(C20="ア",VLOOKUP(A20,ア!$A:$C,2,FALSE),
IF(C20="イ",VLOOKUP(A20,イ!$A:$C,2,FALSE),
IF(C20="ウ",HLOOKUP(A20,ウ!$1:$6,4,FALSE),
IF(C20="エ",VLOOKUP(A20,エ!$A:$E,4,FALSE),""))))</f>
        <v>光村</v>
      </c>
      <c r="E19" s="322" t="str">
        <f xml:space="preserve">
IF(C20="ア",VLOOKUP(A20,ア!$A:$C,3,FALSE),
IF(C20="イ",VLOOKUP(A20,イ!$A:$C,3,FALSE),
IF(C20="ウ",HLOOKUP(A20,ウ!$1:$6,5,FALSE)&amp;HLOOKUP(A20,ウ!$1:$6,6,FALSE),
IF(C20="エ",VLOOKUP(A20,エ!$A:$E,4,FALSE),""))))</f>
        <v>書写　四年</v>
      </c>
      <c r="F19" s="324" t="s">
        <v>7663</v>
      </c>
      <c r="G19" s="326" t="s">
        <v>8007</v>
      </c>
      <c r="H19" s="328" t="s">
        <v>8008</v>
      </c>
      <c r="I19" s="318"/>
      <c r="J19" s="293" t="s">
        <v>7821</v>
      </c>
      <c r="K19" s="314" t="s">
        <v>8014</v>
      </c>
      <c r="L19" s="299" t="s">
        <v>8022</v>
      </c>
      <c r="M19" s="320" t="str">
        <f xml:space="preserve">
IF(L20="ア",VLOOKUP(J20,ア!$A:$C,2,FALSE),
IF(L20="イ",VLOOKUP(J20,イ!$A:$C,2,FALSE),
IF(L20="ウ",HLOOKUP(J20,ウ!$1:$6,4,FALSE),
IF(L20="エ",VLOOKUP(J20,エ!$A:$E,4,FALSE),""))))</f>
        <v>光村</v>
      </c>
      <c r="N19" s="322" t="str">
        <f xml:space="preserve">
IF(L20="ア",VLOOKUP(J20,ア!$A:$C,3,FALSE),
IF(L20="イ",VLOOKUP(J20,イ!$A:$C,3,FALSE),
IF(L20="ウ",HLOOKUP(J20,ウ!$1:$6,5,FALSE)&amp;HLOOKUP(J20,ウ!$1:$6,6,FALSE),
IF(L20="エ",VLOOKUP(J20,エ!$A:$E,4,FALSE),""))))</f>
        <v>書写　五年</v>
      </c>
      <c r="O19" s="324" t="s">
        <v>7663</v>
      </c>
      <c r="P19" s="326" t="s">
        <v>8007</v>
      </c>
      <c r="Q19" s="316" t="s">
        <v>8011</v>
      </c>
      <c r="R19" s="318"/>
      <c r="S19" s="289" t="s">
        <v>7881</v>
      </c>
      <c r="T19" s="314" t="s">
        <v>8014</v>
      </c>
      <c r="U19" s="299" t="s">
        <v>8022</v>
      </c>
      <c r="V19" s="320" t="str">
        <f xml:space="preserve">
IF(U20="ア",VLOOKUP(S20,ア!$A:$C,2,FALSE),
IF(U20="イ",VLOOKUP(S20,イ!$A:$C,2,FALSE),
IF(U20="ウ",HLOOKUP(S20,ウ!$1:$6,4,FALSE),
IF(U20="エ",VLOOKUP(S20,エ!$A:$E,4,FALSE),""))))</f>
        <v>光村</v>
      </c>
      <c r="W19" s="322" t="str">
        <f xml:space="preserve">
IF(U20="ア",VLOOKUP(S20,ア!$A:$C,3,FALSE),
IF(U20="イ",VLOOKUP(S20,イ!$A:$C,3,FALSE),
IF(U20="ウ",HLOOKUP(S20,ウ!$1:$6,5,FALSE)&amp;HLOOKUP(S20,ウ!$1:$6,6,FALSE),
IF(U20="エ",VLOOKUP(S20,エ!$A:$E,4,FALSE),""))))</f>
        <v xml:space="preserve">書写　六年
</v>
      </c>
      <c r="X19" s="324" t="s">
        <v>7663</v>
      </c>
      <c r="Y19" s="326" t="s">
        <v>8007</v>
      </c>
      <c r="Z19" s="328" t="s">
        <v>8013</v>
      </c>
      <c r="AA19" s="360"/>
    </row>
    <row r="20" spans="1:27" s="187" customFormat="1" ht="25.95" customHeight="1" x14ac:dyDescent="0.45">
      <c r="A20" s="311" t="s">
        <v>7983</v>
      </c>
      <c r="B20" s="315"/>
      <c r="C20" s="300" t="s">
        <v>7979</v>
      </c>
      <c r="D20" s="321"/>
      <c r="E20" s="323"/>
      <c r="F20" s="325"/>
      <c r="G20" s="327"/>
      <c r="H20" s="329"/>
      <c r="I20" s="319"/>
      <c r="J20" s="292" t="s">
        <v>7984</v>
      </c>
      <c r="K20" s="315"/>
      <c r="L20" s="300" t="s">
        <v>7979</v>
      </c>
      <c r="M20" s="321"/>
      <c r="N20" s="323"/>
      <c r="O20" s="325"/>
      <c r="P20" s="327"/>
      <c r="Q20" s="317"/>
      <c r="R20" s="319"/>
      <c r="S20" s="288" t="s">
        <v>7985</v>
      </c>
      <c r="T20" s="315"/>
      <c r="U20" s="300" t="s">
        <v>7979</v>
      </c>
      <c r="V20" s="321"/>
      <c r="W20" s="323"/>
      <c r="X20" s="325"/>
      <c r="Y20" s="327"/>
      <c r="Z20" s="329"/>
      <c r="AA20" s="361"/>
    </row>
    <row r="21" spans="1:27" s="187" customFormat="1" ht="25.95" customHeight="1" x14ac:dyDescent="0.45">
      <c r="A21" s="289" t="s">
        <v>7762</v>
      </c>
      <c r="B21" s="314" t="s">
        <v>8015</v>
      </c>
      <c r="C21" s="299" t="s">
        <v>8015</v>
      </c>
      <c r="D21" s="320" t="str">
        <f xml:space="preserve">
IF(C22="ア",VLOOKUP(A22,ア!$A:$C,2,FALSE),
IF(C22="イ",VLOOKUP(A22,イ!$A:$C,2,FALSE),
IF(C22="ウ",HLOOKUP(A22,ウ!$1:$6,4,FALSE),
IF(C22="エ",VLOOKUP(A22,エ!$A:$E,4,FALSE),""))))</f>
        <v>教出</v>
      </c>
      <c r="E21" s="322" t="str">
        <f xml:space="preserve">
IF(C22="ア",VLOOKUP(A22,ア!$A:$C,3,FALSE),
IF(C22="イ",VLOOKUP(A22,イ!$A:$C,3,FALSE),
IF(C22="ウ",HLOOKUP(A22,ウ!$1:$6,5,FALSE)&amp;HLOOKUP(A22,ウ!$1:$6,6,FALSE),
IF(C22="エ",VLOOKUP(A22,エ!$A:$E,4,FALSE),""))))</f>
        <v>小学社会４</v>
      </c>
      <c r="F21" s="324" t="s">
        <v>7663</v>
      </c>
      <c r="G21" s="326" t="s">
        <v>8007</v>
      </c>
      <c r="H21" s="328" t="s">
        <v>8008</v>
      </c>
      <c r="I21" s="318"/>
      <c r="J21" s="293" t="s">
        <v>7822</v>
      </c>
      <c r="K21" s="314" t="s">
        <v>8015</v>
      </c>
      <c r="L21" s="299" t="s">
        <v>8015</v>
      </c>
      <c r="M21" s="320" t="str">
        <f xml:space="preserve">
IF(L22="ア",VLOOKUP(J22,ア!$A:$C,2,FALSE),
IF(L22="イ",VLOOKUP(J22,イ!$A:$C,2,FALSE),
IF(L22="ウ",HLOOKUP(J22,ウ!$1:$6,4,FALSE),
IF(L22="エ",VLOOKUP(J22,エ!$A:$E,4,FALSE),""))))</f>
        <v>教出</v>
      </c>
      <c r="N21" s="322" t="str">
        <f xml:space="preserve">
IF(L22="ア",VLOOKUP(J22,ア!$A:$C,3,FALSE),
IF(L22="イ",VLOOKUP(J22,イ!$A:$C,3,FALSE),
IF(L22="ウ",HLOOKUP(J22,ウ!$1:$6,5,FALSE)&amp;HLOOKUP(J22,ウ!$1:$6,6,FALSE),
IF(L22="エ",VLOOKUP(J22,エ!$A:$E,4,FALSE),""))))</f>
        <v>小学社会５</v>
      </c>
      <c r="O21" s="324" t="s">
        <v>7663</v>
      </c>
      <c r="P21" s="326" t="s">
        <v>8007</v>
      </c>
      <c r="Q21" s="316" t="s">
        <v>8011</v>
      </c>
      <c r="R21" s="318"/>
      <c r="S21" s="289" t="s">
        <v>7882</v>
      </c>
      <c r="T21" s="314" t="s">
        <v>8015</v>
      </c>
      <c r="U21" s="299" t="s">
        <v>8015</v>
      </c>
      <c r="V21" s="320" t="str">
        <f xml:space="preserve">
IF(U22="ア",VLOOKUP(S22,ア!$A:$C,2,FALSE),
IF(U22="イ",VLOOKUP(S22,イ!$A:$C,2,FALSE),
IF(U22="ウ",HLOOKUP(S22,ウ!$1:$6,4,FALSE),
IF(U22="エ",VLOOKUP(S22,エ!$A:$E,4,FALSE),""))))</f>
        <v>教出</v>
      </c>
      <c r="W21" s="322" t="str">
        <f xml:space="preserve">
IF(U22="ア",VLOOKUP(S22,ア!$A:$C,3,FALSE),
IF(U22="イ",VLOOKUP(S22,イ!$A:$C,3,FALSE),
IF(U22="ウ",HLOOKUP(S22,ウ!$1:$6,5,FALSE)&amp;HLOOKUP(S22,ウ!$1:$6,6,FALSE),
IF(U22="エ",VLOOKUP(S22,エ!$A:$E,4,FALSE),""))))</f>
        <v>小学社会６</v>
      </c>
      <c r="X21" s="324" t="s">
        <v>7663</v>
      </c>
      <c r="Y21" s="326" t="s">
        <v>8007</v>
      </c>
      <c r="Z21" s="328" t="s">
        <v>8013</v>
      </c>
      <c r="AA21" s="360"/>
    </row>
    <row r="22" spans="1:27" s="187" customFormat="1" ht="25.95" customHeight="1" x14ac:dyDescent="0.45">
      <c r="A22" s="311" t="s">
        <v>7986</v>
      </c>
      <c r="B22" s="315"/>
      <c r="C22" s="300" t="s">
        <v>7979</v>
      </c>
      <c r="D22" s="321"/>
      <c r="E22" s="323"/>
      <c r="F22" s="325"/>
      <c r="G22" s="327"/>
      <c r="H22" s="329"/>
      <c r="I22" s="319"/>
      <c r="J22" s="288" t="s">
        <v>7987</v>
      </c>
      <c r="K22" s="315"/>
      <c r="L22" s="300" t="s">
        <v>7979</v>
      </c>
      <c r="M22" s="321"/>
      <c r="N22" s="323"/>
      <c r="O22" s="325"/>
      <c r="P22" s="327"/>
      <c r="Q22" s="317"/>
      <c r="R22" s="319"/>
      <c r="S22" s="288" t="s">
        <v>7988</v>
      </c>
      <c r="T22" s="315"/>
      <c r="U22" s="300" t="s">
        <v>7979</v>
      </c>
      <c r="V22" s="321"/>
      <c r="W22" s="323"/>
      <c r="X22" s="325"/>
      <c r="Y22" s="327"/>
      <c r="Z22" s="329"/>
      <c r="AA22" s="361"/>
    </row>
    <row r="23" spans="1:27" s="187" customFormat="1" ht="25.95" customHeight="1" x14ac:dyDescent="0.45">
      <c r="A23" s="289" t="s">
        <v>7763</v>
      </c>
      <c r="B23" s="314" t="s">
        <v>8015</v>
      </c>
      <c r="C23" s="299" t="s">
        <v>8023</v>
      </c>
      <c r="D23" s="320" t="str">
        <f xml:space="preserve">
IF(C24="ア",VLOOKUP(A24,ア!$A:$C,2,FALSE),
IF(C24="イ",VLOOKUP(A24,イ!$A:$C,2,FALSE),
IF(C24="ウ",HLOOKUP(A24,ウ!$1:$6,4,FALSE),
IF(C24="エ",VLOOKUP(A24,エ!$A:$E,4,FALSE),""))))</f>
        <v>帝国</v>
      </c>
      <c r="E23" s="322" t="str">
        <f xml:space="preserve">
IF(C24="ア",VLOOKUP(A24,ア!$A:$C,3,FALSE),
IF(C24="イ",VLOOKUP(A24,イ!$A:$C,3,FALSE),
IF(C24="ウ",HLOOKUP(A24,ウ!$1:$6,5,FALSE)&amp;HLOOKUP(A24,ウ!$1:$6,6,FALSE),
IF(C24="エ",VLOOKUP(A24,エ!$A:$E,4,FALSE),""))))</f>
        <v xml:space="preserve">楽しく学ぶ　小学生の地図帳　３・４・５・６年
</v>
      </c>
      <c r="F23" s="324" t="s">
        <v>7663</v>
      </c>
      <c r="G23" s="326" t="s">
        <v>8007</v>
      </c>
      <c r="H23" s="328" t="s">
        <v>8009</v>
      </c>
      <c r="I23" s="318" t="s">
        <v>7990</v>
      </c>
      <c r="J23" s="293" t="s">
        <v>7823</v>
      </c>
      <c r="K23" s="314" t="s">
        <v>8015</v>
      </c>
      <c r="L23" s="299" t="s">
        <v>8023</v>
      </c>
      <c r="M23" s="320" t="str">
        <f xml:space="preserve">
IF(L24="ア",VLOOKUP(J24,ア!$A:$C,2,FALSE),
IF(L24="イ",VLOOKUP(J24,イ!$A:$C,2,FALSE),
IF(L24="ウ",HLOOKUP(J24,ウ!$1:$6,4,FALSE),
IF(L24="エ",VLOOKUP(J24,エ!$A:$E,4,FALSE),""))))</f>
        <v>帝国</v>
      </c>
      <c r="N23" s="322" t="str">
        <f xml:space="preserve">
IF(L24="ア",VLOOKUP(J24,ア!$A:$C,3,FALSE),
IF(L24="イ",VLOOKUP(J24,イ!$A:$C,3,FALSE),
IF(L24="ウ",HLOOKUP(J24,ウ!$1:$6,5,FALSE)&amp;HLOOKUP(J24,ウ!$1:$6,6,FALSE),
IF(L24="エ",VLOOKUP(J24,エ!$A:$E,4,FALSE),""))))</f>
        <v xml:space="preserve">楽しく学ぶ　小学生の地図帳　３・４・５・６年
</v>
      </c>
      <c r="O23" s="324" t="s">
        <v>7663</v>
      </c>
      <c r="P23" s="326" t="s">
        <v>8007</v>
      </c>
      <c r="Q23" s="328" t="s">
        <v>8009</v>
      </c>
      <c r="R23" s="318" t="s">
        <v>7687</v>
      </c>
      <c r="S23" s="289" t="s">
        <v>7883</v>
      </c>
      <c r="T23" s="314" t="s">
        <v>8015</v>
      </c>
      <c r="U23" s="299" t="s">
        <v>8023</v>
      </c>
      <c r="V23" s="320" t="str">
        <f xml:space="preserve">
IF(U24="ア",VLOOKUP(S24,ア!$A:$C,2,FALSE),
IF(U24="イ",VLOOKUP(S24,イ!$A:$C,2,FALSE),
IF(U24="ウ",HLOOKUP(S24,ウ!$1:$6,4,FALSE),
IF(U24="エ",VLOOKUP(S24,エ!$A:$E,4,FALSE),""))))</f>
        <v>帝国</v>
      </c>
      <c r="W23" s="322" t="str">
        <f xml:space="preserve">
IF(U24="ア",VLOOKUP(S24,ア!$A:$C,3,FALSE),
IF(U24="イ",VLOOKUP(S24,イ!$A:$C,3,FALSE),
IF(U24="ウ",HLOOKUP(S24,ウ!$1:$6,5,FALSE)&amp;HLOOKUP(S24,ウ!$1:$6,6,FALSE),
IF(U24="エ",VLOOKUP(S24,エ!$A:$E,4,FALSE),""))))</f>
        <v xml:space="preserve">楽しく学ぶ　小学生の地図帳　３・４・５・６年
</v>
      </c>
      <c r="X23" s="324" t="s">
        <v>7663</v>
      </c>
      <c r="Y23" s="326" t="s">
        <v>8007</v>
      </c>
      <c r="Z23" s="328" t="s">
        <v>8009</v>
      </c>
      <c r="AA23" s="360" t="s">
        <v>7990</v>
      </c>
    </row>
    <row r="24" spans="1:27" s="187" customFormat="1" ht="25.95" customHeight="1" x14ac:dyDescent="0.45">
      <c r="A24" s="311" t="s">
        <v>7989</v>
      </c>
      <c r="B24" s="315"/>
      <c r="C24" s="300" t="s">
        <v>7979</v>
      </c>
      <c r="D24" s="321"/>
      <c r="E24" s="323"/>
      <c r="F24" s="325"/>
      <c r="G24" s="327"/>
      <c r="H24" s="329"/>
      <c r="I24" s="319"/>
      <c r="J24" s="292" t="s">
        <v>7989</v>
      </c>
      <c r="K24" s="315"/>
      <c r="L24" s="300" t="s">
        <v>7979</v>
      </c>
      <c r="M24" s="321"/>
      <c r="N24" s="323"/>
      <c r="O24" s="325"/>
      <c r="P24" s="327"/>
      <c r="Q24" s="329"/>
      <c r="R24" s="319"/>
      <c r="S24" s="288" t="s">
        <v>7989</v>
      </c>
      <c r="T24" s="315"/>
      <c r="U24" s="300" t="s">
        <v>7979</v>
      </c>
      <c r="V24" s="321"/>
      <c r="W24" s="323"/>
      <c r="X24" s="325"/>
      <c r="Y24" s="327"/>
      <c r="Z24" s="329"/>
      <c r="AA24" s="361"/>
    </row>
    <row r="25" spans="1:27" s="187" customFormat="1" ht="25.95" customHeight="1" x14ac:dyDescent="0.45">
      <c r="A25" s="289" t="s">
        <v>7764</v>
      </c>
      <c r="B25" s="314" t="s">
        <v>8016</v>
      </c>
      <c r="C25" s="299" t="s">
        <v>8016</v>
      </c>
      <c r="D25" s="320" t="str">
        <f xml:space="preserve">
IF(C26="ア",VLOOKUP(A26,ア!$A:$C,2,FALSE),
IF(C26="イ",VLOOKUP(A26,イ!$A:$C,2,FALSE),
IF(C26="ウ",HLOOKUP(A26,ウ!$1:$6,4,FALSE),
IF(C26="エ",VLOOKUP(A26,エ!$A:$E,4,FALSE),""))))</f>
        <v>東書</v>
      </c>
      <c r="E25" s="322"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4" t="s">
        <v>7663</v>
      </c>
      <c r="G25" s="326" t="s">
        <v>8007</v>
      </c>
      <c r="H25" s="328" t="s">
        <v>8008</v>
      </c>
      <c r="I25" s="318"/>
      <c r="J25" s="293" t="s">
        <v>7824</v>
      </c>
      <c r="K25" s="314" t="s">
        <v>8016</v>
      </c>
      <c r="L25" s="299" t="s">
        <v>8016</v>
      </c>
      <c r="M25" s="320" t="str">
        <f xml:space="preserve">
IF(L26="ア",VLOOKUP(J26,ア!$A:$C,2,FALSE),
IF(L26="イ",VLOOKUP(J26,イ!$A:$C,2,FALSE),
IF(L26="ウ",HLOOKUP(J26,ウ!$1:$6,4,FALSE),
IF(L26="エ",VLOOKUP(J26,エ!$A:$E,4,FALSE),""))))</f>
        <v>東書</v>
      </c>
      <c r="N25" s="322"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4" t="s">
        <v>7663</v>
      </c>
      <c r="P25" s="326" t="s">
        <v>8007</v>
      </c>
      <c r="Q25" s="316" t="s">
        <v>8011</v>
      </c>
      <c r="R25" s="318"/>
      <c r="S25" s="289" t="s">
        <v>7884</v>
      </c>
      <c r="T25" s="314" t="s">
        <v>8016</v>
      </c>
      <c r="U25" s="299" t="s">
        <v>8016</v>
      </c>
      <c r="V25" s="320" t="str">
        <f xml:space="preserve">
IF(U26="ア",VLOOKUP(S26,ア!$A:$C,2,FALSE),
IF(U26="イ",VLOOKUP(S26,イ!$A:$C,2,FALSE),
IF(U26="ウ",HLOOKUP(S26,ウ!$1:$6,4,FALSE),
IF(U26="エ",VLOOKUP(S26,エ!$A:$E,4,FALSE),""))))</f>
        <v>東書</v>
      </c>
      <c r="W25" s="322" t="str">
        <f xml:space="preserve">
IF(U26="ア",VLOOKUP(S26,ア!$A:$C,3,FALSE),
IF(U26="イ",VLOOKUP(S26,イ!$A:$C,3,FALSE),
IF(U26="ウ",HLOOKUP(S26,ウ!$1:$6,5,FALSE)&amp;HLOOKUP(S26,ウ!$1:$6,6,FALSE),
IF(U26="エ",VLOOKUP(S26,エ!$A:$E,4,FALSE),""))))</f>
        <v xml:space="preserve">新編　新しい算数　６　数学へジャンプ！
</v>
      </c>
      <c r="X25" s="324" t="s">
        <v>7663</v>
      </c>
      <c r="Y25" s="326" t="s">
        <v>8007</v>
      </c>
      <c r="Z25" s="328" t="s">
        <v>8013</v>
      </c>
      <c r="AA25" s="360"/>
    </row>
    <row r="26" spans="1:27" s="187" customFormat="1" ht="25.95" customHeight="1" x14ac:dyDescent="0.45">
      <c r="A26" s="288" t="s">
        <v>7991</v>
      </c>
      <c r="B26" s="315"/>
      <c r="C26" s="300" t="s">
        <v>7979</v>
      </c>
      <c r="D26" s="321"/>
      <c r="E26" s="323"/>
      <c r="F26" s="325"/>
      <c r="G26" s="327"/>
      <c r="H26" s="329"/>
      <c r="I26" s="319"/>
      <c r="J26" s="292" t="s">
        <v>7992</v>
      </c>
      <c r="K26" s="315"/>
      <c r="L26" s="300" t="s">
        <v>7979</v>
      </c>
      <c r="M26" s="321"/>
      <c r="N26" s="323"/>
      <c r="O26" s="325"/>
      <c r="P26" s="327"/>
      <c r="Q26" s="317"/>
      <c r="R26" s="319"/>
      <c r="S26" s="288" t="s">
        <v>7993</v>
      </c>
      <c r="T26" s="315"/>
      <c r="U26" s="300" t="s">
        <v>7979</v>
      </c>
      <c r="V26" s="321"/>
      <c r="W26" s="323"/>
      <c r="X26" s="325"/>
      <c r="Y26" s="327"/>
      <c r="Z26" s="329"/>
      <c r="AA26" s="361"/>
    </row>
    <row r="27" spans="1:27" s="187" customFormat="1" ht="25.95" customHeight="1" x14ac:dyDescent="0.45">
      <c r="A27" s="289" t="s">
        <v>7765</v>
      </c>
      <c r="B27" s="314" t="s">
        <v>8017</v>
      </c>
      <c r="C27" s="299" t="s">
        <v>8017</v>
      </c>
      <c r="D27" s="320" t="str">
        <f xml:space="preserve">
IF(C28="ア",VLOOKUP(A28,ア!$A:$C,2,FALSE),
IF(C28="イ",VLOOKUP(A28,イ!$A:$C,2,FALSE),
IF(C28="ウ",HLOOKUP(A28,ウ!$1:$6,4,FALSE),
IF(C28="エ",VLOOKUP(A28,エ!$A:$E,4,FALSE),""))))</f>
        <v>啓林館</v>
      </c>
      <c r="E27" s="322" t="str">
        <f xml:space="preserve">
IF(C28="ア",VLOOKUP(A28,ア!$A:$C,3,FALSE),
IF(C28="イ",VLOOKUP(A28,イ!$A:$C,3,FALSE),
IF(C28="ウ",HLOOKUP(A28,ウ!$1:$6,5,FALSE)&amp;HLOOKUP(A28,ウ!$1:$6,6,FALSE),
IF(C28="エ",VLOOKUP(A28,エ!$A:$E,4,FALSE),""))))</f>
        <v>わくわく理科　４</v>
      </c>
      <c r="F27" s="324" t="s">
        <v>7663</v>
      </c>
      <c r="G27" s="326" t="s">
        <v>8007</v>
      </c>
      <c r="H27" s="328" t="s">
        <v>8008</v>
      </c>
      <c r="I27" s="318"/>
      <c r="J27" s="293" t="s">
        <v>7825</v>
      </c>
      <c r="K27" s="314" t="s">
        <v>8017</v>
      </c>
      <c r="L27" s="299" t="s">
        <v>8017</v>
      </c>
      <c r="M27" s="320" t="str">
        <f xml:space="preserve">
IF(L28="ア",VLOOKUP(J28,ア!$A:$C,2,FALSE),
IF(L28="イ",VLOOKUP(J28,イ!$A:$C,2,FALSE),
IF(L28="ウ",HLOOKUP(J28,ウ!$1:$6,4,FALSE),
IF(L28="エ",VLOOKUP(J28,エ!$A:$E,4,FALSE),""))))</f>
        <v>啓林館</v>
      </c>
      <c r="N27" s="322" t="str">
        <f xml:space="preserve">
IF(L28="ア",VLOOKUP(J28,ア!$A:$C,3,FALSE),
IF(L28="イ",VLOOKUP(J28,イ!$A:$C,3,FALSE),
IF(L28="ウ",HLOOKUP(J28,ウ!$1:$6,5,FALSE)&amp;HLOOKUP(J28,ウ!$1:$6,6,FALSE),
IF(L28="エ",VLOOKUP(J28,エ!$A:$E,4,FALSE),""))))</f>
        <v>わくわく理科　５</v>
      </c>
      <c r="O27" s="324" t="s">
        <v>7663</v>
      </c>
      <c r="P27" s="326" t="s">
        <v>8007</v>
      </c>
      <c r="Q27" s="316" t="s">
        <v>8011</v>
      </c>
      <c r="R27" s="318"/>
      <c r="S27" s="289" t="s">
        <v>7885</v>
      </c>
      <c r="T27" s="314" t="s">
        <v>8017</v>
      </c>
      <c r="U27" s="299" t="s">
        <v>8017</v>
      </c>
      <c r="V27" s="320" t="str">
        <f xml:space="preserve">
IF(U28="ア",VLOOKUP(S28,ア!$A:$C,2,FALSE),
IF(U28="イ",VLOOKUP(S28,イ!$A:$C,2,FALSE),
IF(U28="ウ",HLOOKUP(S28,ウ!$1:$6,4,FALSE),
IF(U28="エ",VLOOKUP(S28,エ!$A:$E,4,FALSE),""))))</f>
        <v>啓林館</v>
      </c>
      <c r="W27" s="322" t="str">
        <f xml:space="preserve">
IF(U28="ア",VLOOKUP(S28,ア!$A:$C,3,FALSE),
IF(U28="イ",VLOOKUP(S28,イ!$A:$C,3,FALSE),
IF(U28="ウ",HLOOKUP(S28,ウ!$1:$6,5,FALSE)&amp;HLOOKUP(S28,ウ!$1:$6,6,FALSE),
IF(U28="エ",VLOOKUP(S28,エ!$A:$E,4,FALSE),""))))</f>
        <v xml:space="preserve">わくわく理科　６
</v>
      </c>
      <c r="X27" s="324" t="s">
        <v>7663</v>
      </c>
      <c r="Y27" s="326" t="s">
        <v>8007</v>
      </c>
      <c r="Z27" s="328" t="s">
        <v>8013</v>
      </c>
      <c r="AA27" s="360"/>
    </row>
    <row r="28" spans="1:27" s="187" customFormat="1" ht="25.95" customHeight="1" x14ac:dyDescent="0.45">
      <c r="A28" s="288" t="s">
        <v>7994</v>
      </c>
      <c r="B28" s="315"/>
      <c r="C28" s="300" t="s">
        <v>7979</v>
      </c>
      <c r="D28" s="321"/>
      <c r="E28" s="323"/>
      <c r="F28" s="325"/>
      <c r="G28" s="327"/>
      <c r="H28" s="329"/>
      <c r="I28" s="319"/>
      <c r="J28" s="292" t="s">
        <v>7995</v>
      </c>
      <c r="K28" s="315"/>
      <c r="L28" s="300" t="s">
        <v>7979</v>
      </c>
      <c r="M28" s="321"/>
      <c r="N28" s="323"/>
      <c r="O28" s="325"/>
      <c r="P28" s="327"/>
      <c r="Q28" s="317"/>
      <c r="R28" s="319"/>
      <c r="S28" s="288" t="s">
        <v>7996</v>
      </c>
      <c r="T28" s="315"/>
      <c r="U28" s="300" t="s">
        <v>7979</v>
      </c>
      <c r="V28" s="321"/>
      <c r="W28" s="323"/>
      <c r="X28" s="325"/>
      <c r="Y28" s="327"/>
      <c r="Z28" s="329"/>
      <c r="AA28" s="361"/>
    </row>
    <row r="29" spans="1:27" s="187" customFormat="1" ht="25.95" customHeight="1" x14ac:dyDescent="0.45">
      <c r="A29" s="289" t="s">
        <v>7766</v>
      </c>
      <c r="B29" s="314" t="s">
        <v>8018</v>
      </c>
      <c r="C29" s="299" t="s">
        <v>8018</v>
      </c>
      <c r="D29" s="320" t="str">
        <f xml:space="preserve">
IF(C30="ア",VLOOKUP(A30,ア!$A:$C,2,FALSE),
IF(C30="イ",VLOOKUP(A30,イ!$A:$C,2,FALSE),
IF(C30="ウ",HLOOKUP(A30,ウ!$1:$6,4,FALSE),
IF(C30="エ",VLOOKUP(A30,エ!$A:$E,4,FALSE),""))))</f>
        <v>教芸</v>
      </c>
      <c r="E29" s="322" t="str">
        <f xml:space="preserve">
IF(C30="ア",VLOOKUP(A30,ア!$A:$C,3,FALSE),
IF(C30="イ",VLOOKUP(A30,イ!$A:$C,3,FALSE),
IF(C30="ウ",HLOOKUP(A30,ウ!$1:$6,5,FALSE)&amp;HLOOKUP(A30,ウ!$1:$6,6,FALSE),
IF(C30="エ",VLOOKUP(A30,エ!$A:$E,4,FALSE),""))))</f>
        <v>小学生の音楽　４</v>
      </c>
      <c r="F29" s="324" t="s">
        <v>7663</v>
      </c>
      <c r="G29" s="326" t="s">
        <v>8007</v>
      </c>
      <c r="H29" s="328" t="s">
        <v>8008</v>
      </c>
      <c r="I29" s="318"/>
      <c r="J29" s="293" t="s">
        <v>7826</v>
      </c>
      <c r="K29" s="314" t="s">
        <v>8018</v>
      </c>
      <c r="L29" s="299" t="s">
        <v>8018</v>
      </c>
      <c r="M29" s="320" t="str">
        <f xml:space="preserve">
IF(L30="ア",VLOOKUP(J30,ア!$A:$C,2,FALSE),
IF(L30="イ",VLOOKUP(J30,イ!$A:$C,2,FALSE),
IF(L30="ウ",HLOOKUP(J30,ウ!$1:$6,4,FALSE),
IF(L30="エ",VLOOKUP(J30,エ!$A:$E,4,FALSE),""))))</f>
        <v>教芸</v>
      </c>
      <c r="N29" s="322" t="str">
        <f xml:space="preserve">
IF(L30="ア",VLOOKUP(J30,ア!$A:$C,3,FALSE),
IF(L30="イ",VLOOKUP(J30,イ!$A:$C,3,FALSE),
IF(L30="ウ",HLOOKUP(J30,ウ!$1:$6,5,FALSE)&amp;HLOOKUP(J30,ウ!$1:$6,6,FALSE),
IF(L30="エ",VLOOKUP(J30,エ!$A:$E,4,FALSE),""))))</f>
        <v>小学生の音楽　５</v>
      </c>
      <c r="O29" s="324" t="s">
        <v>7663</v>
      </c>
      <c r="P29" s="326" t="s">
        <v>8007</v>
      </c>
      <c r="Q29" s="316" t="s">
        <v>8011</v>
      </c>
      <c r="R29" s="318"/>
      <c r="S29" s="289" t="s">
        <v>7886</v>
      </c>
      <c r="T29" s="314" t="s">
        <v>8018</v>
      </c>
      <c r="U29" s="299" t="s">
        <v>8018</v>
      </c>
      <c r="V29" s="320" t="str">
        <f xml:space="preserve">
IF(U30="ア",VLOOKUP(S30,ア!$A:$C,2,FALSE),
IF(U30="イ",VLOOKUP(S30,イ!$A:$C,2,FALSE),
IF(U30="ウ",HLOOKUP(S30,ウ!$1:$6,4,FALSE),
IF(U30="エ",VLOOKUP(S30,エ!$A:$E,4,FALSE),""))))</f>
        <v>教芸</v>
      </c>
      <c r="W29" s="322" t="str">
        <f xml:space="preserve">
IF(U30="ア",VLOOKUP(S30,ア!$A:$C,3,FALSE),
IF(U30="イ",VLOOKUP(S30,イ!$A:$C,3,FALSE),
IF(U30="ウ",HLOOKUP(S30,ウ!$1:$6,5,FALSE)&amp;HLOOKUP(S30,ウ!$1:$6,6,FALSE),
IF(U30="エ",VLOOKUP(S30,エ!$A:$E,4,FALSE),""))))</f>
        <v xml:space="preserve">小学生の音楽　６
</v>
      </c>
      <c r="X29" s="324" t="s">
        <v>7663</v>
      </c>
      <c r="Y29" s="326" t="s">
        <v>8007</v>
      </c>
      <c r="Z29" s="328" t="s">
        <v>8013</v>
      </c>
      <c r="AA29" s="360"/>
    </row>
    <row r="30" spans="1:27" s="187" customFormat="1" ht="25.95" customHeight="1" x14ac:dyDescent="0.45">
      <c r="A30" s="288" t="s">
        <v>7997</v>
      </c>
      <c r="B30" s="315"/>
      <c r="C30" s="300" t="s">
        <v>7979</v>
      </c>
      <c r="D30" s="321"/>
      <c r="E30" s="323"/>
      <c r="F30" s="325"/>
      <c r="G30" s="327"/>
      <c r="H30" s="329"/>
      <c r="I30" s="319"/>
      <c r="J30" s="292" t="s">
        <v>7998</v>
      </c>
      <c r="K30" s="315"/>
      <c r="L30" s="300" t="s">
        <v>7979</v>
      </c>
      <c r="M30" s="321"/>
      <c r="N30" s="323"/>
      <c r="O30" s="325"/>
      <c r="P30" s="327"/>
      <c r="Q30" s="317"/>
      <c r="R30" s="319"/>
      <c r="S30" s="288" t="s">
        <v>7999</v>
      </c>
      <c r="T30" s="315"/>
      <c r="U30" s="300" t="s">
        <v>7979</v>
      </c>
      <c r="V30" s="321"/>
      <c r="W30" s="323"/>
      <c r="X30" s="325"/>
      <c r="Y30" s="327"/>
      <c r="Z30" s="329"/>
      <c r="AA30" s="361"/>
    </row>
    <row r="31" spans="1:27" s="187" customFormat="1" ht="25.95" customHeight="1" x14ac:dyDescent="0.45">
      <c r="A31" s="289" t="s">
        <v>7767</v>
      </c>
      <c r="B31" s="314" t="s">
        <v>8019</v>
      </c>
      <c r="C31" s="299" t="s">
        <v>8019</v>
      </c>
      <c r="D31" s="320" t="str">
        <f xml:space="preserve">
IF(C32="ア",VLOOKUP(A32,ア!$A:$C,2,FALSE),
IF(C32="イ",VLOOKUP(A32,イ!$A:$C,2,FALSE),
IF(C32="ウ",HLOOKUP(A32,ウ!$1:$6,4,FALSE),
IF(C32="エ",VLOOKUP(A32,エ!$A:$E,4,FALSE),""))))</f>
        <v>開隆堂</v>
      </c>
      <c r="E31" s="322"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4" t="s">
        <v>7663</v>
      </c>
      <c r="G31" s="326" t="s">
        <v>8007</v>
      </c>
      <c r="H31" s="328" t="s">
        <v>8010</v>
      </c>
      <c r="I31" s="318" t="s">
        <v>7990</v>
      </c>
      <c r="J31" s="293" t="s">
        <v>7827</v>
      </c>
      <c r="K31" s="314" t="s">
        <v>8019</v>
      </c>
      <c r="L31" s="299" t="s">
        <v>8019</v>
      </c>
      <c r="M31" s="320" t="str">
        <f xml:space="preserve">
IF(L32="ア",VLOOKUP(J32,ア!$A:$C,2,FALSE),
IF(L32="イ",VLOOKUP(J32,イ!$A:$C,2,FALSE),
IF(L32="ウ",HLOOKUP(J32,ウ!$1:$6,4,FALSE),
IF(L32="エ",VLOOKUP(J32,エ!$A:$E,4,FALSE),""))))</f>
        <v>開隆堂</v>
      </c>
      <c r="N31" s="322"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4" t="s">
        <v>7663</v>
      </c>
      <c r="P31" s="326" t="s">
        <v>8007</v>
      </c>
      <c r="Q31" s="328" t="s">
        <v>8012</v>
      </c>
      <c r="R31" s="318"/>
      <c r="S31" s="289" t="s">
        <v>7887</v>
      </c>
      <c r="T31" s="314" t="s">
        <v>8019</v>
      </c>
      <c r="U31" s="299" t="s">
        <v>8019</v>
      </c>
      <c r="V31" s="320" t="str">
        <f xml:space="preserve">
IF(U32="ア",VLOOKUP(S32,ア!$A:$C,2,FALSE),
IF(U32="イ",VLOOKUP(S32,イ!$A:$C,2,FALSE),
IF(U32="ウ",HLOOKUP(S32,ウ!$1:$6,4,FALSE),
IF(U32="エ",VLOOKUP(S32,エ!$A:$E,4,FALSE),""))))</f>
        <v>開隆堂</v>
      </c>
      <c r="W31" s="322"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4" t="s">
        <v>7663</v>
      </c>
      <c r="Y31" s="326" t="s">
        <v>8007</v>
      </c>
      <c r="Z31" s="328" t="s">
        <v>8012</v>
      </c>
      <c r="AA31" s="360" t="s">
        <v>7990</v>
      </c>
    </row>
    <row r="32" spans="1:27" s="187" customFormat="1" ht="25.95" customHeight="1" x14ac:dyDescent="0.45">
      <c r="A32" s="288" t="s">
        <v>8000</v>
      </c>
      <c r="B32" s="315"/>
      <c r="C32" s="300" t="s">
        <v>7979</v>
      </c>
      <c r="D32" s="321"/>
      <c r="E32" s="323"/>
      <c r="F32" s="325"/>
      <c r="G32" s="327"/>
      <c r="H32" s="329"/>
      <c r="I32" s="319"/>
      <c r="J32" s="292" t="s">
        <v>8001</v>
      </c>
      <c r="K32" s="315"/>
      <c r="L32" s="300" t="s">
        <v>7979</v>
      </c>
      <c r="M32" s="321"/>
      <c r="N32" s="323"/>
      <c r="O32" s="325"/>
      <c r="P32" s="327"/>
      <c r="Q32" s="329"/>
      <c r="R32" s="319"/>
      <c r="S32" s="288" t="s">
        <v>8001</v>
      </c>
      <c r="T32" s="315"/>
      <c r="U32" s="300" t="s">
        <v>7979</v>
      </c>
      <c r="V32" s="321"/>
      <c r="W32" s="323"/>
      <c r="X32" s="325"/>
      <c r="Y32" s="327"/>
      <c r="Z32" s="329"/>
      <c r="AA32" s="361"/>
    </row>
    <row r="33" spans="1:27" s="187" customFormat="1" ht="25.95" customHeight="1" x14ac:dyDescent="0.45">
      <c r="A33" s="289" t="s">
        <v>7768</v>
      </c>
      <c r="B33" s="314" t="s">
        <v>8020</v>
      </c>
      <c r="C33" s="299" t="s">
        <v>8024</v>
      </c>
      <c r="D33" s="320" t="str">
        <f xml:space="preserve">
IF(C34="ア",VLOOKUP(A34,ア!$A:$C,2,FALSE),
IF(C34="イ",VLOOKUP(A34,イ!$A:$C,2,FALSE),
IF(C34="ウ",HLOOKUP(A34,ウ!$1:$6,4,FALSE),
IF(C34="エ",VLOOKUP(A34,エ!$A:$E,4,FALSE),""))))</f>
        <v>学研</v>
      </c>
      <c r="E33" s="322" t="str">
        <f xml:space="preserve">
IF(C34="ア",VLOOKUP(A34,ア!$A:$C,3,FALSE),
IF(C34="イ",VLOOKUP(A34,イ!$A:$C,3,FALSE),
IF(C34="ウ",HLOOKUP(A34,ウ!$1:$6,5,FALSE)&amp;HLOOKUP(A34,ウ!$1:$6,6,FALSE),
IF(C34="エ",VLOOKUP(A34,エ!$A:$E,4,FALSE),""))))</f>
        <v>新・みんなのほけん３・４年</v>
      </c>
      <c r="F33" s="324" t="s">
        <v>7663</v>
      </c>
      <c r="G33" s="326" t="s">
        <v>8007</v>
      </c>
      <c r="H33" s="328" t="s">
        <v>8010</v>
      </c>
      <c r="I33" s="318" t="s">
        <v>7990</v>
      </c>
      <c r="J33" s="293" t="s">
        <v>7828</v>
      </c>
      <c r="K33" s="314" t="s">
        <v>8030</v>
      </c>
      <c r="L33" s="299" t="s">
        <v>8030</v>
      </c>
      <c r="M33" s="320" t="str">
        <f xml:space="preserve">
IF(L34="ア",VLOOKUP(J34,ア!$A:$C,2,FALSE),
IF(L34="イ",VLOOKUP(J34,イ!$A:$C,2,FALSE),
IF(L34="ウ",HLOOKUP(J34,ウ!$1:$6,4,FALSE),
IF(L34="エ",VLOOKUP(J34,エ!$A:$E,4,FALSE),""))))</f>
        <v>開隆堂</v>
      </c>
      <c r="N33" s="322" t="str">
        <f xml:space="preserve">
IF(L34="ア",VLOOKUP(J34,ア!$A:$C,3,FALSE),
IF(L34="イ",VLOOKUP(J34,イ!$A:$C,3,FALSE),
IF(L34="ウ",HLOOKUP(J34,ウ!$1:$6,5,FALSE)&amp;HLOOKUP(J34,ウ!$1:$6,6,FALSE),
IF(L34="エ",VLOOKUP(J34,エ!$A:$E,4,FALSE),""))))</f>
        <v xml:space="preserve">わたしたちの家庭科　５・６
</v>
      </c>
      <c r="O33" s="324" t="s">
        <v>7663</v>
      </c>
      <c r="P33" s="326" t="s">
        <v>8007</v>
      </c>
      <c r="Q33" s="328" t="s">
        <v>8012</v>
      </c>
      <c r="R33" s="318"/>
      <c r="S33" s="289" t="s">
        <v>7888</v>
      </c>
      <c r="T33" s="314" t="s">
        <v>8030</v>
      </c>
      <c r="U33" s="299" t="s">
        <v>8030</v>
      </c>
      <c r="V33" s="320" t="str">
        <f xml:space="preserve">
IF(U34="ア",VLOOKUP(S34,ア!$A:$C,2,FALSE),
IF(U34="イ",VLOOKUP(S34,イ!$A:$C,2,FALSE),
IF(U34="ウ",HLOOKUP(S34,ウ!$1:$6,4,FALSE),
IF(U34="エ",VLOOKUP(S34,エ!$A:$E,4,FALSE),""))))</f>
        <v>開隆堂</v>
      </c>
      <c r="W33" s="322" t="str">
        <f xml:space="preserve">
IF(U34="ア",VLOOKUP(S34,ア!$A:$C,3,FALSE),
IF(U34="イ",VLOOKUP(S34,イ!$A:$C,3,FALSE),
IF(U34="ウ",HLOOKUP(S34,ウ!$1:$6,5,FALSE)&amp;HLOOKUP(S34,ウ!$1:$6,6,FALSE),
IF(U34="エ",VLOOKUP(S34,エ!$A:$E,4,FALSE),""))))</f>
        <v xml:space="preserve">わたしたちの家庭科　５・６
</v>
      </c>
      <c r="X33" s="324" t="s">
        <v>7663</v>
      </c>
      <c r="Y33" s="326" t="s">
        <v>8007</v>
      </c>
      <c r="Z33" s="328" t="s">
        <v>8012</v>
      </c>
      <c r="AA33" s="360" t="s">
        <v>7990</v>
      </c>
    </row>
    <row r="34" spans="1:27" s="187" customFormat="1" ht="25.95" customHeight="1" x14ac:dyDescent="0.45">
      <c r="A34" s="288" t="s">
        <v>8002</v>
      </c>
      <c r="B34" s="315"/>
      <c r="C34" s="300" t="s">
        <v>7979</v>
      </c>
      <c r="D34" s="321"/>
      <c r="E34" s="323"/>
      <c r="F34" s="325"/>
      <c r="G34" s="327"/>
      <c r="H34" s="329"/>
      <c r="I34" s="319"/>
      <c r="J34" s="292" t="s">
        <v>8029</v>
      </c>
      <c r="K34" s="315"/>
      <c r="L34" s="300" t="s">
        <v>7979</v>
      </c>
      <c r="M34" s="321"/>
      <c r="N34" s="323"/>
      <c r="O34" s="325"/>
      <c r="P34" s="327"/>
      <c r="Q34" s="329"/>
      <c r="R34" s="319"/>
      <c r="S34" s="288" t="s">
        <v>8029</v>
      </c>
      <c r="T34" s="315"/>
      <c r="U34" s="300" t="s">
        <v>7979</v>
      </c>
      <c r="V34" s="321"/>
      <c r="W34" s="323"/>
      <c r="X34" s="325"/>
      <c r="Y34" s="327"/>
      <c r="Z34" s="329"/>
      <c r="AA34" s="361"/>
    </row>
    <row r="35" spans="1:27" s="187" customFormat="1" ht="25.95" customHeight="1" x14ac:dyDescent="0.45">
      <c r="A35" s="289" t="s">
        <v>7769</v>
      </c>
      <c r="B35" s="314" t="s">
        <v>8021</v>
      </c>
      <c r="C35" s="299" t="s">
        <v>8021</v>
      </c>
      <c r="D35" s="320" t="str">
        <f xml:space="preserve">
IF(C36="ア",VLOOKUP(A36,ア!$A:$C,2,FALSE),
IF(C36="イ",VLOOKUP(A36,イ!$A:$C,2,FALSE),
IF(C36="ウ",HLOOKUP(A36,ウ!$1:$6,4,FALSE),
IF(C36="エ",VLOOKUP(A36,エ!$A:$E,4,FALSE),""))))</f>
        <v>東書</v>
      </c>
      <c r="E35" s="322" t="str">
        <f xml:space="preserve">
IF(C36="ア",VLOOKUP(A36,ア!$A:$C,3,FALSE),
IF(C36="イ",VLOOKUP(A36,イ!$A:$C,3,FALSE),
IF(C36="ウ",HLOOKUP(A36,ウ!$1:$6,5,FALSE)&amp;HLOOKUP(A36,ウ!$1:$6,6,FALSE),
IF(C36="エ",VLOOKUP(A36,エ!$A:$E,4,FALSE),""))))</f>
        <v>新編　新しいどうとく　４</v>
      </c>
      <c r="F35" s="324" t="s">
        <v>7663</v>
      </c>
      <c r="G35" s="326" t="s">
        <v>8007</v>
      </c>
      <c r="H35" s="328" t="s">
        <v>8008</v>
      </c>
      <c r="I35" s="318"/>
      <c r="J35" s="293" t="s">
        <v>7829</v>
      </c>
      <c r="K35" s="314" t="s">
        <v>8020</v>
      </c>
      <c r="L35" s="299" t="s">
        <v>8024</v>
      </c>
      <c r="M35" s="320" t="str">
        <f xml:space="preserve">
IF(L36="ア",VLOOKUP(J36,ア!$A:$C,2,FALSE),
IF(L36="イ",VLOOKUP(J36,イ!$A:$C,2,FALSE),
IF(L36="ウ",HLOOKUP(J36,ウ!$1:$6,4,FALSE),
IF(L36="エ",VLOOKUP(J36,エ!$A:$E,4,FALSE),""))))</f>
        <v>学研</v>
      </c>
      <c r="N35" s="322" t="str">
        <f xml:space="preserve">
IF(L36="ア",VLOOKUP(J36,ア!$A:$C,3,FALSE),
IF(L36="イ",VLOOKUP(J36,イ!$A:$C,3,FALSE),
IF(L36="ウ",HLOOKUP(J36,ウ!$1:$6,5,FALSE)&amp;HLOOKUP(J36,ウ!$1:$6,6,FALSE),
IF(L36="エ",VLOOKUP(J36,エ!$A:$E,4,FALSE),""))))</f>
        <v xml:space="preserve">新・みんなの保健５・６年
</v>
      </c>
      <c r="O35" s="324" t="s">
        <v>7663</v>
      </c>
      <c r="P35" s="326" t="s">
        <v>8007</v>
      </c>
      <c r="Q35" s="328" t="s">
        <v>8012</v>
      </c>
      <c r="R35" s="318"/>
      <c r="S35" s="289" t="s">
        <v>7889</v>
      </c>
      <c r="T35" s="314" t="s">
        <v>8025</v>
      </c>
      <c r="U35" s="299" t="s">
        <v>8026</v>
      </c>
      <c r="V35" s="320" t="str">
        <f xml:space="preserve">
IF(U36="ア",VLOOKUP(S36,ア!$A:$C,2,FALSE),
IF(U36="イ",VLOOKUP(S36,イ!$A:$C,2,FALSE),
IF(U36="ウ",HLOOKUP(S36,ウ!$1:$6,4,FALSE),
IF(U36="エ",VLOOKUP(S36,エ!$A:$E,4,FALSE),""))))</f>
        <v>学研</v>
      </c>
      <c r="W35" s="322" t="str">
        <f xml:space="preserve">
IF(U36="ア",VLOOKUP(S36,ア!$A:$C,3,FALSE),
IF(U36="イ",VLOOKUP(S36,イ!$A:$C,3,FALSE),
IF(U36="ウ",HLOOKUP(S36,ウ!$1:$6,5,FALSE)&amp;HLOOKUP(S36,ウ!$1:$6,6,FALSE),
IF(U36="エ",VLOOKUP(S36,エ!$A:$E,4,FALSE),""))))</f>
        <v xml:space="preserve">新・みんなの保健５・６年
</v>
      </c>
      <c r="X35" s="324" t="s">
        <v>7663</v>
      </c>
      <c r="Y35" s="326" t="s">
        <v>8007</v>
      </c>
      <c r="Z35" s="328" t="s">
        <v>8012</v>
      </c>
      <c r="AA35" s="360" t="s">
        <v>7990</v>
      </c>
    </row>
    <row r="36" spans="1:27" s="187" customFormat="1" ht="25.95" customHeight="1" x14ac:dyDescent="0.45">
      <c r="A36" s="288" t="s">
        <v>8004</v>
      </c>
      <c r="B36" s="315"/>
      <c r="C36" s="300" t="s">
        <v>7979</v>
      </c>
      <c r="D36" s="321"/>
      <c r="E36" s="323"/>
      <c r="F36" s="325"/>
      <c r="G36" s="327"/>
      <c r="H36" s="329"/>
      <c r="I36" s="319"/>
      <c r="J36" s="292" t="s">
        <v>8003</v>
      </c>
      <c r="K36" s="315"/>
      <c r="L36" s="300" t="s">
        <v>7979</v>
      </c>
      <c r="M36" s="321"/>
      <c r="N36" s="323"/>
      <c r="O36" s="325"/>
      <c r="P36" s="327"/>
      <c r="Q36" s="329"/>
      <c r="R36" s="319"/>
      <c r="S36" s="288" t="s">
        <v>8003</v>
      </c>
      <c r="T36" s="315"/>
      <c r="U36" s="300" t="s">
        <v>7979</v>
      </c>
      <c r="V36" s="321"/>
      <c r="W36" s="323"/>
      <c r="X36" s="325"/>
      <c r="Y36" s="327"/>
      <c r="Z36" s="329"/>
      <c r="AA36" s="361"/>
    </row>
    <row r="37" spans="1:27" s="187" customFormat="1" ht="25.95"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t="s">
        <v>8025</v>
      </c>
      <c r="L37" s="299" t="s">
        <v>8026</v>
      </c>
      <c r="M37" s="320" t="str">
        <f xml:space="preserve">
IF(L38="ア",VLOOKUP(J38,ア!$A:$C,2,FALSE),
IF(L38="イ",VLOOKUP(J38,イ!$A:$C,2,FALSE),
IF(L38="ウ",HLOOKUP(J38,ウ!$1:$6,4,FALSE),
IF(L38="エ",VLOOKUP(J38,エ!$A:$E,4,FALSE),""))))</f>
        <v>光村</v>
      </c>
      <c r="N37" s="322" t="str">
        <f xml:space="preserve">
IF(L38="ア",VLOOKUP(J38,ア!$A:$C,3,FALSE),
IF(L38="イ",VLOOKUP(J38,イ!$A:$C,3,FALSE),
IF(L38="ウ",HLOOKUP(J38,ウ!$1:$6,5,FALSE)&amp;HLOOKUP(J38,ウ!$1:$6,6,FALSE),
IF(L38="エ",VLOOKUP(J38,エ!$A:$E,4,FALSE),""))))</f>
        <v>Here We Go! 5</v>
      </c>
      <c r="O37" s="324" t="s">
        <v>7663</v>
      </c>
      <c r="P37" s="326" t="s">
        <v>8007</v>
      </c>
      <c r="Q37" s="316" t="s">
        <v>8011</v>
      </c>
      <c r="R37" s="318"/>
      <c r="S37" s="289" t="s">
        <v>7890</v>
      </c>
      <c r="T37" s="314" t="s">
        <v>8021</v>
      </c>
      <c r="U37" s="299" t="s">
        <v>8021</v>
      </c>
      <c r="V37" s="320" t="str">
        <f xml:space="preserve">
IF(U38="ア",VLOOKUP(S38,ア!$A:$C,2,FALSE),
IF(U38="イ",VLOOKUP(S38,イ!$A:$C,2,FALSE),
IF(U38="ウ",HLOOKUP(S38,ウ!$1:$6,4,FALSE),
IF(U38="エ",VLOOKUP(S38,エ!$A:$E,4,FALSE),""))))</f>
        <v>光村</v>
      </c>
      <c r="W37" s="322" t="str">
        <f xml:space="preserve">
IF(U38="ア",VLOOKUP(S38,ア!$A:$C,3,FALSE),
IF(U38="イ",VLOOKUP(S38,イ!$A:$C,3,FALSE),
IF(U38="ウ",HLOOKUP(S38,ウ!$1:$6,5,FALSE)&amp;HLOOKUP(S38,ウ!$1:$6,6,FALSE),
IF(U38="エ",VLOOKUP(S38,エ!$A:$E,4,FALSE),""))))</f>
        <v>Here We Go! 6</v>
      </c>
      <c r="X37" s="324" t="s">
        <v>7663</v>
      </c>
      <c r="Y37" s="326" t="s">
        <v>8007</v>
      </c>
      <c r="Z37" s="328" t="s">
        <v>8013</v>
      </c>
      <c r="AA37" s="360"/>
    </row>
    <row r="38" spans="1:27" s="187" customFormat="1" ht="25.95" customHeight="1" x14ac:dyDescent="0.45">
      <c r="A38" s="288"/>
      <c r="B38" s="315"/>
      <c r="C38" s="300"/>
      <c r="D38" s="321"/>
      <c r="E38" s="323"/>
      <c r="F38" s="325"/>
      <c r="G38" s="327"/>
      <c r="H38" s="329"/>
      <c r="I38" s="319"/>
      <c r="J38" s="292" t="s">
        <v>8027</v>
      </c>
      <c r="K38" s="315"/>
      <c r="L38" s="300" t="s">
        <v>7979</v>
      </c>
      <c r="M38" s="321"/>
      <c r="N38" s="323"/>
      <c r="O38" s="325"/>
      <c r="P38" s="327"/>
      <c r="Q38" s="317"/>
      <c r="R38" s="319"/>
      <c r="S38" s="288" t="s">
        <v>8028</v>
      </c>
      <c r="T38" s="315"/>
      <c r="U38" s="300" t="s">
        <v>7979</v>
      </c>
      <c r="V38" s="321"/>
      <c r="W38" s="323"/>
      <c r="X38" s="325"/>
      <c r="Y38" s="327"/>
      <c r="Z38" s="329"/>
      <c r="AA38" s="361"/>
    </row>
    <row r="39" spans="1:27" s="187" customFormat="1" ht="25.95"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t="s">
        <v>8021</v>
      </c>
      <c r="L39" s="299" t="s">
        <v>8021</v>
      </c>
      <c r="M39" s="320" t="str">
        <f xml:space="preserve">
IF(L40="ア",VLOOKUP(J40,ア!$A:$C,2,FALSE),
IF(L40="イ",VLOOKUP(J40,イ!$A:$C,2,FALSE),
IF(L40="ウ",HLOOKUP(J40,ウ!$1:$6,4,FALSE),
IF(L40="エ",VLOOKUP(J40,エ!$A:$E,4,FALSE),""))))</f>
        <v>東書</v>
      </c>
      <c r="N39" s="322" t="str">
        <f xml:space="preserve">
IF(L40="ア",VLOOKUP(J40,ア!$A:$C,3,FALSE),
IF(L40="イ",VLOOKUP(J40,イ!$A:$C,3,FALSE),
IF(L40="ウ",HLOOKUP(J40,ウ!$1:$6,5,FALSE)&amp;HLOOKUP(J40,ウ!$1:$6,6,FALSE),
IF(L40="エ",VLOOKUP(J40,エ!$A:$E,4,FALSE),""))))</f>
        <v>新編　新しい道徳　５</v>
      </c>
      <c r="O39" s="324" t="s">
        <v>7663</v>
      </c>
      <c r="P39" s="326" t="s">
        <v>8007</v>
      </c>
      <c r="Q39" s="316" t="s">
        <v>8011</v>
      </c>
      <c r="R39" s="318"/>
      <c r="S39" s="289" t="s">
        <v>7891</v>
      </c>
      <c r="T39" s="314"/>
      <c r="U39" s="299"/>
      <c r="V39" s="320" t="str">
        <f xml:space="preserve">
IF(U40="ア",VLOOKUP(S40,ア!$A:$C,2,FALSE),
IF(U40="イ",VLOOKUP(S40,イ!$A:$C,2,FALSE),
IF(U40="ウ",HLOOKUP(S40,ウ!$1:$6,4,FALSE),
IF(U40="エ",VLOOKUP(S40,エ!$A:$E,4,FALSE),""))))</f>
        <v>東書</v>
      </c>
      <c r="W39" s="322" t="str">
        <f xml:space="preserve">
IF(U40="ア",VLOOKUP(S40,ア!$A:$C,3,FALSE),
IF(U40="イ",VLOOKUP(S40,イ!$A:$C,3,FALSE),
IF(U40="ウ",HLOOKUP(S40,ウ!$1:$6,5,FALSE)&amp;HLOOKUP(S40,ウ!$1:$6,6,FALSE),
IF(U40="エ",VLOOKUP(S40,エ!$A:$E,4,FALSE),""))))</f>
        <v>新編　新しい道徳　６</v>
      </c>
      <c r="X39" s="324" t="s">
        <v>7663</v>
      </c>
      <c r="Y39" s="326" t="s">
        <v>8007</v>
      </c>
      <c r="Z39" s="328" t="s">
        <v>8013</v>
      </c>
      <c r="AA39" s="360"/>
    </row>
    <row r="40" spans="1:27" s="187" customFormat="1" ht="25.95" customHeight="1" x14ac:dyDescent="0.45">
      <c r="A40" s="288"/>
      <c r="B40" s="315"/>
      <c r="C40" s="300"/>
      <c r="D40" s="321"/>
      <c r="E40" s="323"/>
      <c r="F40" s="325"/>
      <c r="G40" s="327"/>
      <c r="H40" s="329"/>
      <c r="I40" s="319"/>
      <c r="J40" s="292" t="s">
        <v>8005</v>
      </c>
      <c r="K40" s="315"/>
      <c r="L40" s="300" t="s">
        <v>7979</v>
      </c>
      <c r="M40" s="321"/>
      <c r="N40" s="323"/>
      <c r="O40" s="325"/>
      <c r="P40" s="327"/>
      <c r="Q40" s="317"/>
      <c r="R40" s="319"/>
      <c r="S40" s="288" t="s">
        <v>8006</v>
      </c>
      <c r="T40" s="315"/>
      <c r="U40" s="300" t="s">
        <v>7979</v>
      </c>
      <c r="V40" s="321"/>
      <c r="W40" s="323"/>
      <c r="X40" s="325"/>
      <c r="Y40" s="327"/>
      <c r="Z40" s="329"/>
      <c r="AA40" s="361"/>
    </row>
    <row r="41" spans="1:27" s="187" customFormat="1" ht="21"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0"/>
    </row>
    <row r="42" spans="1:27" s="187" customFormat="1" ht="21"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1"/>
    </row>
    <row r="43" spans="1:27" s="187" customFormat="1" ht="21"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0"/>
    </row>
    <row r="44" spans="1:27" s="187" customFormat="1" ht="21"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1"/>
    </row>
    <row r="45" spans="1:27" s="187" customFormat="1" ht="21"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0"/>
    </row>
    <row r="46" spans="1:27" s="184" customFormat="1" ht="21" customHeight="1" thickBot="1" x14ac:dyDescent="0.2">
      <c r="A46" s="290"/>
      <c r="B46" s="362"/>
      <c r="C46" s="301"/>
      <c r="D46" s="367"/>
      <c r="E46" s="369"/>
      <c r="F46" s="365"/>
      <c r="G46" s="366"/>
      <c r="H46" s="373"/>
      <c r="I46" s="375"/>
      <c r="J46" s="294"/>
      <c r="K46" s="362"/>
      <c r="L46" s="301"/>
      <c r="M46" s="367"/>
      <c r="N46" s="369"/>
      <c r="O46" s="365"/>
      <c r="P46" s="366"/>
      <c r="Q46" s="374"/>
      <c r="R46" s="375"/>
      <c r="S46" s="290"/>
      <c r="T46" s="362"/>
      <c r="U46" s="301"/>
      <c r="V46" s="367"/>
      <c r="W46" s="369"/>
      <c r="X46" s="365"/>
      <c r="Y46" s="366"/>
      <c r="Z46" s="373"/>
      <c r="AA46" s="370"/>
    </row>
    <row r="47" spans="1:27" s="187" customFormat="1" ht="25.95" customHeight="1" x14ac:dyDescent="0.45">
      <c r="A47" s="287" t="s">
        <v>7775</v>
      </c>
      <c r="B47" s="379"/>
      <c r="C47" s="302"/>
      <c r="D47" s="381" t="str">
        <f xml:space="preserve">
IF(C48="ア",VLOOKUP(A48,ア!$A:$C,2,FALSE),
IF(C48="イ",VLOOKUP(A48,イ!$A:$C,2,FALSE),
IF(C48="ウ",HLOOKUP(A48,ウ!$1:$6,4,FALSE),
IF(C48="エ",VLOOKUP(A48,エ!$A:$E,4,FALSE),""))))</f>
        <v/>
      </c>
      <c r="E47" s="364" t="str">
        <f xml:space="preserve">
IF(C48="ア",VLOOKUP(A48,ア!$A:$C,3,FALSE),
IF(C48="イ",VLOOKUP(A48,イ!$A:$C,3,FALSE),
IF(C48="ウ",HLOOKUP(A48,ウ!$1:$6,5,FALSE)&amp;HLOOKUP(A48,ウ!$1:$6,6,FALSE),
IF(C48="エ",VLOOKUP(A48,エ!$A:$E,4,FALSE),""))))</f>
        <v/>
      </c>
      <c r="F47" s="368"/>
      <c r="G47" s="371"/>
      <c r="H47" s="372"/>
      <c r="I47" s="378"/>
      <c r="J47" s="287" t="s">
        <v>7835</v>
      </c>
      <c r="K47" s="379"/>
      <c r="L47" s="302"/>
      <c r="M47" s="381" t="str">
        <f xml:space="preserve">
IF(L48="ア",VLOOKUP(J48,ア!$A:$C,2,FALSE),
IF(L48="イ",VLOOKUP(J48,イ!$A:$C,2,FALSE),
IF(L48="ウ",HLOOKUP(J48,ウ!$1:$6,4,FALSE),
IF(L48="エ",VLOOKUP(J48,エ!$A:$E,4,FALSE),""))))</f>
        <v/>
      </c>
      <c r="N47" s="364" t="str">
        <f xml:space="preserve">
IF(L48="ア",VLOOKUP(J48,ア!$A:$C,3,FALSE),
IF(L48="イ",VLOOKUP(J48,イ!$A:$C,3,FALSE),
IF(L48="ウ",HLOOKUP(J48,ウ!$1:$6,5,FALSE)&amp;HLOOKUP(J48,ウ!$1:$6,6,FALSE),
IF(L48="エ",VLOOKUP(J48,エ!$A:$E,4,FALSE),""))))</f>
        <v/>
      </c>
      <c r="O47" s="368"/>
      <c r="P47" s="371"/>
      <c r="Q47" s="377"/>
      <c r="R47" s="378"/>
      <c r="S47" s="287" t="s">
        <v>7895</v>
      </c>
      <c r="T47" s="379"/>
      <c r="U47" s="302"/>
      <c r="V47" s="380" t="str">
        <f xml:space="preserve">
IF(U48="ア",VLOOKUP(S48,ア!$A:$C,2,FALSE),
IF(U48="イ",VLOOKUP(S48,イ!$A:$C,2,FALSE),
IF(U48="ウ",HLOOKUP(S48,ウ!$1:$6,4,FALSE),
IF(U48="エ",VLOOKUP(S48,エ!$A:$E,4,FALSE),""))))</f>
        <v/>
      </c>
      <c r="W47" s="376" t="str">
        <f xml:space="preserve">
IF(U48="ア",VLOOKUP(S48,ア!$A:$C,3,FALSE),
IF(U48="イ",VLOOKUP(S48,イ!$A:$C,3,FALSE),
IF(U48="ウ",HLOOKUP(S48,ウ!$1:$6,5,FALSE)&amp;HLOOKUP(S48,ウ!$1:$6,6,FALSE),
IF(U48="エ",VLOOKUP(S48,エ!$A:$E,4,FALSE),""))))</f>
        <v/>
      </c>
      <c r="X47" s="368"/>
      <c r="Y47" s="371"/>
      <c r="Z47" s="372"/>
      <c r="AA47" s="363"/>
    </row>
    <row r="48" spans="1:27" s="187" customFormat="1" ht="25.95"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1"/>
    </row>
    <row r="49" spans="1:27" s="187" customFormat="1" ht="25.95"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0"/>
    </row>
    <row r="50" spans="1:27" s="187" customFormat="1" ht="25.95"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1"/>
    </row>
    <row r="51" spans="1:27" s="187" customFormat="1" ht="25.95"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0"/>
    </row>
    <row r="52" spans="1:27" s="187" customFormat="1" ht="25.95"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1"/>
    </row>
    <row r="53" spans="1:27" s="187" customFormat="1" ht="25.95"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0"/>
    </row>
    <row r="54" spans="1:27" s="187" customFormat="1" ht="25.95"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1"/>
    </row>
    <row r="55" spans="1:27" s="187" customFormat="1" ht="25.95"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0"/>
    </row>
    <row r="56" spans="1:27" s="187" customFormat="1" ht="25.95"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1"/>
    </row>
    <row r="57" spans="1:27" s="187" customFormat="1" ht="25.95"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25.95"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25.95"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25.95"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25.95"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25.95"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25.95"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25.95"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25.95"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25.95"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25.95"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25.95"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25.95"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25.95"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25.95"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25.95"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25.95"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25.95"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25.95"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25.95"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25.95"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25.95"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25.95"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25.95"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25.95"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25.95"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25.95"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25.95"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25.95"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25.95"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25.95"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25.95"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25.95"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25.95"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25.95"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25.95"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25.95"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25.95"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25.95"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25.95"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25.95"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25.95"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25.95"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25.95"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25.95"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25.95"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25.95"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25.95"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25.95"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25.95"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25.95"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25.95"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25.95"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25.95"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25.95"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25.95"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25.95"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25.95"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25.95"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25.95"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25.95"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25.95"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25.95"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25.95"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25.95"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25.95"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25.95"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25.95"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25.95"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25.95"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25.95"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25.95"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25.95"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25.95"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25.95"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25.95"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25.95"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25.95"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25.95"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25.95"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L26 C26 C28 C30 C32 C34 C36 C38 C40 C42 C44 C46 C48 C50 C52 C54 C56 C58 C60 C62 C64 C66 C68 C70 C72 C74 C76 C78 C80 C82 C84 C86 C88 C90 C92 C94 C96 C98 C100 C102 C104 C106 C108 C110 C112 C114 C116 C118 C120 C122 C124 C126 C128 C130 C132 C134 C136 U136 U118 U120 U122 U124 U126 U128 C24 C22 C20 L38 L40 L42 L44 L46 L48 L50 L52 L54 L56 L58 L60 L62 L64 L66 L68 L70 L72 L74 L76 L78 L80 L82 L84 L86 L88 L90 L92 L94 L96 L98 L100 L102 L104 L106 L108 L110 L112 L114 L116 L118 L120 L122 L124 L126 L128 L130 L132 L134 L136 C18 L28 L30 L32 L34 L36 L24 L22 L20 L18 U38 U40 U42 U44 U46 U48 U50 U52 U54 U56 U58 U60 U62 U64 U66 U68 U70 U72 U74 U76 U78 U80 U82 U84 U86 U88 U90 U92 U94 U96 U98 U100 U102 U104 U106 U108 U110 U112 U114 U116 U26 U28 U30 U32 U34 U36 U24 U22 U20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刀根山支援学校　関西医科大学附属病院分教室</v>
      </c>
      <c r="B2" s="282" t="str">
        <f>'様式4・小学部（高）'!X3</f>
        <v>小学部（高）</v>
      </c>
      <c r="C2" s="283">
        <f>集計用!F2</f>
        <v>28</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row>
    <row r="5" spans="1:10" x14ac:dyDescent="0.45">
      <c r="A5" s="282" t="s">
        <v>2010</v>
      </c>
      <c r="B5" s="282" t="str">
        <f>'様式4・小学部（高）'!C22</f>
        <v>ア</v>
      </c>
      <c r="C5" s="282" t="str">
        <f>'様式4・小学部（高）'!E21</f>
        <v>小学社会４</v>
      </c>
      <c r="D5" s="282">
        <f>'様式4・小学部（高）'!I19</f>
        <v>0</v>
      </c>
      <c r="E5" s="282" t="s">
        <v>7630</v>
      </c>
      <c r="F5" s="282" t="str">
        <v>小学社会４</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新・みんなのほけん３・４年</v>
      </c>
    </row>
    <row r="11" spans="1:10" x14ac:dyDescent="0.45">
      <c r="A11" s="282" t="s">
        <v>2028</v>
      </c>
      <c r="B11" s="282" t="str">
        <f>'様式4・小学部（高）'!C34</f>
        <v>ア</v>
      </c>
      <c r="C11" s="282" t="str">
        <f>'様式4・小学部（高）'!E33</f>
        <v>新・みんなのほけん３・４年</v>
      </c>
      <c r="D11" s="282">
        <f>'様式4・小学部（高）'!I25</f>
        <v>0</v>
      </c>
      <c r="E11" s="282" t="s">
        <v>7630</v>
      </c>
      <c r="F11" s="282" t="str">
        <v>新編　新しいどうとく　４</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新編　新しい国語　五</v>
      </c>
    </row>
    <row r="13" spans="1:10" x14ac:dyDescent="0.45">
      <c r="A13" s="282" t="s">
        <v>2034</v>
      </c>
      <c r="B13" s="282">
        <f>'様式4・小学部（高）'!C38</f>
        <v>0</v>
      </c>
      <c r="C13" s="282" t="str">
        <f>'様式4・小学部（高）'!E37</f>
        <v/>
      </c>
      <c r="D13" s="282">
        <f>'様式4・小学部（高）'!I27</f>
        <v>0</v>
      </c>
      <c r="E13" s="282" t="s">
        <v>7630</v>
      </c>
      <c r="F13" s="282" t="str">
        <v>書写　五年</v>
      </c>
    </row>
    <row r="14" spans="1:10" x14ac:dyDescent="0.45">
      <c r="A14" s="282" t="s">
        <v>2037</v>
      </c>
      <c r="B14" s="282">
        <f>'様式4・小学部（高）'!C40</f>
        <v>0</v>
      </c>
      <c r="C14" s="282" t="str">
        <f>'様式4・小学部（高）'!E39</f>
        <v/>
      </c>
      <c r="D14" s="282">
        <f>'様式4・小学部（高）'!I28</f>
        <v>0</v>
      </c>
      <c r="E14" s="282" t="s">
        <v>7630</v>
      </c>
      <c r="F14" s="282" t="str">
        <v>小学社会５</v>
      </c>
    </row>
    <row r="15" spans="1:10" x14ac:dyDescent="0.45">
      <c r="A15" s="282" t="s">
        <v>2040</v>
      </c>
      <c r="B15" s="282">
        <f>'様式4・小学部（高）'!C42</f>
        <v>0</v>
      </c>
      <c r="C15" s="282" t="str">
        <f>'様式4・小学部（高）'!E41</f>
        <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 xml:space="preserve">新・みんなの保健５・６年
</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新編　新しい道徳　５</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小学社会６</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新編　新しい道徳　６</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 xml:space="preserve">新・みんなの保健５・６年
</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新編　新しい道徳　５</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 xml:space="preserve">新・みんなの保健５・６年
</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新編　新しい道徳　６</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大阪府立刀根山支援学校　関西医科大学附属病院分教室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8032</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8032</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全</v>
      </c>
      <c r="I10" s="197" t="s">
        <v>8032</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全</v>
      </c>
      <c r="I11" s="197" t="s">
        <v>8032</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8032</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8032</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全</v>
      </c>
      <c r="I14" s="197" t="s">
        <v>8032</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関西医科大学附属病院分教室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4"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大阪府立刀根山支援学校　関西医科大学附属病院分教室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8032</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8032</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全</v>
      </c>
      <c r="I10" s="197" t="s">
        <v>8032</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全</v>
      </c>
      <c r="I11" s="197" t="s">
        <v>8032</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8032</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8032</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8032</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8032</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全</v>
      </c>
      <c r="I16" s="197" t="s">
        <v>8032</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8032</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全</v>
      </c>
      <c r="I18" s="197" t="s">
        <v>8032</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関西医科大学附属病院分教室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2"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大阪府立刀根山支援学校　関西医科大学附属病院分教室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8032</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8032</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全</v>
      </c>
      <c r="I10" s="197" t="s">
        <v>8032</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全</v>
      </c>
      <c r="I11" s="197" t="s">
        <v>8032</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8032</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8032</v>
      </c>
    </row>
    <row r="14" spans="1:9" ht="80.099999999999994" customHeight="1" x14ac:dyDescent="0.45">
      <c r="A14" s="176">
        <v>7</v>
      </c>
      <c r="B14" s="177" t="s">
        <v>7890</v>
      </c>
      <c r="C14" s="180" t="str">
        <f>IF(B14="","",VLOOKUP(B14,'様式4・小学部（高）'!$S$17:$AA$136,2,FALSE))</f>
        <v>道徳</v>
      </c>
      <c r="D14" s="180" t="str">
        <f>IF(B14="","",VLOOKUP(B14,'様式4・小学部（高）'!$S$17:$AA$136,3,FALSE))</f>
        <v>道徳</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8032</v>
      </c>
    </row>
    <row r="15" spans="1:9" ht="80.099999999999994" customHeight="1" x14ac:dyDescent="0.45">
      <c r="A15" s="176">
        <v>8</v>
      </c>
      <c r="B15" s="177" t="s">
        <v>7891</v>
      </c>
      <c r="C15" s="180">
        <f>IF(B15="","",VLOOKUP(B15,'様式4・小学部（高）'!$S$17:$AA$136,2,FALSE))</f>
        <v>0</v>
      </c>
      <c r="D15" s="180">
        <f>IF(B15="","",VLOOKUP(B15,'様式4・小学部（高）'!$S$17:$AA$136,3,FALSE))</f>
        <v>0</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全</v>
      </c>
      <c r="I15" s="197" t="s">
        <v>8032</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大阪府立刀根山支援学校　関西医科大学附属病院分教室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682C23A-D816-4E76-AA68-5A3EBBC9A4D9}">
  <ds:schemaRefs>
    <ds:schemaRef ds:uri="http://schemas.microsoft.com/sharepoint/v3/contenttype/forms"/>
  </ds:schemaRefs>
</ds:datastoreItem>
</file>

<file path=customXml/itemProps2.xml><?xml version="1.0" encoding="utf-8"?>
<ds:datastoreItem xmlns:ds="http://schemas.openxmlformats.org/officeDocument/2006/customXml" ds:itemID="{4EDB3695-7307-44C8-B745-2DCF328E2D98}">
  <ds:schemaRefs>
    <ds:schemaRef ds:uri="http://purl.org/dc/dcmitype/"/>
    <ds:schemaRef ds:uri="http://schemas.microsoft.com/office/2006/metadata/properties"/>
    <ds:schemaRef ds:uri="http://schemas.microsoft.com/office/2006/documentManagement/types"/>
    <ds:schemaRef ds:uri="http://schemas.microsoft.com/office/infopath/2007/PartnerControls"/>
    <ds:schemaRef ds:uri="92c85782-91b6-4975-a634-e8e07eaefb77"/>
    <ds:schemaRef ds:uri="http://purl.org/dc/elements/1.1/"/>
    <ds:schemaRef ds:uri="http://schemas.openxmlformats.org/package/2006/metadata/core-properties"/>
    <ds:schemaRef ds:uri="http://purl.org/dc/terms/"/>
    <ds:schemaRef ds:uri="5e2d022d-909f-4b1b-b580-476f84148958"/>
    <ds:schemaRef ds:uri="http://www.w3.org/XML/1998/namespace"/>
  </ds:schemaRefs>
</ds:datastoreItem>
</file>

<file path=customXml/itemProps3.xml><?xml version="1.0" encoding="utf-8"?>
<ds:datastoreItem xmlns:ds="http://schemas.openxmlformats.org/officeDocument/2006/customXml" ds:itemID="{B7EE6394-7941-492D-B1F2-D58BC2BF7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2025-07-03T07:51:42Z</cp:lastPrinted>
  <dcterms:created xsi:type="dcterms:W3CDTF">2019-06-05T06:28:00Z</dcterms:created>
  <dcterms:modified xsi:type="dcterms:W3CDTF">2025-11-27T05:57:32Z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