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D08832D-BFFC-413A-8D2F-629479E9614F}" xr6:coauthVersionLast="47" xr6:coauthVersionMax="47" xr10:uidLastSave="{00000000-0000-0000-0000-000000000000}"/>
  <bookViews>
    <workbookView xWindow="3312" yWindow="2052"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<sst xmlns="http://schemas.openxmlformats.org/spreadsheetml/2006/main" count="17473" uniqueCount="7924">
  <si>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</si>
  <si>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</si>
  <si>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</si>
  <si>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</si>
  <si>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</si>
  <si>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</si>
  <si>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</si>
  <si>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</si>
  <si>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</si>
  <si>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</si>
  <si>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</si>
  <si>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</si>
  <si>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</si>
  <si>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</si>
  <si>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</si>
  <si>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</si>
  <si>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</si>
  <si>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</si>
  <si>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</si>
  <si>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</si>
  <si>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</si>
  <si>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</si>
  <si>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</si>
  <si>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</si>
  <si>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</si>
  <si>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</si>
  <si>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</si>
  <si>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</si>
  <si>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</si>
  <si>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</si>
  <si>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</si>
  <si>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</si>
  <si>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</si>
  <si>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</si>
  <si>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</si>
  <si>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</si>
  <si>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</si>
  <si>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</si>
  <si>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</si>
  <si>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</si>
  <si>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</si>
  <si>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</si>
  <si>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</si>
  <si>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</si>
  <si>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</si>
  <si>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</si>
  <si>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</si>
  <si>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</si>
  <si>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</si>
  <si>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</si>
  <si>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</si>
  <si>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</si>
  <si>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</si>
  <si>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</si>
  <si>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</si>
  <si>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</si>
  <si>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</si>
  <si>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</si>
  <si>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</si>
  <si>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</si>
  <si>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</si>
  <si>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</si>
  <si>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</si>
  <si>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</si>
  <si>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</si>
  <si>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</si>
  <si>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</si>
  <si>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</si>
  <si>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</si>
  <si>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</si>
  <si>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</si>
  <si>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</si>
  <si>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</si>
  <si>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</si>
  <si>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</si>
  <si>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</si>
  <si>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</si>
  <si>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</si>
  <si>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</si>
  <si>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</si>
  <si>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</si>
  <si>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</si>
  <si>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</si>
  <si>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</si>
  <si>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</si>
  <si>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</si>
  <si>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</si>
  <si>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</si>
  <si>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</si>
  <si>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</si>
  <si>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</si>
  <si>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</si>
  <si>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</si>
  <si>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</si>
  <si>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</si>
  <si>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</si>
  <si>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</si>
  <si>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</si>
  <si>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</si>
  <si>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</si>
  <si>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</si>
  <si>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</si>
  <si>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</si>
  <si>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</si>
  <si>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</si>
  <si>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</si>
  <si>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</si>
  <si>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</si>
  <si>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</si>
  <si>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</si>
  <si>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</si>
  <si>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</si>
  <si>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</si>
  <si>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</si>
  <si>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</si>
  <si>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</si>
  <si>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</si>
  <si>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</si>
  <si>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</si>
  <si>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</si>
  <si>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</si>
  <si>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</si>
  <si>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</si>
  <si>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</si>
  <si>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</si>
  <si>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</si>
  <si>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</si>
  <si>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</si>
  <si>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</si>
  <si>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</si>
  <si>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</si>
  <si>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</si>
  <si>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</si>
  <si>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</si>
  <si>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</si>
  <si>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</si>
  <si>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</si>
  <si>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</si>
  <si>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</si>
  <si>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</si>
  <si>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</si>
  <si>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</si>
  <si>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</si>
  <si>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</si>
  <si>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</si>
  <si>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</si>
  <si>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</si>
  <si>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</si>
  <si>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</si>
  <si>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</si>
  <si>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</si>
  <si>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</si>
  <si>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</si>
  <si>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</si>
  <si>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</si>
  <si>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</si>
  <si>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</si>
  <si>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</si>
  <si>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</si>
  <si>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</si>
  <si>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</si>
  <si>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</si>
  <si>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</si>
  <si>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</si>
  <si>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</si>
  <si>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</si>
  <si>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</si>
  <si>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</si>
  <si>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</si>
  <si>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</si>
  <si>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</si>
  <si>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</si>
  <si>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</si>
  <si>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</si>
  <si>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</si>
  <si>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</si>
  <si>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</si>
  <si>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</si>
  <si>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</si>
  <si>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</si>
  <si>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</si>
  <si>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</si>
  <si>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</si>
  <si>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</si>
  <si>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</si>
  <si>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</si>
  <si>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</si>
  <si>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</si>
  <si>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</si>
  <si>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</si>
  <si>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</si>
  <si>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</si>
  <si>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</si>
  <si>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</si>
  <si>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</si>
  <si>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</si>
  <si>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</si>
  <si>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</si>
  <si>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</si>
  <si>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</si>
  <si>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</si>
  <si>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</si>
  <si>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</si>
  <si>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</si>
  <si>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</si>
  <si>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</si>
  <si>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</si>
  <si>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</si>
  <si>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</si>
  <si>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</si>
  <si>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</si>
  <si>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</si>
  <si>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</si>
  <si>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</si>
  <si>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</si>
  <si>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</si>
  <si>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</si>
  <si>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</si>
  <si>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</si>
  <si>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</si>
  <si>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</si>
  <si>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</si>
  <si>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</si>
  <si>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</si>
  <si>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</si>
  <si>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</si>
  <si>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</si>
  <si>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</si>
  <si>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</si>
  <si>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</si>
  <si>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</si>
  <si>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</si>
  <si>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</si>
  <si>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</si>
  <si>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</si>
  <si>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</si>
  <si>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</si>
  <si>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</si>
  <si>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</si>
  <si>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</si>
  <si>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</si>
  <si>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</si>
  <si>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</si>
  <si>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</si>
  <si>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</si>
  <si>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</si>
  <si>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</si>
  <si>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</si>
  <si>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</si>
  <si>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</si>
  <si>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</si>
  <si>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</si>
  <si>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</si>
  <si>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</si>
  <si>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</si>
  <si>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</si>
  <si>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</si>
  <si>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</si>
  <si>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</si>
  <si>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</si>
  <si>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</si>
  <si>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</si>
  <si>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</si>
  <si>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</si>
  <si>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</si>
  <si>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</si>
  <si>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</si>
  <si>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</si>
  <si>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</si>
  <si>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</si>
  <si>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</si>
  <si>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</si>
  <si>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</si>
  <si>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</si>
  <si>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</si>
  <si>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</si>
  <si>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</si>
  <si>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</si>
  <si>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</si>
  <si>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</si>
  <si>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</si>
  <si>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</si>
  <si>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</si>
  <si>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</si>
  <si>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</si>
  <si>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</si>
  <si>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</si>
  <si>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</si>
  <si>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</si>
  <si>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</si>
  <si>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</si>
  <si>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</si>
  <si>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</si>
  <si>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</si>
  <si>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</si>
  <si>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</si>
  <si>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</si>
  <si>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</si>
  <si>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</si>
  <si>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</si>
  <si>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</si>
  <si>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</si>
  <si>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</si>
  <si>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</si>
  <si>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</si>
  <si>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</si>
  <si>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</si>
  <si>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</si>
  <si>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</si>
  <si>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</si>
  <si>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</si>
  <si>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</si>
  <si>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</si>
  <si>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</si>
  <si>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</si>
  <si>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</si>
  <si>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</si>
  <si>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</si>
  <si>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</si>
  <si>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</si>
  <si>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</si>
  <si>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</si>
  <si>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</si>
  <si>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</si>
  <si>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</si>
  <si>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</si>
  <si>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</si>
  <si>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</si>
  <si>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</si>
  <si>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</si>
  <si>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</si>
  <si>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</si>
  <si>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</si>
  <si>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</si>
  <si>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</si>
  <si>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</si>
  <si>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</si>
  <si>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</si>
  <si>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</si>
  <si>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</si>
  <si>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</si>
  <si>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</si>
  <si>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</si>
  <si>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</si>
  <si>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</si>
  <si>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</si>
  <si>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</si>
  <si>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</si>
  <si>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</si>
  <si>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</si>
  <si>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</si>
  <si>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</si>
  <si>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</si>
  <si>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</si>
  <si>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</si>
  <si>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</si>
  <si>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</si>
  <si>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</si>
  <si>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</si>
  <si>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</si>
  <si>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</si>
  <si>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</si>
  <si>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</si>
  <si>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</si>
  <si>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</si>
  <si>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</si>
  <si>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</si>
  <si>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</si>
  <si>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</si>
  <si>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</si>
  <si>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</si>
  <si>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</si>
  <si>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</si>
  <si>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</si>
  <si>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</si>
  <si>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</si>
  <si>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</si>
  <si>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</si>
  <si>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</si>
  <si>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</si>
  <si>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</si>
  <si>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</si>
  <si>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</si>
  <si>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</si>
  <si>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</si>
  <si>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</si>
  <si>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</si>
  <si>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</si>
  <si>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</si>
  <si>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</si>
  <si>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</si>
  <si>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</si>
  <si>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</si>
  <si>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</si>
  <si>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</si>
  <si>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</si>
  <si>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</si>
  <si>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</si>
  <si>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</si>
  <si>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</si>
  <si>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</si>
  <si>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</si>
  <si>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</si>
  <si>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</si>
  <si>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</si>
  <si>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</si>
  <si>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</si>
  <si>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</si>
  <si>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</si>
  <si>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</si>
  <si>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</si>
  <si>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</si>
  <si>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</si>
  <si>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</si>
  <si>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</si>
  <si>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</si>
  <si>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</si>
  <si>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</si>
  <si>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</si>
  <si>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</si>
  <si>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</si>
  <si>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</si>
  <si>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</si>
  <si>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</si>
  <si>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</si>
  <si>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</si>
  <si>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</si>
  <si>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</si>
  <si>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</si>
  <si>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</si>
  <si>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</si>
  <si>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</si>
  <si>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</si>
  <si>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</si>
  <si>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</si>
  <si>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</si>
  <si>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</si>
  <si>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</si>
  <si>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</si>
  <si>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</si>
  <si>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</si>
  <si>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</si>
  <si>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</si>
  <si>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</si>
  <si>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</si>
  <si>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</si>
  <si>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</si>
  <si>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</si>
  <si>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</si>
  <si>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</si>
  <si>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</si>
  <si>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</si>
  <si>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</si>
  <si>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</si>
  <si>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</si>
  <si>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</si>
  <si>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</si>
  <si>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</si>
  <si>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</si>
  <si>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</si>
  <si>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</si>
  <si>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</si>
  <si>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</si>
  <si>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</si>
  <si>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</si>
  <si>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</si>
  <si>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</si>
  <si>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</si>
  <si>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</si>
  <si>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</si>
  <si>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</si>
  <si>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</si>
  <si>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</si>
  <si>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</si>
  <si>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</si>
  <si>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</si>
  <si>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</si>
  <si>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</si>
  <si>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</si>
  <si>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</si>
  <si>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</si>
  <si>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</si>
  <si>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</si>
  <si>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</si>
  <si>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</si>
  <si>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</si>
  <si>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</si>
  <si>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</si>
  <si>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</si>
  <si>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</si>
  <si>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</si>
  <si>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</si>
  <si>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</si>
  <si>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</si>
  <si>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</si>
  <si>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</si>
  <si>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</si>
  <si>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</si>
  <si>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</si>
  <si>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</si>
  <si>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</si>
  <si>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</si>
  <si>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</si>
  <si>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</si>
  <si>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</si>
  <si>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</si>
  <si>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</si>
  <si>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</si>
  <si>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</si>
  <si>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</si>
  <si>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</si>
  <si>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</si>
  <si>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</si>
  <si>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</si>
  <si>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</si>
  <si>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</si>
  <si>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</si>
  <si>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</si>
  <si>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</si>
  <si>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</si>
  <si>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</si>
  <si>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</si>
  <si>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</si>
  <si>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</si>
  <si>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</si>
  <si>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</si>
  <si>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</si>
  <si>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</si>
  <si>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</si>
  <si>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</si>
  <si>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</si>
  <si>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</si>
  <si>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</si>
  <si>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</si>
  <si>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</si>
  <si>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</si>
  <si>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</si>
  <si>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</si>
  <si>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</si>
  <si>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</si>
  <si>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</si>
  <si>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</si>
  <si>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</si>
  <si>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</si>
  <si>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</si>
  <si>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</si>
  <si>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</si>
  <si>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</si>
  <si>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</si>
  <si>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</si>
  <si>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</si>
  <si>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</si>
  <si>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</si>
  <si>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</si>
  <si>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</si>
  <si>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</si>
  <si>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</si>
  <si>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</si>
  <si>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</si>
  <si>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</si>
  <si>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</si>
  <si>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</si>
  <si>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</si>
  <si>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</si>
  <si>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</si>
  <si>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</si>
  <si>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</si>
  <si>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</si>
  <si>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</si>
  <si>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</si>
  <si>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</si>
  <si>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</si>
  <si>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</si>
  <si>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</si>
  <si>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</si>
  <si>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</si>
  <si>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</si>
  <si>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</si>
  <si>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</si>
  <si>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</si>
  <si>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</si>
  <si>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</si>
  <si>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</si>
  <si>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</si>
  <si>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</si>
  <si>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</si>
  <si>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</si>
  <si>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</si>
  <si>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</si>
  <si>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</si>
  <si>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</si>
  <si>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</si>
  <si>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</si>
  <si>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</si>
  <si>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</si>
  <si>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</si>
  <si>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</si>
  <si>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</si>
  <si>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</si>
  <si>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</si>
  <si>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</si>
  <si>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</si>
  <si>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</si>
  <si>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</si>
  <si>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</si>
  <si>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</si>
  <si>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</si>
  <si>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</si>
  <si>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</si>
  <si>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</si>
  <si>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</si>
  <si>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</si>
  <si>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</si>
  <si>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</si>
  <si>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</si>
  <si>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</si>
  <si>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</si>
  <si>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</si>
  <si>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</si>
  <si>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</si>
  <si>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</si>
  <si>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</si>
  <si>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</si>
  <si>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</si>
  <si>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</si>
  <si>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</si>
  <si>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</si>
  <si>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</si>
  <si>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</si>
  <si>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</si>
  <si>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</si>
  <si>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</si>
  <si>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</si>
  <si>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</si>
  <si>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</si>
  <si>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</si>
  <si>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</si>
  <si>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</si>
  <si>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</si>
  <si>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</si>
  <si>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</si>
  <si>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</si>
  <si>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</si>
  <si>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</si>
  <si>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</si>
  <si>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</si>
  <si>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</si>
  <si>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</si>
  <si>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</si>
  <si>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</si>
  <si>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</si>
  <si>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</si>
  <si>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</si>
  <si>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</si>
  <si>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</si>
  <si>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</si>
  <si>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</si>
  <si>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</si>
  <si>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</si>
  <si>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</si>
  <si>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</si>
  <si>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</si>
  <si>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</si>
  <si>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</si>
  <si>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</si>
  <si>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</si>
  <si>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</si>
  <si>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</si>
  <si>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</si>
  <si>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</si>
  <si>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</si>
  <si>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</si>
  <si>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</si>
  <si>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</si>
  <si>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</si>
  <si>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</si>
  <si>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</si>
  <si>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</si>
  <si>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</si>
  <si>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</si>
  <si>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</si>
  <si>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</si>
  <si>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</si>
  <si>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</si>
  <si>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</si>
  <si>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</si>
  <si>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</si>
  <si>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</si>
  <si>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</si>
  <si>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</si>
  <si>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</si>
  <si>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</si>
  <si>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</si>
  <si>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</si>
  <si>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</si>
  <si>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</si>
  <si>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</si>
  <si>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</si>
  <si>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</si>
  <si>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</si>
  <si>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</si>
  <si>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</si>
  <si>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</si>
  <si>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</si>
  <si>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</si>
  <si>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</si>
  <si>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</si>
  <si>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</si>
  <si>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</si>
  <si>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</si>
  <si>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</si>
  <si>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</si>
  <si>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</si>
  <si>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</si>
  <si>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</si>
  <si>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</si>
  <si>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</si>
  <si>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</si>
  <si>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</si>
  <si>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</si>
  <si>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</si>
  <si>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</si>
  <si>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</si>
  <si>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</si>
  <si>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</si>
  <si>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</si>
  <si>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</si>
  <si>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</si>
  <si>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</si>
  <si>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</si>
  <si>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</si>
  <si>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</si>
  <si>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</si>
  <si>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</si>
  <si>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</si>
  <si>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</si>
  <si>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</si>
  <si>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</si>
  <si>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</si>
  <si>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</si>
  <si>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</si>
  <si>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</si>
  <si>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</si>
  <si>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</si>
  <si>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</si>
  <si>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</si>
  <si>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</si>
  <si>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</si>
  <si>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</si>
  <si>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</si>
  <si>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</si>
  <si>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</si>
  <si>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</si>
  <si>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</si>
  <si>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</si>
  <si>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</si>
  <si>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</si>
  <si>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</si>
  <si>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</si>
  <si>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</si>
  <si>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</si>
  <si>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</si>
  <si>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</si>
  <si>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</si>
  <si>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</si>
  <si>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</si>
  <si>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</si>
  <si>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</si>
  <si>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</si>
  <si>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</si>
  <si>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</si>
  <si>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</si>
  <si>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</si>
  <si>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</si>
  <si>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</si>
  <si>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</si>
  <si>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</si>
  <si>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</si>
  <si>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</si>
  <si>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</si>
  <si>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</si>
  <si>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</si>
  <si>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</si>
  <si>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</si>
  <si>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</si>
  <si>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</si>
  <si>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</si>
  <si>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</si>
  <si>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</si>
  <si>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</si>
  <si>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</si>
  <si>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</si>
  <si>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</si>
  <si>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</si>
  <si>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</si>
  <si>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</si>
  <si>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</si>
  <si>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</si>
  <si>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</si>
  <si>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</si>
  <si>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</si>
  <si>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</si>
  <si>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</si>
  <si>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</si>
  <si>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</si>
  <si>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</si>
  <si>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</si>
  <si>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</si>
  <si>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</si>
  <si>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</si>
  <si>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</si>
  <si>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</si>
  <si>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</si>
  <si>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</si>
  <si>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</si>
  <si>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</si>
  <si>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</si>
  <si>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</si>
  <si>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</si>
  <si>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</si>
  <si>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</si>
  <si>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</si>
  <si>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</si>
  <si>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</si>
  <si>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</si>
  <si>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</si>
  <si>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</si>
  <si>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</si>
  <si>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</si>
  <si>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</si>
  <si>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</si>
  <si>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</si>
  <si>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</si>
  <si>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</si>
  <si>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</si>
  <si>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</si>
  <si>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</si>
  <si>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</si>
  <si>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</si>
  <si>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</si>
  <si>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</si>
  <si>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</si>
  <si>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</si>
  <si>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</si>
  <si>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</si>
  <si>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</si>
  <si>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</si>
  <si>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</si>
  <si>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</si>
  <si>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</si>
  <si>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</si>
  <si>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</si>
  <si>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</si>
  <si>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</si>
  <si>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</si>
  <si>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</si>
  <si>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</si>
  <si>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</si>
  <si>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</si>
  <si>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</si>
  <si>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</si>
  <si>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</si>
  <si>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</si>
  <si>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</si>
  <si>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</si>
  <si>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</si>
  <si>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</si>
  <si>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</si>
  <si>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</si>
  <si>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</si>
  <si>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</si>
  <si>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</si>
  <si>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</si>
  <si>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</si>
  <si>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</si>
  <si>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</si>
  <si>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</si>
  <si>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</si>
  <si>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</si>
  <si>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</si>
  <si>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</si>
  <si>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</si>
  <si>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</si>
  <si>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</si>
  <si>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</si>
  <si>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</si>
  <si>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</si>
  <si>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</si>
  <si>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</si>
  <si>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</si>
  <si>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</si>
  <si>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</si>
  <si>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</si>
  <si>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</si>
  <si>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</si>
  <si>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</si>
  <si>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</si>
  <si>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</si>
  <si>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</si>
  <si>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</si>
  <si>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</si>
  <si>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</si>
  <si>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</si>
  <si>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</si>
  <si>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</si>
  <si>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</si>
  <si>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</si>
  <si>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</si>
  <si>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</si>
  <si>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</si>
  <si>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</si>
  <si>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</si>
  <si>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</si>
  <si>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</si>
  <si>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</si>
  <si>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</si>
  <si>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</si>
  <si>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</si>
  <si>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</si>
  <si>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</si>
  <si>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</si>
  <si>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</si>
  <si>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</si>
  <si>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</si>
  <si>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</si>
  <si>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</si>
  <si>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</si>
  <si>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</si>
  <si>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</si>
  <si>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</si>
  <si>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</si>
  <si>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</si>
  <si>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</si>
  <si>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</si>
  <si>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</si>
  <si>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</si>
  <si>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</si>
  <si>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</si>
  <si>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</si>
  <si>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</si>
  <si>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</si>
  <si>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</si>
  <si>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</si>
  <si>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</si>
  <si>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</si>
  <si>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</si>
  <si>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</si>
  <si>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</si>
  <si>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</si>
  <si>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</si>
  <si>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</si>
  <si>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</si>
  <si>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</si>
  <si>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</si>
  <si>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</si>
  <si>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</si>
  <si>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</si>
  <si>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</si>
  <si>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</si>
  <si>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</si>
  <si>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</si>
  <si>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</si>
  <si>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</si>
  <si>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</si>
  <si>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</si>
  <si>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</si>
  <si>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</si>
  <si>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</si>
  <si>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</si>
  <si>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</si>
  <si>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</si>
  <si>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</si>
  <si>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</si>
  <si>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</si>
  <si>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</si>
  <si>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</si>
  <si>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</si>
  <si>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</si>
  <si>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</si>
  <si>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</si>
  <si>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</si>
  <si>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</si>
  <si>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</si>
  <si>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</si>
  <si>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</si>
  <si>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</si>
  <si>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</si>
  <si>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</si>
  <si>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</si>
  <si>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</si>
  <si>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</si>
  <si>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</si>
  <si>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</si>
  <si>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</si>
  <si>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</si>
  <si>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</si>
  <si>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</si>
  <si>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</si>
  <si>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</si>
  <si>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</si>
  <si>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</si>
  <si>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</si>
  <si>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</si>
  <si>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</si>
  <si>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</si>
  <si>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</si>
  <si>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</si>
  <si>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</si>
  <si>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</si>
  <si>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</si>
  <si>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</si>
  <si>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</si>
  <si>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</si>
  <si>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</si>
  <si>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</si>
  <si>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</si>
  <si>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</si>
  <si>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</si>
  <si>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</si>
  <si>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</si>
  <si>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</si>
  <si>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</si>
  <si>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</si>
  <si>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</si>
  <si>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</si>
  <si>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</si>
  <si>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</si>
  <si>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</si>
  <si>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</si>
  <si>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</si>
  <si>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</si>
  <si>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</si>
  <si>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</si>
  <si>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</si>
  <si>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</si>
  <si>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</si>
  <si>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</si>
  <si>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</si>
  <si>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</si>
  <si>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</si>
  <si>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</si>
  <si>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</si>
  <si>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</si>
  <si>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</si>
  <si>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</si>
  <si>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</si>
  <si>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</si>
  <si>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</si>
  <si>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</si>
  <si>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</si>
  <si>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</si>
  <si>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</si>
  <si>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</si>
  <si>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</si>
  <si>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</si>
  <si>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</si>
  <si>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</si>
  <si>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</si>
  <si>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</si>
  <si>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</si>
  <si>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</si>
  <si>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</si>
  <si>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</si>
  <si>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</si>
  <si>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</si>
  <si>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</si>
  <si>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</si>
  <si>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</si>
  <si>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</si>
  <si>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</si>
  <si>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</si>
  <si>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</si>
  <si>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</si>
  <si>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</si>
  <si>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</si>
  <si>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</si>
  <si>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</si>
  <si>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</si>
  <si>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</si>
  <si>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</si>
  <si>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</si>
  <si>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</si>
  <si>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</si>
  <si>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</si>
  <si>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</si>
  <si>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</si>
  <si>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</si>
  <si>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</si>
  <si>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</si>
  <si>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</si>
  <si>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</si>
  <si>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</si>
  <si>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</si>
  <si>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</si>
  <si>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</si>
  <si>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</si>
  <si>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</si>
  <si>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</si>
  <si>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</si>
  <si>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</si>
  <si>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</si>
  <si>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</si>
  <si>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</si>
  <si>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</si>
  <si>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</si>
  <si>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</si>
  <si>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</si>
  <si>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</si>
  <si>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</si>
  <si>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</si>
  <si>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</si>
  <si>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</si>
  <si>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</si>
  <si>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</si>
  <si>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</si>
  <si>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</si>
  <si>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</si>
  <si>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</si>
  <si>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</si>
  <si>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</si>
  <si>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</si>
  <si>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</si>
  <si>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</si>
  <si>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</si>
  <si>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</si>
  <si>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</si>
  <si>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</si>
  <si>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</si>
  <si>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</si>
  <si>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</si>
  <si>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</si>
  <si>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</si>
  <si>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</si>
  <si>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</si>
  <si>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</si>
  <si>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</si>
  <si>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</si>
  <si>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</si>
  <si>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</si>
  <si>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</si>
  <si>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</si>
  <si>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</si>
  <si>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</si>
  <si>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</si>
  <si>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</si>
  <si>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</si>
  <si>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</si>
  <si>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</si>
  <si>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</si>
  <si>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</si>
  <si>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</si>
  <si>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</si>
  <si>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</si>
  <si>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</si>
  <si>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</si>
  <si>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</si>
  <si>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</si>
  <si>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</si>
  <si>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</si>
  <si>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</si>
  <si>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</si>
  <si>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</si>
  <si>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</si>
  <si>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</si>
  <si>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</si>
  <si>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</si>
  <si>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</si>
  <si>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</si>
  <si>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</si>
  <si>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</si>
  <si>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</si>
  <si>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</si>
  <si>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</si>
  <si>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</si>
  <si>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</si>
  <si>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</si>
  <si>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</si>
  <si>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</si>
  <si>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</si>
  <si>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</si>
  <si>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</si>
  <si>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</si>
  <si>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</si>
  <si>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</si>
  <si>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</si>
  <si>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</si>
  <si>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</si>
  <si>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</si>
  <si>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</si>
  <si>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</si>
  <si>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</si>
  <si>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</si>
  <si>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</si>
  <si>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</si>
  <si>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</si>
  <si>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</si>
  <si>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</si>
  <si>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</si>
  <si>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</si>
  <si>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</si>
  <si>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</si>
  <si>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</si>
  <si>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</si>
  <si>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</si>
  <si>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</si>
  <si>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</si>
  <si>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</si>
  <si>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</si>
  <si>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</si>
  <si>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</si>
  <si>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</si>
  <si>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</si>
  <si>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</si>
  <si>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</si>
  <si>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</si>
  <si>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</si>
  <si>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</si>
  <si>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</si>
  <si>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</si>
  <si>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</si>
  <si>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</si>
  <si>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</si>
  <si>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</si>
  <si>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</si>
  <si>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</si>
  <si>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</si>
  <si>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</si>
  <si>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</si>
  <si>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</si>
  <si>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</si>
  <si>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</si>
  <si>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</si>
  <si>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</si>
  <si>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</si>
  <si>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</si>
  <si>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</si>
  <si>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</si>
  <si>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</si>
  <si>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</si>
  <si>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</si>
  <si>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</si>
  <si>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</si>
  <si>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</si>
  <si>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</si>
  <si>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</si>
  <si>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</si>
  <si>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</si>
  <si>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</si>
  <si>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</si>
  <si>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</si>
  <si>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</si>
  <si>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</si>
  <si>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</si>
  <si>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</si>
  <si>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</si>
  <si>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</si>
  <si>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</si>
  <si>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</si>
  <si>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</si>
  <si>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</si>
  <si>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</si>
  <si>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</si>
  <si>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</si>
  <si>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</si>
  <si>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</si>
  <si>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</si>
  <si>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</si>
  <si>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</si>
  <si>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</si>
  <si>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</si>
  <si>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</si>
  <si>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</si>
  <si>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</si>
  <si>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</si>
  <si>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</si>
  <si>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</si>
  <si>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</si>
  <si>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</si>
  <si>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</si>
  <si>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</si>
  <si>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</si>
  <si>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</si>
  <si>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</si>
  <si>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</si>
  <si>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</si>
  <si>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</si>
  <si>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</si>
  <si>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</si>
  <si>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</si>
  <si>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</si>
  <si>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</si>
  <si>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</si>
  <si>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</si>
  <si>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</si>
  <si>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</si>
  <si>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</si>
  <si>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</si>
  <si>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</si>
  <si>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</si>
  <si>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</si>
  <si>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</si>
  <si>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</si>
  <si>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</si>
  <si>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</si>
  <si>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</si>
  <si>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</si>
  <si>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</si>
  <si>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</si>
  <si>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</si>
  <si>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</si>
  <si>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</si>
  <si>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</si>
  <si>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</si>
  <si>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</si>
  <si>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</si>
  <si>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</si>
  <si>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</si>
  <si>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</si>
  <si>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</si>
  <si>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</si>
  <si>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</si>
  <si>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</si>
  <si>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</si>
  <si>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</si>
  <si>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</si>
  <si>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</si>
  <si>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</si>
  <si>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</si>
  <si>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</si>
  <si>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</si>
  <si>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</si>
  <si>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</si>
  <si>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</si>
  <si>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</si>
  <si>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</si>
  <si>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</si>
  <si>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</si>
  <si>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</si>
  <si>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</si>
  <si>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</si>
  <si>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</si>
  <si>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</si>
  <si>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</si>
  <si>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</si>
  <si>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</si>
  <si>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</si>
  <si>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</si>
  <si>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</si>
  <si>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</si>
  <si>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</si>
  <si>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</si>
  <si>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</si>
  <si>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</si>
  <si>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</si>
  <si>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</si>
  <si>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</si>
  <si>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</si>
  <si>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</si>
  <si>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</si>
  <si>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</si>
  <si>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</si>
  <si>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</si>
  <si>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</si>
  <si>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</si>
  <si>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</si>
  <si>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</si>
  <si>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</si>
  <si>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</si>
  <si>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</si>
  <si>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</si>
  <si>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</si>
  <si>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</si>
  <si>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</si>
  <si>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</si>
  <si>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</si>
  <si>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</si>
  <si>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</si>
  <si>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</si>
  <si>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</si>
  <si>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</si>
  <si>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</si>
  <si>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</si>
  <si>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</si>
  <si>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</si>
  <si>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</si>
  <si>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</si>
  <si>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</si>
  <si>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</si>
  <si>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</si>
  <si>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</si>
  <si>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</si>
  <si>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</si>
  <si>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</si>
  <si>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</si>
  <si>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</si>
  <si>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</si>
  <si>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</si>
  <si>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</si>
  <si>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</si>
  <si>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</si>
  <si>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</si>
  <si>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</si>
  <si>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</si>
  <si>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</si>
  <si>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</si>
  <si>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</si>
  <si>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</si>
  <si>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</si>
  <si>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</si>
  <si>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</si>
  <si>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</si>
  <si>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</si>
  <si>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</si>
  <si>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</si>
  <si>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</si>
  <si>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</si>
  <si>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</si>
  <si>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</si>
  <si>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</si>
  <si>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</si>
  <si>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</si>
  <si>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</si>
  <si>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</si>
  <si>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</si>
  <si>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</si>
  <si>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</si>
  <si>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</si>
  <si>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</si>
  <si>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</si>
  <si>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</si>
  <si>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</si>
  <si>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</si>
  <si>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</si>
  <si>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</si>
  <si>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</si>
  <si>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</si>
  <si>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</si>
  <si>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</si>
  <si>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</si>
  <si>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</si>
  <si>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</si>
  <si>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</si>
  <si>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</si>
  <si>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</si>
  <si>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</si>
  <si>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</si>
  <si>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</si>
  <si>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</si>
  <si>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</si>
  <si>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</si>
  <si>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</si>
  <si>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</si>
  <si>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</si>
  <si>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</si>
  <si>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</si>
  <si>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</si>
  <si>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</si>
  <si>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</si>
  <si>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</si>
  <si>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</si>
  <si>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</si>
  <si>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</si>
  <si>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</si>
  <si>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</si>
  <si>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</si>
  <si>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</si>
  <si>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</si>
  <si>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</si>
  <si>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</si>
  <si>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</si>
  <si>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</si>
  <si>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</si>
  <si>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</si>
  <si>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</si>
  <si>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</si>
  <si>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</si>
  <si>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</si>
  <si>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</si>
  <si>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</si>
  <si>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</si>
  <si>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</si>
  <si>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</si>
  <si>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</si>
  <si>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</si>
  <si>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</si>
  <si>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</si>
  <si>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</si>
  <si>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</si>
  <si>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</si>
  <si>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</si>
  <si>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</si>
  <si>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</si>
  <si>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</si>
  <si>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</si>
  <si>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</si>
  <si>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</si>
  <si>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</si>
  <si>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</si>
  <si>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</si>
  <si>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</si>
  <si>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</si>
  <si>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</si>
  <si>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</si>
  <si>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</si>
  <si>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</si>
  <si>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</si>
  <si>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</si>
  <si>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</si>
  <si>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</si>
  <si>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</si>
  <si>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</si>
  <si>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</si>
  <si>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</si>
  <si>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</si>
  <si>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</si>
  <si>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</si>
  <si>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</si>
  <si>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</si>
  <si>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</si>
  <si>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</si>
  <si>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</si>
  <si>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</si>
  <si>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</si>
  <si>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</si>
  <si>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</si>
  <si>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</si>
  <si>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</si>
  <si>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</si>
  <si>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</si>
  <si>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</si>
  <si>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</si>
  <si>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</si>
  <si>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</si>
  <si>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</si>
  <si>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</si>
  <si>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</si>
  <si>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</si>
  <si>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</si>
  <si>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</si>
  <si>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</si>
  <si>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</si>
  <si>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</si>
  <si>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</si>
  <si>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</si>
  <si>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</si>
  <si>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</si>
  <si>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</si>
  <si>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</si>
  <si>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</si>
  <si>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</si>
  <si>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</si>
  <si>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</si>
  <si>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</si>
  <si>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</si>
  <si>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</si>
  <si>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</si>
  <si>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</si>
  <si>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</si>
  <si>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</si>
  <si>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</si>
  <si>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</si>
  <si>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</si>
  <si>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</si>
  <si>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</si>
  <si>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</si>
  <si>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</si>
  <si>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</si>
  <si>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</si>
  <si>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</si>
  <si>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</si>
  <si>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</si>
  <si>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</si>
  <si>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</si>
  <si>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</si>
  <si>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</si>
  <si>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</si>
  <si>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</si>
  <si>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</si>
  <si>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</si>
  <si>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</si>
  <si>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</si>
  <si>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</si>
  <si>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</si>
  <si>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</si>
  <si>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</si>
  <si>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</si>
  <si>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</si>
  <si>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</si>
  <si>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</si>
  <si>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</si>
  <si>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</si>
  <si>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</si>
  <si>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</si>
  <si>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</si>
  <si>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</si>
  <si>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</si>
  <si>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</si>
  <si>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</si>
  <si>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</si>
  <si>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</si>
  <si>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</si>
  <si>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</si>
  <si>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</si>
  <si>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</si>
  <si>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</si>
  <si>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</si>
  <si>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</si>
  <si>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</si>
  <si>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</si>
  <si>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</si>
  <si>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</si>
  <si>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</si>
  <si>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</si>
  <si>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</si>
  <si>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</si>
  <si>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</si>
  <si>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</si>
  <si>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</si>
  <si>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</si>
  <si>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</si>
  <si>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</si>
  <si>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</si>
  <si>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</si>
  <si>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</si>
  <si>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</si>
  <si>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</si>
  <si>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</si>
  <si>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</si>
  <si>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</si>
  <si>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</si>
  <si>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</si>
  <si>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</si>
  <si>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</si>
  <si>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</si>
  <si>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</si>
  <si>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</si>
  <si>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</si>
  <si>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</si>
  <si>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</si>
  <si>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</si>
  <si>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</si>
  <si>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</si>
  <si>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</si>
  <si>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</si>
  <si>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</si>
  <si>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</si>
  <si>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</si>
  <si>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</si>
  <si>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</si>
  <si>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</si>
  <si>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</si>
  <si>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</si>
  <si>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</si>
  <si>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</si>
  <si>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</si>
  <si>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</si>
  <si>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</si>
  <si>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</si>
  <si>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</si>
  <si>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</si>
  <si>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</si>
  <si>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</si>
  <si>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</si>
  <si>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</si>
  <si>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</si>
  <si>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</si>
  <si>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</si>
  <si>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</si>
  <si>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</si>
  <si>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</si>
  <si>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</si>
  <si>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</si>
  <si>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</si>
  <si>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</si>
  <si>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</si>
  <si>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</si>
  <si>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</si>
  <si>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</si>
  <si>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</si>
  <si>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</si>
  <si>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</si>
  <si>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</si>
  <si>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</si>
  <si>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</si>
  <si>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</si>
  <si>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</si>
  <si>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</si>
  <si>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</si>
  <si>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</si>
  <si>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</si>
  <si>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</si>
  <si>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</si>
  <si>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</si>
  <si>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</si>
  <si>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</si>
  <si>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</si>
  <si>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</si>
  <si>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</si>
  <si>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</si>
  <si>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</si>
  <si>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</si>
  <si>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</si>
  <si>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</si>
  <si>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</si>
  <si>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</si>
  <si>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</si>
  <si>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</si>
  <si>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</si>
  <si>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</si>
  <si>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</si>
  <si>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</si>
  <si>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</si>
  <si>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</si>
  <si>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</si>
  <si>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</si>
  <si>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</si>
  <si>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</si>
  <si>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</si>
  <si>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</si>
  <si>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</si>
  <si>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</si>
  <si>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</si>
  <si>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</si>
  <si>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</si>
  <si>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</si>
  <si>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</si>
  <si>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</si>
  <si>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</si>
  <si>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</si>
  <si>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</si>
  <si>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</si>
  <si>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</si>
  <si>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</si>
  <si>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</si>
  <si>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</si>
  <si>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</si>
  <si>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</si>
  <si>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</si>
  <si>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</si>
  <si>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</si>
  <si>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</si>
  <si>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</si>
  <si>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</si>
  <si>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</si>
  <si>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</si>
  <si>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</si>
  <si>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</si>
  <si>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</si>
  <si>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</si>
  <si>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</si>
  <si>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</si>
  <si>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</si>
  <si>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</si>
  <si>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</si>
  <si>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</si>
  <si>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</si>
  <si>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</si>
  <si>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</si>
  <si>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</si>
  <si>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</si>
  <si>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</si>
  <si>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</si>
  <si>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</si>
  <si>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</si>
  <si>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</si>
  <si>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</si>
  <si>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</si>
  <si>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</si>
  <si>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</si>
  <si>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</si>
  <si>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</si>
  <si>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</si>
  <si>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</si>
  <si>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</si>
  <si>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</si>
  <si>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</si>
  <si>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</si>
  <si>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</si>
  <si>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</si>
  <si>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</si>
  <si>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</si>
  <si>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</si>
  <si>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</si>
  <si>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</si>
  <si>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</si>
  <si>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</si>
  <si>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</si>
  <si>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</si>
  <si>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</si>
  <si>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</si>
  <si>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</si>
  <si>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</si>
  <si>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</si>
  <si>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</si>
  <si>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</si>
  <si>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</si>
  <si>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</si>
  <si>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</si>
  <si>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</si>
  <si>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</si>
  <si>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</si>
  <si>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</si>
  <si>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</si>
  <si>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</si>
  <si>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</si>
  <si>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</si>
  <si>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</si>
  <si>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</si>
  <si>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</si>
  <si>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</si>
  <si>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</si>
  <si>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</si>
  <si>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</si>
  <si>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</si>
  <si>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</si>
  <si>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</si>
  <si>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</si>
  <si>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</si>
  <si>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</si>
  <si>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</si>
  <si>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</si>
  <si>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</si>
  <si>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</si>
  <si>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</si>
  <si>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</si>
  <si>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</si>
  <si>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</si>
  <si>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</si>
  <si>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</si>
  <si>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</si>
  <si>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</si>
  <si>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</si>
  <si>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</si>
  <si>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</si>
  <si>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</si>
  <si>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</si>
  <si>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</si>
  <si>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</si>
  <si>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</si>
  <si>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</si>
  <si>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</si>
  <si>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</si>
  <si>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</si>
  <si>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</si>
  <si>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</si>
  <si>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</si>
  <si>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</si>
  <si>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</si>
  <si>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</si>
  <si>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</si>
  <si>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</si>
  <si>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</si>
  <si>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</si>
  <si>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</si>
  <si>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</si>
  <si>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</si>
  <si>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</si>
  <si>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</si>
  <si>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</si>
  <si>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</si>
  <si>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</si>
  <si>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</si>
  <si>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</si>
  <si>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</si>
  <si>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</si>
  <si>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</si>
  <si>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</si>
  <si>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</si>
  <si>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</si>
  <si>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</si>
  <si>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</si>
  <si>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</si>
  <si>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</si>
  <si>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</si>
  <si>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</si>
  <si>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</si>
  <si>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</si>
  <si>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</si>
  <si>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</si>
  <si>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</si>
  <si>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</si>
  <si>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</si>
  <si>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</si>
  <si>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</si>
  <si>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</si>
  <si>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</si>
  <si>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</si>
  <si>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</si>
  <si>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</si>
  <si>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</si>
  <si>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</si>
  <si>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</si>
  <si>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</si>
  <si>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</si>
  <si>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</si>
  <si>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</si>
  <si>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</si>
  <si>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</si>
  <si>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</si>
  <si>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</si>
  <si>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</si>
  <si>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</si>
  <si>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</si>
  <si>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</si>
  <si>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</si>
  <si>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</si>
  <si>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</si>
  <si>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</si>
  <si>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</si>
  <si>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</si>
  <si>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</si>
  <si>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</si>
  <si>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</si>
  <si>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</si>
  <si>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</si>
  <si>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</si>
  <si>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</si>
  <si>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</si>
  <si>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</si>
  <si>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</si>
  <si>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</si>
  <si>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</si>
  <si>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</si>
  <si>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</si>
  <si>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</si>
  <si>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</si>
  <si>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</si>
  <si>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</si>
  <si>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</si>
  <si>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</si>
  <si>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</si>
  <si>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</si>
  <si>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</si>
  <si>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</si>
  <si>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</si>
  <si>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</si>
  <si>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</si>
  <si>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</si>
  <si>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</si>
  <si>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</si>
  <si>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</si>
  <si>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</si>
  <si>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</si>
  <si>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</si>
  <si>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</si>
  <si>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</si>
  <si>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</si>
  <si>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</si>
  <si>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</si>
  <si>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</si>
  <si>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</si>
  <si>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</si>
  <si>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</si>
  <si>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</si>
  <si>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</si>
  <si>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</si>
  <si>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</si>
  <si>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</si>
  <si>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</si>
  <si>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</si>
  <si>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</si>
  <si>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</si>
  <si>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</si>
  <si>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</si>
  <si>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</si>
  <si>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</si>
  <si>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</si>
  <si>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</si>
  <si>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</si>
  <si>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</si>
  <si>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</si>
  <si>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</si>
  <si>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</si>
  <si>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</si>
  <si>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</si>
  <si>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</si>
  <si>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</si>
  <si>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</si>
  <si>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</si>
  <si>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</si>
  <si>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</si>
  <si>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</si>
  <si>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</si>
  <si>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</si>
  <si>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</si>
  <si>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</si>
  <si>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</si>
  <si>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</si>
  <si>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</si>
  <si>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</si>
  <si>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</si>
  <si>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</si>
  <si>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</si>
  <si>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</si>
  <si>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</si>
  <si>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</si>
  <si>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</si>
  <si>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</si>
  <si>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</si>
  <si>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</si>
  <si>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</si>
  <si>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</si>
  <si>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</si>
  <si>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</si>
  <si>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</si>
  <si>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</si>
  <si>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</si>
  <si>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</si>
  <si>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</si>
  <si>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</si>
  <si>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</si>
  <si>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</si>
  <si>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</si>
  <si>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</si>
  <si>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</si>
  <si>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</si>
  <si>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</si>
  <si>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</si>
  <si>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</si>
  <si>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</si>
  <si>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</si>
  <si>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</si>
  <si>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</si>
  <si>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</si>
  <si>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</si>
  <si>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</si>
  <si>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</si>
  <si>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</si>
  <si>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</si>
  <si>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</si>
  <si>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</si>
  <si>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</si>
  <si>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</si>
  <si>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</si>
  <si>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</si>
  <si>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</si>
  <si>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</si>
  <si>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</si>
  <si>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</si>
  <si>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</si>
  <si>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</si>
  <si>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</si>
  <si>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</si>
  <si>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</si>
  <si>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</si>
  <si>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</si>
  <si>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</si>
  <si>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</si>
  <si>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</si>
  <si>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</si>
  <si>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</si>
  <si>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</si>
  <si>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</si>
  <si>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</si>
  <si>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</si>
  <si>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</si>
  <si>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</si>
  <si>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</si>
  <si>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</si>
  <si>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</si>
  <si>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</si>
  <si>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</si>
  <si>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</si>
  <si>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</si>
  <si>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</si>
  <si>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</si>
  <si>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</si>
  <si>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</si>
  <si>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</si>
  <si>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</si>
  <si>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</si>
  <si>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</si>
  <si>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</si>
  <si>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</si>
  <si>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</si>
  <si>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</si>
  <si>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</si>
  <si>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</si>
  <si>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</si>
  <si>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</si>
  <si>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</si>
  <si>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</si>
  <si>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</si>
  <si>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</si>
  <si>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</si>
  <si>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</si>
  <si>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</si>
  <si>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</si>
  <si>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</si>
  <si>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</si>
  <si>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</si>
  <si>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</si>
  <si>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</si>
  <si>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</si>
  <si>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</si>
  <si>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</si>
  <si>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</si>
  <si>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</si>
  <si>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</si>
  <si>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</si>
  <si>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</si>
  <si>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</si>
  <si>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</si>
  <si>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</si>
  <si>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</si>
  <si>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</si>
  <si>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</si>
  <si>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</si>
  <si>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</si>
  <si>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</si>
  <si>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</si>
  <si>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</si>
  <si>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</si>
  <si>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</si>
  <si>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</si>
  <si>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</si>
  <si>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</si>
  <si>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</si>
  <si>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</si>
  <si>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</si>
  <si>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</si>
  <si>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</si>
  <si>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</si>
  <si>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</si>
  <si>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</si>
  <si>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</si>
  <si>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</si>
  <si>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</si>
  <si>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</si>
  <si>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</si>
  <si>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</si>
  <si>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</si>
  <si>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</si>
  <si>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</si>
  <si>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</si>
  <si>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</si>
  <si>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</si>
  <si>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</si>
  <si>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</si>
  <si>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</si>
  <si>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</si>
  <si>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</si>
  <si>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</si>
  <si>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</si>
  <si>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</si>
  <si>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</si>
  <si>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</si>
  <si>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</si>
  <si>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</si>
  <si>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</si>
  <si>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</si>
  <si>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</si>
  <si>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</si>
  <si>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</si>
  <si>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</si>
  <si>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</si>
  <si>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</si>
  <si>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</si>
  <si>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</si>
  <si>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</si>
  <si>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</si>
  <si>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</si>
  <si>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</si>
  <si>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</si>
  <si>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</si>
  <si>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</si>
  <si>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</si>
  <si>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</si>
  <si>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</si>
  <si>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</si>
  <si>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</si>
  <si>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</si>
  <si>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</si>
  <si>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</si>
  <si>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</si>
  <si>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</si>
  <si>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</si>
  <si>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</si>
  <si>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</si>
  <si>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</si>
  <si>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</si>
  <si>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</si>
  <si>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</si>
  <si>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</si>
  <si>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</si>
  <si>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</si>
  <si>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</si>
  <si>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</si>
  <si>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</si>
  <si>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</si>
  <si>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</si>
  <si>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</si>
  <si>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</si>
  <si>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</si>
  <si>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</si>
  <si>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</si>
  <si>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</si>
  <si>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</si>
  <si>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</si>
  <si>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</si>
  <si>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</si>
  <si>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</si>
  <si>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</si>
  <si>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</si>
  <si>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</si>
  <si>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</si>
  <si>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</si>
  <si>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</si>
  <si>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</si>
  <si>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</si>
  <si>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</si>
  <si>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</si>
  <si>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</si>
  <si>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</si>
  <si>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</si>
  <si>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</si>
  <si>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</si>
  <si>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</si>
  <si>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</si>
  <si>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</si>
  <si>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</si>
  <si>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</si>
  <si>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</si>
  <si>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</si>
  <si>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</si>
  <si>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</si>
  <si>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</si>
  <si>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</si>
  <si>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</si>
  <si>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</si>
  <si>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</si>
  <si>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</si>
  <si>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</si>
  <si>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</si>
  <si>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</si>
  <si>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</si>
  <si>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</si>
  <si>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</si>
  <si>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</si>
  <si>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</si>
  <si>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</si>
  <si>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</si>
  <si>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</si>
  <si>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</si>
  <si>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</si>
  <si>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</si>
  <si>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</si>
  <si>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</si>
  <si>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</si>
  <si>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</si>
  <si>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</si>
  <si>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</si>
  <si>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</si>
  <si>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</si>
  <si>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</si>
  <si>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</si>
  <si>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</si>
  <si>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</si>
  <si>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</si>
  <si>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</si>
  <si>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</si>
  <si>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</si>
  <si>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</si>
  <si>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</si>
  <si>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</si>
  <si>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</si>
  <si>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</si>
  <si>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</si>
  <si>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</si>
  <si>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</si>
  <si>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</si>
  <si>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</si>
  <si>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</si>
  <si>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</si>
  <si>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</si>
  <si>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</si>
  <si>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</si>
  <si>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</si>
  <si>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</si>
  <si>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</si>
  <si>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</si>
  <si>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</si>
  <si>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</si>
  <si>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</si>
  <si>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</si>
  <si>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</si>
  <si>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</si>
  <si>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</si>
  <si>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</si>
  <si>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</si>
  <si>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</si>
  <si>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</si>
  <si>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</si>
  <si>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</si>
  <si>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</si>
  <si>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</si>
  <si>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</si>
  <si>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</si>
  <si>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</si>
  <si>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</si>
  <si>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</si>
  <si>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</si>
  <si>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</si>
  <si>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</si>
  <si>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</si>
  <si>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</si>
  <si>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</si>
  <si>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</si>
  <si>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</si>
  <si>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</si>
  <si>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</si>
  <si>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</si>
  <si>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</si>
  <si>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</si>
  <si>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</si>
  <si>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</si>
  <si>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</si>
  <si>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</si>
  <si>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</si>
  <si>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</si>
  <si>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</si>
  <si>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</si>
  <si>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</si>
  <si>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</si>
  <si>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</si>
  <si>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</si>
  <si>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</si>
  <si>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</si>
  <si>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</si>
  <si>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</si>
  <si>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</si>
  <si>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</si>
  <si>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</si>
  <si>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</si>
  <si>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</si>
  <si>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</si>
  <si>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</si>
  <si>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</si>
  <si>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</si>
  <si>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</si>
  <si>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</si>
  <si>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</si>
  <si>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</si>
  <si>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</si>
  <si>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</si>
  <si>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</si>
  <si>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</si>
  <si>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</si>
  <si>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</si>
  <si>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</si>
  <si>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</si>
  <si>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</si>
  <si>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</si>
  <si>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</si>
  <si>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</si>
  <si>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</si>
  <si>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</si>
  <si>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</si>
  <si>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</si>
  <si>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</si>
  <si>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</si>
  <si>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</si>
  <si>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</si>
  <si>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</si>
  <si>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</si>
  <si>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</si>
  <si>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</si>
  <si>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</si>
  <si>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</si>
  <si>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</si>
  <si>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</si>
  <si>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</si>
  <si>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</si>
  <si>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</si>
  <si>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</si>
  <si>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</si>
  <si>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</si>
  <si>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</si>
  <si>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</si>
  <si>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</si>
  <si>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</si>
  <si>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</si>
  <si>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</si>
  <si>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</si>
  <si>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</si>
  <si>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</si>
  <si>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</si>
  <si>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</si>
  <si>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</si>
  <si>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</si>
  <si>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</si>
  <si>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</si>
  <si>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</si>
  <si>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</si>
  <si>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</si>
  <si>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</si>
  <si>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</si>
  <si>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</si>
  <si>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</si>
  <si>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</si>
  <si>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</si>
  <si>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</si>
  <si>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</si>
  <si>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</si>
  <si>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</si>
  <si>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</si>
  <si>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</si>
  <si>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</si>
  <si>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</si>
  <si>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</si>
  <si>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</si>
  <si>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</si>
  <si>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</si>
  <si>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</si>
  <si>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</si>
  <si>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</si>
  <si>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</si>
  <si>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</si>
  <si>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</si>
  <si>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</si>
  <si>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</si>
  <si>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</si>
  <si>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</si>
  <si>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</si>
  <si>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</si>
  <si>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</si>
  <si>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</si>
  <si>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</si>
  <si>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</si>
  <si>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</si>
  <si>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</si>
  <si>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</si>
  <si>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</si>
  <si>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</si>
  <si>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</si>
  <si>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</si>
  <si>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</si>
  <si>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</si>
  <si>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</si>
  <si>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</si>
  <si>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</si>
  <si>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</si>
  <si>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</si>
  <si>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</si>
  <si>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</si>
  <si>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</si>
  <si>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</si>
  <si>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</si>
  <si>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</si>
  <si>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</si>
  <si>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</si>
  <si>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</si>
  <si>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</si>
  <si>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</si>
  <si>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</si>
  <si>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</si>
  <si>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</si>
  <si>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</si>
  <si>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</si>
  <si>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</si>
  <si>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</si>
  <si>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</si>
  <si>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</si>
  <si>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</si>
  <si>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</si>
  <si>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</si>
  <si>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</si>
  <si>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</si>
  <si>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</si>
  <si>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</si>
  <si>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</si>
  <si>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</si>
  <si>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</si>
  <si>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</si>
  <si>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</si>
  <si>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</si>
  <si>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</si>
  <si>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</si>
  <si>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</si>
  <si>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</si>
  <si>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</si>
  <si>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</si>
  <si>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</si>
  <si>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</si>
  <si>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</si>
  <si>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</si>
  <si>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</si>
  <si>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</si>
  <si>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</si>
  <si>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</si>
  <si>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</si>
  <si>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</si>
  <si>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</si>
  <si>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</si>
  <si>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</si>
  <si>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</si>
  <si>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</si>
  <si>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</si>
  <si>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</si>
  <si>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</si>
  <si>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</si>
  <si>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</si>
  <si>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</si>
  <si>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</si>
  <si>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</si>
  <si>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</si>
  <si>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</si>
  <si>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</si>
  <si>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</si>
  <si>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</si>
  <si>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</si>
  <si>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</si>
  <si>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</si>
  <si>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</si>
  <si>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</si>
  <si>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</si>
  <si>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</si>
  <si>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</si>
  <si>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</si>
  <si>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</si>
  <si>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</si>
  <si>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</si>
  <si>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</si>
  <si>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</si>
  <si>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</si>
  <si>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</si>
  <si>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</si>
  <si>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</si>
  <si>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</si>
  <si>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</si>
  <si>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</si>
  <si>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</si>
  <si>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</si>
  <si>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</si>
  <si>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</si>
  <si>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</si>
  <si>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</si>
  <si>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</si>
  <si>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</si>
  <si>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</si>
  <si>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</si>
  <si>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</si>
  <si>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</si>
  <si>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</si>
  <si>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</si>
  <si>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</si>
  <si>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</si>
  <si>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</si>
  <si>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</si>
  <si>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</si>
  <si>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</si>
  <si>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</si>
  <si>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</si>
  <si>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</si>
  <si>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</si>
  <si>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</si>
  <si>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</si>
  <si>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</si>
  <si>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</si>
  <si>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</si>
  <si>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</si>
  <si>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</si>
  <si>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</si>
  <si>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</si>
  <si>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</si>
  <si>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</si>
  <si>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</si>
  <si>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</si>
  <si>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</si>
  <si>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</si>
  <si>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</si>
  <si>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</si>
  <si>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</si>
  <si>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</si>
  <si>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</si>
  <si>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</si>
  <si>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</si>
  <si>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</si>
  <si>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</si>
  <si>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</si>
  <si>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</si>
  <si>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</si>
  <si>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</si>
  <si>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</si>
  <si>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</si>
  <si>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</si>
  <si>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</si>
  <si>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</si>
  <si>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</si>
  <si>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</si>
  <si>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</si>
  <si>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</si>
  <si>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</si>
  <si>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</si>
  <si>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</si>
  <si>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</si>
  <si>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</si>
  <si>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</si>
  <si>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</si>
  <si>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</si>
  <si>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</si>
  <si>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</si>
  <si>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</si>
  <si>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</si>
  <si>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</si>
  <si>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</si>
  <si>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</si>
  <si>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</si>
  <si>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</si>
  <si>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</si>
  <si>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</si>
  <si>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</si>
  <si>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</si>
  <si>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</si>
  <si>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</si>
  <si>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</si>
  <si>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</si>
  <si>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</si>
  <si>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</si>
  <si>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</si>
  <si>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</si>
  <si>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</si>
  <si>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</si>
  <si>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</si>
  <si>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</si>
  <si>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</si>
  <si>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</si>
  <si>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</si>
  <si>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</si>
  <si>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</si>
  <si>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</si>
  <si>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</si>
  <si>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</si>
  <si>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</si>
  <si>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</si>
  <si>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</si>
  <si>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</si>
  <si>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</si>
  <si>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</si>
  <si>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</si>
  <si>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</si>
  <si>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</si>
  <si>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</si>
  <si>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</si>
  <si>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</si>
  <si>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</si>
  <si>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</si>
  <si>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</si>
  <si>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</si>
  <si>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</si>
  <si>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</si>
  <si>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</si>
  <si>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</si>
  <si>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</si>
  <si>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</si>
  <si>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</si>
  <si>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</si>
  <si>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</si>
  <si>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</si>
  <si>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</si>
  <si>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</si>
  <si>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</si>
  <si>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</si>
  <si>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</si>
  <si>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</si>
  <si>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</si>
  <si>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</si>
  <si>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</si>
  <si>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</si>
  <si>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</si>
  <si>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</si>
  <si>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</si>
  <si>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</si>
  <si>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</si>
  <si>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</si>
  <si>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</si>
  <si>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</si>
  <si>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</si>
  <si>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</si>
  <si>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</si>
  <si>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</si>
  <si>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</si>
  <si>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</si>
  <si>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</si>
  <si>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</si>
  <si>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</si>
  <si>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</si>
  <si>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</si>
  <si>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</si>
  <si>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</si>
  <si>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</si>
  <si>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</si>
  <si>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</si>
  <si>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</si>
  <si>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</si>
  <si>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</si>
  <si>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</si>
  <si>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</si>
  <si>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</si>
  <si>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</si>
  <si>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</si>
  <si>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</si>
  <si>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</si>
  <si>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</si>
  <si>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</si>
  <si>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</si>
  <si>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</si>
  <si>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</si>
  <si>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</si>
  <si>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</si>
  <si>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</si>
  <si>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</si>
  <si>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</si>
  <si>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</si>
  <si>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</si>
  <si>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</si>
  <si>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</si>
  <si>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</si>
  <si>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</si>
  <si>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</si>
  <si>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</si>
  <si>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</si>
  <si>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</si>
  <si>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</si>
  <si>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</si>
  <si>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</si>
  <si>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</si>
  <si>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</si>
  <si>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</si>
  <si>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</si>
  <si>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</si>
  <si>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</si>
  <si>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</si>
  <si>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</si>
  <si>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</si>
  <si>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</si>
  <si>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</si>
  <si>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</si>
  <si>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</si>
  <si>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</si>
  <si>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</si>
  <si>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</si>
  <si>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</si>
  <si>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</si>
  <si>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</si>
  <si>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</si>
  <si>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</si>
  <si>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</si>
  <si>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</si>
  <si>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</si>
  <si>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</si>
  <si>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</si>
  <si>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</si>
  <si>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</si>
  <si>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</si>
  <si>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</si>
  <si>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</si>
  <si>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</si>
  <si>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</si>
  <si>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</si>
  <si>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</si>
  <si>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</si>
  <si>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</si>
  <si>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</si>
  <si>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</si>
  <si>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</si>
  <si>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</si>
  <si>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</si>
  <si>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</si>
  <si>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</si>
  <si>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</si>
  <si>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</si>
  <si>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</si>
  <si>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</si>
  <si>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</si>
  <si>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</si>
  <si>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</si>
  <si>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</si>
  <si>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</si>
  <si>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</si>
  <si>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</si>
  <si>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</si>
  <si>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</si>
  <si>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</si>
  <si>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</si>
  <si>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</si>
  <si>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</si>
  <si>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</si>
  <si>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</si>
  <si>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</si>
  <si>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</si>
  <si>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</si>
  <si>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</si>
  <si>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</si>
  <si>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</si>
  <si>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</si>
  <si>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</si>
  <si>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</si>
  <si>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</si>
  <si>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</si>
  <si>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</si>
  <si>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</si>
  <si>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</si>
  <si>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</si>
  <si>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</si>
  <si>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</si>
  <si>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</si>
  <si>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</si>
  <si>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</si>
  <si>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</si>
  <si>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</si>
  <si>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</si>
  <si>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</si>
  <si>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</si>
  <si>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</si>
  <si>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</si>
  <si>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</si>
  <si>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</si>
  <si>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</si>
  <si>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</si>
  <si>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</si>
  <si>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</si>
  <si>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</si>
  <si>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</si>
  <si>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</si>
  <si>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</si>
  <si>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</si>
  <si>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</si>
  <si>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</si>
  <si>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</si>
  <si>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</si>
  <si>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</si>
  <si>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</si>
  <si>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</si>
  <si>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</si>
  <si>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</si>
  <si>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</si>
  <si>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</si>
  <si>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</si>
  <si>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</si>
  <si>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</si>
  <si>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</si>
  <si>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</si>
  <si>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</si>
  <si>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</si>
  <si>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</si>
  <si>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</si>
  <si>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</si>
  <si>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</si>
  <si>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</si>
  <si>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</si>
  <si>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</si>
  <si>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</si>
  <si>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</si>
  <si>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</si>
  <si>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</si>
  <si>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</si>
  <si>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</si>
  <si>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</si>
  <si>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</si>
  <si>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</si>
  <si>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</si>
  <si>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</si>
  <si>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</si>
  <si>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</si>
  <si>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</si>
  <si>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</si>
  <si>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</si>
  <si>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</si>
  <si>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</si>
  <si>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</si>
  <si>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</si>
  <si>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</si>
  <si>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</si>
  <si>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</si>
  <si>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</si>
  <si>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</si>
  <si>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</si>
  <si>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</si>
  <si>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</si>
  <si>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</si>
  <si>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</si>
  <si>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</si>
  <si>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</si>
  <si>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</si>
  <si>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</si>
  <si>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</si>
  <si>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</si>
  <si>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</si>
  <si>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</si>
  <si>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</si>
  <si>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</si>
  <si>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</si>
  <si>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</si>
  <si>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</si>
  <si>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</si>
  <si>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</si>
  <si>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</si>
  <si>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</si>
  <si>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</si>
  <si>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</si>
  <si>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</si>
  <si>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</si>
  <si>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</si>
  <si>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</si>
  <si>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</si>
  <si>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</si>
  <si>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</si>
  <si>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</si>
  <si>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</si>
  <si>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</si>
  <si>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</si>
  <si>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</si>
  <si>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</si>
  <si>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</si>
  <si>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</si>
  <si>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</si>
  <si>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</si>
  <si>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</si>
  <si>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</si>
  <si>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</si>
  <si>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</si>
  <si>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</si>
  <si>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</si>
  <si>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</si>
  <si>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</si>
  <si>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</si>
  <si>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</si>
  <si>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</si>
  <si>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</si>
  <si>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</si>
  <si>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</si>
  <si>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</si>
  <si>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</si>
  <si>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</si>
  <si>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</si>
  <si>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</si>
  <si>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</si>
  <si>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</si>
  <si>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</si>
  <si>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</si>
  <si>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</si>
  <si>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</si>
  <si>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</si>
  <si>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</si>
  <si>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</si>
  <si>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</si>
  <si>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</si>
  <si>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</si>
  <si>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</si>
  <si>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</si>
  <si>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</si>
  <si>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</si>
  <si>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</si>
  <si>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</si>
  <si>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</si>
  <si>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</si>
  <si>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</si>
  <si>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</si>
  <si>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</si>
  <si>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</si>
  <si>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</si>
  <si>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</si>
  <si>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</si>
  <si>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</si>
  <si>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</si>
  <si>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</si>
  <si>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</si>
  <si>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</si>
  <si>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</si>
  <si>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</si>
  <si>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</si>
  <si>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</si>
  <si>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</si>
  <si>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</si>
  <si>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</si>
  <si>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</si>
  <si>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</si>
  <si>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</si>
  <si>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</si>
  <si>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</si>
  <si>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</si>
  <si>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</si>
  <si>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</si>
  <si>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</si>
  <si>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</si>
  <si>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</si>
  <si>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</si>
  <si>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</si>
  <si>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</si>
  <si>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</si>
  <si>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</si>
  <si>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</si>
  <si>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</si>
  <si>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</si>
  <si>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</si>
  <si>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</si>
  <si>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</si>
  <si>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</si>
  <si>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</si>
  <si>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</si>
  <si>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</si>
  <si>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</si>
  <si>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</si>
  <si>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</si>
  <si>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</si>
  <si>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</si>
  <si>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</si>
  <si>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</si>
  <si>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</si>
  <si>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</si>
  <si>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</si>
  <si>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</si>
  <si>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</si>
  <si>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</si>
  <si>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</si>
  <si>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</si>
  <si>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</si>
  <si>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</si>
  <si>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</si>
  <si>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</si>
  <si>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</si>
  <si>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</si>
  <si>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</si>
  <si>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</si>
  <si>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</si>
  <si>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</si>
  <si>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</si>
  <si>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</si>
  <si>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</si>
  <si>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</si>
  <si>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</si>
  <si>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</si>
  <si>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</si>
  <si>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</si>
  <si>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</si>
  <si>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</si>
  <si>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</si>
  <si>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</si>
  <si>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</si>
  <si>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</si>
  <si>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</si>
  <si>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</si>
  <si>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</si>
  <si>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</si>
  <si>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</si>
  <si>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</si>
  <si>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</si>
  <si>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</si>
  <si>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</si>
  <si>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</si>
  <si>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</si>
  <si>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</si>
  <si>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</si>
  <si>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</si>
  <si>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</si>
  <si>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</si>
  <si>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</si>
  <si>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</si>
  <si>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</si>
  <si>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</si>
  <si>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</si>
  <si>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</si>
  <si>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</si>
  <si>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</si>
  <si>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</si>
  <si>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</si>
  <si>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</si>
  <si>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</si>
  <si>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</si>
  <si>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</si>
  <si>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</si>
  <si>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</si>
  <si>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</si>
  <si>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</si>
  <si>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</si>
  <si>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</si>
  <si>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</si>
  <si>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</si>
  <si>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</si>
  <si>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</si>
  <si>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</si>
  <si>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</si>
  <si>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</si>
  <si>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</si>
  <si>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</si>
  <si>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</si>
  <si>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</si>
  <si>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</si>
  <si>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</si>
  <si>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</si>
  <si>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</si>
  <si>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</si>
  <si>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</si>
  <si>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</si>
  <si>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</si>
  <si>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</si>
  <si>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</si>
  <si>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</si>
  <si>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</si>
  <si>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</si>
  <si>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</si>
  <si>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</si>
  <si>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</si>
  <si>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</si>
  <si>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</si>
  <si>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</si>
  <si>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</si>
  <si>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</si>
  <si>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</si>
  <si>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</si>
  <si>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</si>
  <si>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</si>
  <si>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</si>
  <si>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</si>
  <si>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</si>
  <si>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</si>
  <si>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</si>
  <si>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</si>
  <si>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</si>
  <si>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</si>
  <si>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</si>
  <si>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</si>
  <si>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</si>
  <si>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</si>
  <si>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</si>
  <si>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</si>
  <si>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</si>
  <si>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</si>
  <si>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</si>
  <si>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</si>
  <si>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</si>
  <si>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</si>
  <si>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</si>
  <si>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</si>
  <si>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</si>
  <si>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</si>
  <si>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</si>
  <si>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</si>
  <si>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</si>
  <si>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</si>
  <si>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</si>
  <si>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</si>
  <si>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</si>
  <si>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</si>
  <si>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</si>
  <si>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</si>
  <si>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</si>
  <si>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</si>
  <si>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</si>
  <si>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</si>
  <si>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</si>
  <si>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</si>
  <si>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</si>
  <si>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</si>
  <si>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</si>
  <si>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</si>
  <si>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</si>
  <si>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</si>
  <si>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</si>
  <si>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</si>
  <si>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</si>
  <si>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</si>
  <si>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</si>
  <si>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</si>
  <si>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</si>
  <si>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</si>
  <si>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</si>
  <si>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</si>
  <si>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</si>
  <si>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</si>
  <si>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</si>
  <si>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</si>
  <si>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</si>
  <si>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</si>
  <si>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</si>
  <si>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</si>
  <si>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</si>
  <si>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</si>
  <si>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</si>
  <si>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</si>
  <si>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</si>
  <si>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</si>
  <si>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</si>
  <si>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</si>
  <si>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</si>
  <si>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</si>
  <si>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</si>
  <si>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</si>
  <si>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</si>
  <si>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</si>
  <si>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</si>
  <si>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</si>
  <si>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</si>
  <si>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</si>
  <si>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</si>
  <si>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</si>
  <si>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</si>
  <si>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</si>
  <si>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</si>
  <si>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</si>
  <si>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</si>
  <si>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</si>
  <si>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</si>
  <si>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</si>
  <si>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</si>
  <si>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</si>
  <si>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</si>
  <si>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</si>
  <si>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</si>
  <si>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</si>
  <si>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</si>
  <si>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</si>
  <si>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</si>
  <si>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</si>
  <si>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</si>
  <si>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</si>
  <si>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</si>
  <si>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</si>
  <si>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</si>
  <si>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</si>
  <si>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</si>
  <si>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</si>
  <si>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</si>
  <si>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</si>
  <si>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</si>
  <si>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</si>
  <si>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</si>
  <si>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</si>
  <si>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</si>
  <si>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</si>
  <si>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</si>
  <si>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</si>
  <si>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</si>
  <si>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</si>
  <si>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</si>
  <si>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</si>
  <si>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</si>
  <si>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</si>
  <si>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</si>
  <si>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</si>
  <si>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</si>
  <si>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</si>
  <si>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</si>
  <si>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</si>
  <si>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</si>
  <si>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</si>
  <si>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</si>
  <si>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</si>
  <si>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</si>
  <si>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</si>
  <si>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</si>
  <si>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</si>
  <si>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</si>
  <si>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</si>
  <si>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</si>
  <si>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</si>
  <si>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</si>
  <si>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</si>
  <si>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</si>
  <si>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</si>
  <si>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</si>
  <si>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</si>
  <si>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</si>
  <si>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</si>
  <si>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</si>
  <si>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</si>
  <si>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</si>
  <si>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</si>
  <si>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</si>
  <si>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</si>
  <si>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</si>
  <si>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</si>
  <si>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</si>
  <si>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</si>
  <si>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</si>
  <si>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</si>
  <si>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</si>
  <si>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</si>
  <si>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</si>
  <si>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</si>
  <si>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</si>
  <si>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</si>
  <si>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</si>
  <si>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</si>
  <si>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</si>
  <si>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</si>
  <si>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</si>
  <si>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</si>
  <si>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</si>
  <si>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</si>
  <si>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</si>
  <si>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</si>
  <si>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</si>
  <si>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</si>
  <si>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</si>
  <si>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</si>
  <si>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</si>
  <si>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</si>
  <si>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</si>
  <si>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</si>
  <si>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</si>
  <si>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</si>
  <si>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</si>
  <si>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</si>
  <si>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</si>
  <si>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</si>
  <si>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</si>
  <si>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</si>
  <si>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</si>
  <si>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</si>
  <si>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</si>
  <si>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</si>
  <si>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</si>
  <si>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</si>
  <si>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</si>
  <si>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</si>
  <si>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</si>
  <si>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</si>
  <si>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</si>
  <si>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</si>
  <si>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</si>
  <si>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</si>
  <si>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</si>
  <si>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</si>
  <si>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</si>
  <si>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</si>
  <si>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</si>
  <si>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</si>
  <si>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</si>
  <si>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</si>
  <si>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</si>
  <si>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</si>
  <si>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</si>
  <si>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</si>
  <si>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</si>
  <si>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</si>
  <si>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</si>
  <si>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</si>
  <si>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</si>
  <si>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</si>
  <si>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</si>
  <si>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</si>
  <si>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</si>
  <si>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</si>
  <si>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</si>
  <si>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</si>
  <si>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</si>
  <si>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</si>
  <si>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</si>
  <si>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</si>
  <si>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</si>
  <si>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</si>
  <si>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</si>
  <si>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</si>
  <si>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</si>
  <si>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</si>
  <si>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</si>
  <si>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</si>
  <si>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</si>
  <si>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</si>
  <si>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</si>
  <si>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</si>
  <si>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</si>
  <si>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</si>
  <si>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</si>
  <si>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</si>
  <si>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</si>
  <si>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</si>
  <si>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</si>
  <si>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</si>
  <si>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</si>
  <si>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</si>
  <si>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</si>
  <si>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</si>
  <si>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</si>
  <si>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</si>
  <si>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</si>
  <si>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</si>
  <si>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</si>
  <si>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</si>
  <si>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</si>
  <si>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</si>
  <si>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</si>
  <si>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</si>
  <si>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</si>
  <si>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</si>
  <si>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</si>
  <si>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</si>
  <si>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</si>
  <si>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</si>
  <si>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</si>
  <si>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</si>
  <si>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</si>
  <si>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</si>
  <si>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</si>
  <si>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</si>
  <si>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</si>
  <si>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</si>
  <si>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</si>
  <si>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</si>
  <si>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</si>
  <si>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</si>
  <si>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</si>
  <si>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</si>
  <si>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</si>
  <si>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</si>
  <si>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</si>
  <si>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</si>
  <si>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</si>
  <si>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</si>
  <si>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</si>
  <si>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</si>
  <si>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</si>
  <si>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</si>
  <si>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</si>
  <si>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</si>
  <si>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</si>
  <si>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</si>
  <si>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</si>
  <si>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</si>
  <si>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</si>
  <si>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</si>
  <si>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</si>
  <si>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</si>
  <si>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</si>
  <si>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</si>
  <si>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</si>
  <si>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</si>
  <si>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</si>
  <si>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</si>
  <si>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</si>
  <si>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</si>
  <si>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</si>
  <si>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</si>
  <si>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</si>
  <si>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</si>
  <si>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</si>
  <si>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</si>
  <si>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</si>
  <si>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</si>
  <si>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</si>
  <si>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</si>
  <si>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</si>
  <si>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</si>
  <si>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</si>
  <si>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</si>
  <si>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</si>
  <si>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</si>
  <si>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</si>
  <si>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</si>
  <si>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</si>
  <si>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</si>
  <si>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</si>
  <si>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</si>
  <si>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</si>
  <si>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</si>
  <si>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</si>
  <si>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</si>
  <si>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</si>
  <si>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</si>
  <si>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</si>
  <si>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</si>
  <si>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</si>
  <si>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</si>
  <si>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</si>
  <si>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</si>
  <si>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</si>
  <si>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</si>
  <si>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</si>
  <si>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</si>
  <si>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</si>
  <si>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</si>
  <si>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</si>
  <si>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</si>
  <si>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</si>
  <si>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</si>
  <si>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</si>
  <si>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</si>
  <si>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</si>
  <si>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</si>
  <si>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</si>
  <si>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</si>
  <si>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</si>
  <si>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</si>
  <si>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</si>
  <si>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</si>
  <si>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</si>
  <si>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</si>
  <si>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</si>
  <si>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</si>
  <si>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</si>
  <si>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</si>
  <si>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</si>
  <si>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</si>
  <si>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</si>
  <si>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</si>
  <si>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</si>
  <si>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</si>
  <si>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</si>
  <si>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</si>
  <si>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</si>
  <si>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</si>
  <si>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</si>
  <si>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</si>
  <si>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</si>
  <si>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</si>
  <si>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</si>
  <si>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</si>
  <si>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</si>
  <si>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</si>
  <si>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</si>
  <si>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</si>
  <si>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</si>
  <si>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</si>
  <si>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</si>
  <si>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</si>
  <si>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</si>
  <si>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</si>
  <si>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</si>
  <si>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</si>
  <si>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</si>
  <si>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</si>
  <si>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</si>
  <si>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</si>
  <si>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</si>
  <si>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</si>
  <si>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</si>
  <si>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</si>
  <si>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</si>
  <si>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</si>
  <si>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</si>
  <si>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</si>
  <si>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</si>
  <si>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</si>
  <si>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</si>
  <si>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</si>
  <si>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</si>
  <si>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</si>
  <si>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</si>
  <si>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</si>
  <si>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</si>
  <si>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</si>
  <si>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</si>
  <si>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</si>
  <si>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</si>
  <si>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</si>
  <si>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</si>
  <si>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</si>
  <si>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</si>
  <si>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</si>
  <si>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</si>
  <si>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</si>
  <si>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</si>
  <si>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</si>
  <si>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</si>
  <si>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</si>
  <si>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</si>
  <si>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</si>
  <si>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</si>
  <si>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</si>
  <si>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</si>
  <si>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</si>
  <si>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</si>
  <si>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</si>
  <si>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</si>
  <si>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</si>
  <si>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</si>
  <si>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</si>
  <si>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</si>
  <si>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</si>
  <si>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</si>
  <si>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</si>
  <si>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</si>
  <si>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</si>
  <si>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</si>
  <si>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</si>
  <si>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</si>
  <si>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</si>
  <si>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</si>
  <si>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</si>
  <si>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</si>
  <si>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</si>
  <si>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</si>
  <si>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</si>
  <si>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</si>
  <si>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</si>
  <si>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</si>
  <si>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</si>
  <si>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</si>
  <si>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</si>
  <si>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</si>
  <si>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</si>
  <si>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</si>
  <si>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</si>
  <si>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</si>
  <si>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</si>
  <si>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</si>
  <si>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</si>
  <si>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</si>
  <si>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</si>
  <si>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</si>
  <si>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</si>
  <si>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</si>
  <si>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</si>
  <si>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</si>
  <si>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</si>
  <si>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</si>
  <si>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</si>
  <si>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</si>
  <si>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</si>
  <si>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</si>
  <si>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</si>
  <si>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</si>
  <si>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</si>
  <si>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</si>
  <si>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</si>
  <si>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</si>
  <si>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</si>
  <si>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</si>
  <si>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</si>
  <si>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</si>
  <si>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</si>
  <si>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</si>
  <si>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</si>
  <si>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</si>
  <si>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</si>
  <si>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</si>
  <si>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</si>
  <si>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</si>
  <si>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</si>
  <si>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</si>
  <si>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</si>
  <si>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</si>
  <si>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</si>
  <si>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</si>
  <si>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</si>
  <si>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</si>
  <si>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</si>
  <si>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</si>
  <si>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</si>
  <si>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</si>
  <si>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</si>
  <si>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</si>
  <si>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</si>
  <si>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</si>
  <si>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</si>
  <si>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</si>
  <si>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</si>
  <si>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</si>
  <si>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</si>
  <si>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</si>
  <si>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</si>
  <si>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</si>
  <si>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</si>
  <si>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</si>
  <si>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</si>
  <si>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</si>
  <si>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</si>
  <si>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</si>
  <si>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</si>
  <si>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</si>
  <si>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</si>
  <si>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</si>
  <si>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</si>
  <si>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</si>
  <si>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</si>
  <si>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</si>
  <si>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</si>
  <si>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</si>
  <si>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</si>
  <si>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</si>
  <si>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</si>
  <si>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</si>
  <si>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</si>
  <si>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</si>
  <si>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</si>
  <si>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</si>
  <si>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</si>
  <si>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</si>
  <si>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</si>
  <si>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</si>
  <si>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</si>
  <si>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</si>
  <si>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</si>
  <si>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</si>
  <si>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</si>
  <si>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</si>
  <si>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</si>
  <si>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</si>
  <si>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</si>
  <si>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</si>
  <si>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</si>
  <si>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</si>
  <si>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</si>
  <si>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</si>
  <si>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</si>
  <si>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</si>
  <si>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</si>
  <si>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</si>
  <si>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</si>
  <si>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</si>
  <si>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</si>
  <si>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</si>
  <si>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</si>
  <si>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</si>
  <si>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</si>
  <si>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</si>
  <si>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</si>
  <si>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</si>
  <si>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</si>
  <si>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</si>
  <si>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</si>
  <si>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</si>
  <si>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</si>
  <si>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</si>
  <si>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</si>
  <si>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</si>
  <si>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</si>
  <si>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</si>
  <si>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</si>
  <si>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</si>
  <si>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</si>
  <si>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</si>
  <si>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</si>
  <si>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</si>
  <si>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</si>
  <si>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</si>
  <si>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</si>
  <si>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</si>
  <si>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</si>
  <si>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</si>
  <si>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</si>
  <si>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</si>
  <si>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</si>
  <si>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</si>
  <si>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</si>
  <si>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</si>
  <si>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</si>
  <si>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</si>
  <si>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</si>
  <si>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</si>
  <si>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</si>
  <si>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</si>
  <si>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</si>
  <si>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</si>
  <si>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</si>
  <si>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</si>
  <si>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</si>
  <si>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</si>
  <si>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</si>
  <si>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</si>
  <si>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</si>
  <si>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</si>
  <si>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</si>
  <si>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</si>
  <si>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</si>
  <si>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</si>
  <si>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</si>
  <si>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</si>
  <si>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</si>
  <si>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</si>
  <si>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</si>
  <si>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</si>
  <si>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</si>
  <si>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</si>
  <si>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</si>
  <si>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</si>
  <si>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</si>
  <si>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</si>
  <si>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</si>
  <si>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</si>
  <si>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</si>
  <si>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</si>
  <si>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</si>
  <si>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</si>
  <si>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</si>
  <si>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</si>
  <si>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</si>
  <si>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</si>
  <si>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</si>
  <si>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</si>
  <si>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</si>
  <si>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</si>
  <si>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</si>
  <si>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</si>
  <si>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</si>
  <si>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</si>
  <si>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</si>
  <si>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</si>
  <si>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</si>
  <si>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</si>
  <si>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</si>
  <si>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</si>
  <si>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</si>
  <si>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</si>
  <si>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</si>
  <si>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</si>
  <si>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</si>
  <si>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</si>
  <si>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</si>
  <si>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</si>
  <si>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</si>
  <si>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</si>
  <si>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</si>
  <si>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</si>
  <si>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</si>
  <si>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</si>
  <si>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</si>
  <si>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</si>
  <si>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</si>
  <si>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</si>
  <si>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</si>
  <si>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</si>
  <si>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</si>
  <si>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</si>
  <si>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</si>
  <si>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</si>
  <si>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</si>
  <si>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</si>
  <si>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</si>
  <si>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</si>
  <si>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</si>
  <si>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</si>
  <si>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</si>
  <si>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</si>
  <si>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</si>
  <si>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</si>
  <si>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</si>
  <si>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</si>
  <si>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</si>
  <si>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</si>
  <si>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</si>
  <si>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</si>
  <si>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</si>
  <si>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</si>
  <si>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</si>
  <si>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</si>
  <si>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</si>
  <si>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</si>
  <si>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</si>
  <si>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</si>
  <si>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</si>
  <si>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</si>
  <si>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</si>
  <si>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</si>
  <si>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</si>
  <si>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</si>
  <si>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</si>
  <si>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</si>
  <si>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</si>
  <si>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</si>
  <si>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</si>
  <si>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</si>
  <si>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</si>
  <si>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</si>
  <si>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</si>
  <si>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</si>
  <si>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</si>
  <si>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</si>
  <si>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</si>
  <si>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</si>
  <si>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</si>
  <si>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</si>
  <si>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</si>
  <si>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</si>
  <si>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</si>
  <si>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</si>
  <si>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</si>
  <si>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</si>
  <si>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</si>
  <si>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</si>
  <si>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</si>
  <si>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</si>
  <si>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</si>
  <si>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</si>
  <si>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</si>
  <si>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</si>
  <si>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</si>
  <si>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</si>
  <si>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</si>
  <si>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</si>
  <si>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</si>
  <si>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</si>
  <si>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</si>
  <si>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</si>
  <si>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</si>
  <si>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</si>
  <si>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</si>
  <si>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</si>
  <si>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</si>
  <si>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</si>
  <si>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</si>
  <si>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</si>
  <si>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</si>
  <si>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</si>
  <si>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</si>
  <si>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</si>
  <si>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</si>
  <si>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</si>
  <si>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</si>
  <si>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</si>
  <si>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</si>
  <si>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</si>
  <si>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</si>
  <si>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</si>
  <si>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</si>
  <si>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</si>
  <si>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</si>
  <si>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</si>
  <si>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</si>
  <si>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</si>
  <si>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</si>
  <si>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</si>
  <si>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</si>
  <si>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</si>
  <si>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</si>
  <si>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</si>
  <si>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</si>
  <si>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</si>
  <si>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</si>
  <si>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</si>
  <si>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</si>
  <si>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</si>
  <si>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</si>
  <si>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</si>
  <si>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</si>
  <si>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</si>
  <si>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</si>
  <si>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</si>
  <si>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</si>
  <si>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</si>
  <si>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</si>
  <si>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</si>
  <si>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</si>
  <si>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</si>
  <si>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</si>
  <si>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</si>
  <si>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</si>
  <si>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</si>
  <si>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</si>
  <si>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</si>
  <si>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</si>
  <si>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</si>
  <si>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</si>
  <si>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</si>
  <si>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</si>
  <si>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</si>
  <si>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</si>
  <si>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</si>
  <si>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</si>
  <si>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</si>
  <si>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</si>
  <si>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</si>
  <si>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</si>
  <si>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</si>
  <si>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</si>
  <si>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</si>
  <si>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</si>
  <si>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</si>
  <si>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</si>
  <si>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</si>
  <si>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</si>
  <si>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</si>
  <si>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</si>
  <si>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</si>
  <si>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</si>
  <si>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</si>
  <si>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</si>
  <si>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</si>
  <si>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</si>
  <si>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</si>
  <si>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</si>
  <si>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</si>
  <si>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</si>
  <si>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</si>
  <si>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</si>
  <si>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</si>
  <si>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</si>
  <si>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</si>
  <si>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</si>
  <si>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</si>
  <si>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</si>
  <si>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</si>
  <si>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</si>
  <si>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</si>
  <si>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</si>
  <si>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</si>
  <si>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</si>
  <si>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</si>
  <si>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</si>
  <si>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</si>
  <si>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</si>
  <si>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</si>
  <si>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</si>
  <si>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</si>
  <si>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</si>
  <si>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</si>
  <si>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</si>
  <si>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</si>
  <si>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</si>
  <si>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</si>
  <si>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</si>
  <si>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</si>
  <si>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</si>
  <si>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</si>
  <si>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</si>
  <si>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</si>
  <si>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</si>
  <si>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</si>
  <si>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</si>
  <si>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</si>
  <si>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</si>
  <si>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</si>
  <si>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</si>
  <si>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</si>
  <si>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</si>
  <si>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</si>
  <si>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</si>
  <si>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</si>
  <si>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</si>
  <si>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</si>
  <si>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</si>
  <si>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</si>
  <si>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</si>
  <si>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</si>
  <si>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</si>
  <si>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</si>
  <si>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</si>
  <si>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</si>
  <si>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</si>
  <si>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</si>
  <si>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</si>
  <si>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</si>
  <si>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</si>
  <si>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</si>
  <si>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</si>
  <si>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</si>
  <si>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</si>
  <si>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</si>
  <si>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</si>
  <si>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</si>
  <si>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</si>
  <si>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</si>
  <si>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</si>
  <si>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</si>
  <si>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</si>
  <si>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</si>
  <si>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</si>
  <si>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</si>
  <si>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</si>
  <si>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</si>
  <si>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</si>
  <si>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</si>
  <si>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</si>
  <si>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</si>
  <si>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</si>
  <si>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</si>
  <si>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</si>
  <si>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</si>
  <si>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</si>
  <si>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</si>
  <si>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</si>
  <si>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</si>
  <si>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</si>
  <si>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</si>
  <si>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</si>
  <si>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</si>
  <si>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</si>
  <si>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</si>
  <si>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</si>
  <si>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</si>
  <si>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</si>
  <si>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</si>
  <si>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</si>
  <si>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</si>
  <si>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</si>
  <si>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</si>
  <si>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</si>
  <si>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</si>
  <si>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</si>
  <si>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</si>
  <si>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</si>
  <si>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</si>
  <si>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</si>
  <si>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</si>
  <si>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</si>
  <si>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</si>
  <si>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</si>
  <si>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</si>
  <si>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</si>
  <si>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</si>
  <si>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</si>
  <si>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</si>
  <si>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</si>
  <si>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</si>
  <si>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</si>
  <si>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</si>
  <si>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</si>
  <si>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</si>
  <si>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</si>
  <si>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</si>
  <si>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</si>
  <si>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</si>
  <si>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</si>
  <si>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</si>
  <si>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</si>
  <si>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</si>
  <si>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</si>
  <si>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</si>
  <si>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</si>
  <si>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</si>
  <si>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</si>
  <si>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</si>
  <si>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</si>
  <si>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</si>
  <si>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</si>
  <si>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</si>
  <si>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</si>
  <si>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</si>
  <si>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</si>
  <si>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</si>
  <si>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</si>
  <si>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</si>
  <si>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</si>
  <si>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</si>
  <si>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</si>
  <si>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</si>
  <si>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</si>
  <si>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</si>
  <si>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</si>
  <si>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</si>
  <si>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</si>
  <si>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</si>
  <si>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</si>
  <si>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</si>
  <si>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</si>
  <si>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</si>
  <si>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</si>
  <si>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</si>
  <si>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</si>
  <si>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</si>
  <si>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</si>
  <si>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</si>
  <si>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</si>
  <si>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</si>
  <si>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</si>
  <si>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</si>
  <si>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</si>
  <si>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</si>
  <si>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</si>
  <si>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</si>
  <si>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</si>
  <si>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</si>
  <si>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</si>
  <si>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</si>
  <si>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</si>
  <si>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</si>
  <si>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</si>
  <si>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</si>
  <si>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</si>
  <si>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</si>
  <si>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</si>
  <si>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</si>
  <si>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</si>
  <si>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</si>
  <si>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</si>
  <si>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</si>
  <si>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</si>
  <si>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</si>
  <si>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</si>
  <si>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</si>
  <si>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</si>
  <si>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</si>
  <si>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</si>
  <si>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</si>
  <si>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</si>
  <si>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</si>
  <si>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</si>
  <si>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</si>
  <si>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</si>
  <si>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</si>
  <si>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</si>
  <si>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</si>
  <si>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</si>
  <si>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</si>
  <si>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</si>
  <si>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</si>
  <si>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</si>
  <si>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</si>
  <si>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</si>
  <si>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</si>
  <si>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</si>
  <si>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</si>
  <si>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</si>
  <si>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</si>
  <si>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</si>
  <si>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</si>
  <si>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</si>
  <si>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</si>
  <si>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</si>
  <si>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</si>
  <si>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</si>
  <si>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</si>
  <si>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</si>
  <si>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</si>
  <si>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</si>
  <si>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</si>
  <si>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</si>
  <si>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</si>
  <si>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</si>
  <si>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</si>
  <si>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</si>
  <si>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</si>
  <si>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</si>
  <si>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</si>
  <si>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</si>
  <si>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</si>
  <si>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</si>
  <si>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</si>
  <si>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</si>
  <si>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</si>
  <si>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</si>
  <si>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</si>
  <si>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</si>
  <si>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</si>
  <si>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</si>
  <si>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</si>
  <si>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</si>
  <si>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</si>
  <si>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</si>
  <si>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</si>
  <si>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</si>
  <si>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</si>
  <si>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</si>
  <si>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</si>
  <si>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</si>
  <si>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</si>
  <si>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</si>
  <si>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</si>
  <si>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</si>
  <si>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</si>
  <si>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</si>
  <si>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</si>
  <si>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</si>
  <si>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</si>
  <si>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</si>
  <si>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</si>
  <si>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</si>
  <si>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</si>
  <si>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</si>
  <si>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</si>
  <si>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</si>
  <si>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</si>
  <si>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</si>
  <si>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</si>
  <si>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</si>
  <si>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</si>
  <si>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</si>
  <si>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</si>
  <si>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</si>
  <si>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</si>
  <si>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</si>
  <si>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</si>
  <si>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</si>
  <si>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</si>
  <si>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</si>
  <si>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</si>
  <si>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</si>
  <si>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</si>
  <si>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</si>
  <si>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</si>
  <si>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</si>
  <si>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</si>
  <si>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</si>
  <si>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</si>
  <si>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</si>
  <si>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</si>
  <si>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</si>
  <si>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</si>
  <si>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</si>
  <si>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</si>
  <si>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</si>
  <si>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</si>
  <si>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</si>
  <si>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</si>
  <si>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</si>
  <si>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</si>
  <si>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</si>
  <si>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</si>
  <si>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</si>
  <si>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</si>
  <si>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</si>
  <si>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</si>
  <si>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</si>
  <si>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</si>
  <si>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</si>
  <si>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</si>
  <si>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</si>
  <si>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</si>
  <si>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</si>
  <si>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</si>
  <si>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</si>
  <si>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</si>
  <si>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</si>
  <si>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</si>
  <si>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</si>
  <si>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</si>
  <si>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</si>
  <si>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</si>
  <si>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</si>
  <si>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</si>
  <si>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</si>
  <si>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</si>
  <si>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</si>
  <si>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</si>
  <si>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</si>
  <si>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</si>
  <si>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</si>
  <si>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</si>
  <si>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</si>
  <si>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</si>
  <si>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</si>
  <si>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</si>
  <si>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</si>
  <si>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</si>
  <si>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</si>
  <si>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</si>
  <si>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</si>
  <si>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</si>
  <si>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</si>
  <si>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</si>
  <si>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</si>
  <si>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</si>
  <si>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</si>
  <si>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</si>
  <si>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</si>
  <si>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</si>
  <si>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</si>
  <si>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</si>
  <si>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</si>
  <si>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</si>
  <si>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</si>
  <si>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</si>
  <si>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</si>
  <si>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</si>
  <si>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</si>
  <si>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</si>
  <si>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</si>
  <si>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</si>
  <si>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</si>
  <si>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</si>
  <si>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</si>
  <si>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</si>
  <si>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</si>
  <si>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</si>
  <si>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</si>
  <si>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</si>
  <si>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</si>
  <si>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</si>
  <si>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</si>
  <si>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</si>
  <si>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</si>
  <si>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</si>
  <si>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</si>
  <si>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</si>
  <si>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</si>
  <si>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</si>
  <si>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</si>
  <si>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</si>
  <si>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</si>
  <si>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</si>
  <si>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</si>
  <si>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</si>
  <si>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</si>
  <si>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</si>
  <si>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</si>
  <si>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</si>
  <si>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</si>
  <si>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</si>
  <si>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</si>
  <si>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</si>
  <si>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</si>
  <si>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</si>
  <si>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</si>
  <si>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</si>
  <si>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</si>
  <si>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</si>
  <si>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</si>
  <si>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</si>
  <si>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</si>
  <si>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</si>
  <si>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</si>
  <si>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</si>
  <si>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</si>
  <si>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</si>
  <si>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</si>
  <si>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</si>
  <si>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</si>
  <si>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</si>
  <si>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</si>
  <si>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</si>
  <si>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</si>
  <si>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</si>
  <si>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</si>
  <si>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</si>
  <si>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</si>
  <si>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</si>
  <si>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</si>
  <si>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</si>
  <si>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</si>
  <si>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</si>
  <si>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</si>
  <si>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</si>
  <si>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</si>
  <si>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</si>
  <si>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</si>
  <si>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</si>
  <si>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</si>
  <si>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</si>
  <si>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</si>
  <si>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</si>
  <si>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</si>
  <si>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</si>
  <si>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</si>
  <si>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</si>
  <si>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</si>
  <si>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</si>
  <si>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</si>
  <si>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</si>
  <si>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</si>
  <si>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</si>
  <si>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</si>
  <si>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</si>
  <si>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</si>
  <si>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</si>
  <si>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</si>
  <si>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</si>
  <si>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</si>
  <si>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</si>
  <si>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</si>
  <si>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</si>
  <si>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</si>
  <si>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</si>
  <si>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</si>
  <si>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</si>
  <si>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</si>
  <si>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</si>
  <si>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</si>
  <si>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</si>
  <si>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</si>
  <si>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</si>
  <si>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</si>
  <si>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</si>
  <si>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</si>
  <si>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</si>
  <si>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</si>
  <si>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</si>
  <si>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</si>
  <si>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</si>
  <si>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</si>
  <si>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</si>
  <si>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</si>
  <si>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</si>
  <si>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</si>
  <si>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</si>
  <si>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</si>
  <si>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</si>
  <si>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</si>
  <si>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</si>
  <si>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</si>
  <si>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</si>
  <si>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</si>
  <si>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</si>
  <si>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</si>
  <si>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</si>
  <si>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</si>
  <si>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</si>
  <si>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</si>
  <si>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</si>
  <si>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</si>
  <si>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</si>
  <si>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</si>
  <si>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</si>
  <si>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</si>
  <si>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</si>
  <si>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</si>
  <si>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</si>
  <si>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</si>
  <si>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</si>
  <si>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</si>
  <si>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</si>
  <si>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</si>
  <si>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</si>
  <si>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</si>
  <si>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</si>
  <si>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</si>
  <si>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</si>
  <si>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</si>
  <si>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</si>
  <si>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</si>
  <si>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</si>
  <si>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</si>
  <si>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</si>
  <si>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</si>
  <si>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</si>
  <si>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</si>
  <si>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</si>
  <si>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</si>
  <si>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</si>
  <si>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</si>
  <si>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</si>
  <si>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</si>
  <si>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</si>
  <si>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</si>
  <si>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</si>
  <si>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</si>
  <si>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</si>
  <si>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</si>
  <si>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</si>
  <si>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</si>
  <si>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</si>
  <si>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</si>
  <si>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</si>
  <si>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</si>
  <si>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</si>
  <si>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</si>
  <si>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</si>
  <si>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</si>
  <si>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</si>
  <si>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</si>
  <si>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</si>
  <si>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</si>
  <si>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</si>
  <si>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</si>
  <si>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</si>
  <si>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</si>
  <si>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</si>
  <si>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</si>
  <si>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</si>
  <si>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</si>
  <si>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</si>
  <si>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</si>
  <si>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</si>
  <si>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</si>
  <si>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</si>
  <si>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</si>
  <si>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</si>
  <si>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</si>
  <si>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</si>
  <si>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</si>
  <si>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</si>
  <si>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</si>
  <si>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</si>
  <si>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</si>
  <si>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</si>
  <si>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</si>
  <si>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</si>
  <si>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</si>
  <si>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</si>
  <si>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</si>
  <si>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</si>
  <si>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</si>
  <si>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</si>
  <si>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</si>
  <si>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</si>
  <si>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</si>
  <si>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</si>
  <si>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</si>
  <si>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</si>
  <si>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</si>
  <si>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</si>
  <si>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</si>
  <si>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</si>
  <si>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</si>
  <si>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</si>
  <si>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</si>
  <si>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</si>
  <si>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</si>
  <si>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</si>
  <si>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</si>
  <si>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</si>
  <si>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</si>
  <si>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</si>
  <si>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</si>
  <si>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</si>
  <si>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</si>
  <si>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</si>
  <si>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</si>
  <si>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</si>
  <si>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</si>
  <si>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</si>
  <si>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</si>
  <si>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</si>
  <si>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</si>
  <si>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</si>
  <si>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</si>
  <si>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</si>
  <si>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</si>
  <si>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</si>
  <si>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</si>
  <si>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</si>
  <si>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</si>
  <si>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</si>
  <si>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</si>
  <si>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</si>
  <si>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</si>
  <si>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</si>
  <si>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</si>
  <si>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</si>
  <si>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</si>
  <si>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</si>
  <si>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</si>
  <si>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</si>
  <si>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</si>
  <si>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</si>
  <si>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</si>
  <si>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</si>
  <si>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</si>
  <si>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</si>
  <si>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</si>
  <si>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</si>
  <si>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</si>
  <si>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</si>
  <si>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</si>
  <si>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</si>
  <si>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</si>
  <si>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</si>
  <si>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</si>
  <si>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</si>
  <si>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</si>
  <si>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</si>
  <si>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</si>
  <si>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</si>
  <si>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</si>
  <si>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</si>
  <si>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</si>
  <si>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</si>
  <si>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</si>
  <si>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</si>
  <si>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</si>
  <si>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</si>
  <si>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</si>
  <si>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</si>
  <si>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</si>
  <si>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</si>
  <si>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</si>
  <si>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</si>
  <si>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</si>
  <si>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</si>
  <si>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</si>
  <si>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</si>
  <si>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</si>
  <si>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</si>
  <si>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</si>
  <si>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</si>
  <si>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</si>
  <si>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</si>
  <si>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</si>
  <si>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</si>
  <si>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</si>
  <si>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</si>
  <si>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</si>
  <si>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</si>
  <si>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</si>
  <si>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</si>
  <si>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</si>
  <si>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</si>
  <si>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</si>
  <si>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</si>
  <si>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</si>
  <si>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</si>
  <si>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</si>
  <si>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</si>
  <si>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</si>
  <si>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</si>
  <si>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</si>
  <si>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</si>
  <si>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</si>
  <si>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</si>
  <si>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</si>
  <si>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</si>
  <si>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</si>
  <si>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</si>
  <si>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</si>
  <si>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</si>
  <si>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</si>
  <si>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</si>
  <si>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</si>
  <si>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</si>
  <si>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</si>
  <si>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</si>
  <si>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</si>
  <si>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</si>
  <si>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</si>
  <si>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</si>
  <si>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</si>
  <si>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</si>
  <si>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</si>
  <si>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</si>
  <si>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</si>
  <si>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</si>
  <si>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</si>
  <si>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</si>
  <si>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</si>
  <si>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</si>
  <si>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</si>
  <si>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</si>
  <si>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</si>
  <si>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</si>
  <si>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</si>
  <si>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</si>
  <si>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</si>
  <si>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</si>
  <si>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</si>
  <si>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</si>
  <si>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</si>
  <si>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</si>
  <si>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</si>
  <si>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</si>
  <si>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</si>
  <si>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</si>
  <si>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</si>
  <si>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</si>
  <si>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</si>
  <si>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</si>
  <si>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</si>
  <si>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</si>
  <si>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</si>
  <si>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</si>
  <si>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</si>
  <si>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</si>
  <si>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</si>
  <si>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</si>
  <si>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</si>
  <si>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</si>
  <si>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</si>
  <si>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</si>
  <si>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</si>
  <si>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</si>
  <si>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</si>
  <si>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</si>
  <si>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</si>
  <si>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</si>
  <si>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</si>
  <si>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</si>
  <si>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</si>
  <si>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</si>
  <si>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</si>
  <si>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</si>
  <si>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</si>
  <si>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</si>
  <si>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</si>
  <si>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</si>
  <si>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</si>
  <si>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</si>
  <si>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</si>
  <si>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</si>
  <si>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</si>
  <si>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</si>
  <si>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</si>
  <si>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</si>
  <si>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</si>
  <si>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</si>
  <si>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</si>
  <si>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</si>
  <si>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</si>
  <si>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</si>
  <si>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</si>
  <si>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</si>
  <si>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</si>
  <si>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</si>
  <si>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</si>
  <si>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</si>
  <si>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</si>
  <si>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</si>
  <si>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</si>
  <si>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</si>
  <si>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</si>
  <si>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</si>
  <si>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</si>
  <si>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</si>
  <si>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</si>
  <si>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</si>
  <si>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</si>
  <si>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</si>
  <si>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</si>
  <si>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</si>
  <si>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</si>
  <si>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</si>
  <si>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</si>
  <si>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</si>
  <si>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</si>
  <si>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</si>
  <si>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</si>
  <si>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</si>
  <si>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</si>
  <si>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</si>
  <si>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</si>
  <si>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</si>
  <si>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</si>
  <si>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</si>
  <si>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</si>
  <si>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</si>
  <si>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</si>
  <si>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</si>
  <si>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</si>
  <si>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</si>
  <si>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</si>
  <si>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</si>
  <si>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</si>
  <si>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</si>
  <si>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</si>
  <si>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</si>
  <si>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</si>
  <si>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</si>
  <si>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</si>
  <si>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</si>
  <si>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</si>
  <si>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</si>
  <si>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</si>
  <si>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</si>
  <si>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</si>
  <si>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</si>
  <si>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</si>
  <si>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</si>
  <si>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</si>
  <si>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</si>
  <si>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</si>
  <si>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</si>
  <si>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</si>
  <si>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</si>
  <si>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</si>
  <si>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</si>
  <si>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</si>
  <si>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</si>
  <si>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</si>
  <si>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</si>
  <si>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</si>
  <si>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</si>
  <si>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</si>
  <si>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</si>
  <si>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</si>
  <si>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</si>
  <si>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</si>
  <si>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</si>
  <si>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</si>
  <si>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</si>
  <si>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</si>
  <si>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</si>
  <si>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</si>
  <si>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</si>
  <si>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</si>
  <si>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</si>
  <si>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</si>
  <si>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</si>
  <si>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</si>
  <si>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</si>
  <si>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</si>
  <si>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</si>
  <si>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</si>
  <si>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</si>
  <si>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</si>
  <si>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</si>
  <si>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</si>
  <si>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</si>
  <si>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</si>
  <si>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</si>
  <si>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</si>
  <si>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</si>
  <si>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</si>
  <si>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</si>
  <si>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</si>
  <si>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</si>
  <si>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</si>
  <si>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</si>
  <si>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</si>
  <si>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</si>
  <si>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</si>
  <si>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</si>
  <si>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</si>
  <si>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</si>
  <si>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</si>
  <si>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</si>
  <si>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</si>
  <si>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</si>
  <si>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</si>
  <si>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</si>
  <si>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</si>
  <si>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</si>
  <si>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</si>
  <si>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</si>
  <si>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</si>
  <si>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</si>
  <si>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</si>
  <si>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</si>
  <si>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</si>
  <si>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</si>
  <si>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</si>
  <si>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</si>
  <si>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</si>
  <si>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</si>
  <si>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</si>
  <si>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</si>
  <si>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</si>
  <si>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</si>
  <si>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</si>
  <si>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</si>
  <si>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</si>
  <si>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</si>
  <si>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</si>
  <si>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</si>
  <si>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</si>
  <si>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</si>
  <si>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</si>
  <si>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</si>
  <si>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</si>
  <si>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</si>
  <si>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</si>
  <si>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</si>
  <si>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</si>
  <si>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</si>
  <si>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</si>
  <si>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</si>
  <si>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</si>
  <si>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</si>
  <si>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</si>
  <si>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</si>
  <si>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</si>
  <si>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</si>
  <si>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</si>
  <si>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</si>
  <si>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</si>
  <si>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</si>
  <si>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</si>
  <si>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</si>
  <si>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</si>
  <si>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</si>
  <si>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</si>
  <si>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</si>
  <si>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</si>
  <si>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</si>
  <si>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</si>
  <si>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</si>
  <si>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</si>
  <si>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</si>
  <si>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</si>
  <si>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</si>
  <si>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</si>
  <si>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</si>
  <si>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</si>
  <si>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</si>
  <si>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</si>
  <si>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</si>
  <si>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</si>
  <si>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</si>
  <si>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</si>
  <si>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</si>
  <si>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</si>
  <si>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</si>
  <si>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</si>
  <si>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</si>
  <si>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</si>
  <si>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</si>
  <si>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</si>
  <si>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</si>
  <si>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</si>
  <si>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</si>
  <si>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</si>
  <si>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</si>
  <si>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</si>
  <si>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</si>
  <si>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</si>
  <si>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</si>
  <si>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</si>
  <si>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</si>
  <si>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</si>
  <si>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</si>
  <si>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</si>
  <si>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</si>
  <si>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</si>
  <si>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</si>
  <si>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</si>
  <si>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</si>
  <si>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</si>
  <si>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</si>
  <si>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</si>
  <si>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</si>
  <si>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</si>
  <si>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</si>
  <si>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</si>
  <si>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</si>
  <si>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</si>
  <si>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</si>
  <si>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</si>
  <si>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</si>
  <si>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</si>
  <si>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</si>
  <si>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</si>
  <si>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</si>
  <si>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</si>
  <si>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</si>
  <si>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</si>
  <si>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</si>
  <si>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</si>
  <si>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</si>
  <si>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</si>
  <si>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</si>
  <si>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</si>
  <si>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</si>
  <si>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</si>
  <si>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</si>
  <si>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</si>
  <si>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</si>
  <si>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</si>
  <si>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</si>
  <si>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</si>
  <si>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</si>
  <si>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</si>
  <si>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</si>
  <si>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</si>
  <si>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</si>
  <si>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</si>
  <si>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</si>
  <si>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</si>
  <si>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</si>
  <si>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</si>
  <si>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</si>
  <si>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</si>
  <si>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</si>
  <si>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</si>
  <si>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</si>
  <si>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</si>
  <si>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</si>
  <si>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</si>
  <si>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</si>
  <si>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</si>
  <si>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</si>
  <si>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</si>
  <si>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</si>
  <si>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</si>
  <si>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</si>
  <si>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</si>
  <si>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</si>
  <si>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</si>
  <si>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</si>
  <si>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</si>
  <si>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</si>
  <si>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</si>
  <si>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</si>
  <si>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</si>
  <si>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</si>
  <si>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</si>
  <si>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</si>
  <si>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</si>
  <si>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</si>
  <si>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</si>
  <si>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</si>
  <si>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</si>
  <si>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</si>
  <si>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</si>
  <si>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</si>
  <si>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</si>
  <si>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</si>
  <si>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</si>
  <si>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</si>
  <si>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</si>
  <si>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</si>
  <si>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</si>
  <si>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</si>
  <si>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</si>
  <si>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</si>
  <si>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</si>
  <si>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</si>
  <si>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</si>
  <si>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</si>
  <si>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</si>
  <si>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</si>
  <si>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</si>
  <si>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</si>
  <si>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</si>
  <si>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</si>
  <si>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</si>
  <si>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</si>
  <si>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</si>
  <si>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</si>
  <si>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</si>
  <si>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</si>
  <si>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</si>
  <si>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</si>
  <si>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</si>
  <si>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</si>
  <si>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</si>
  <si>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</si>
  <si>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</si>
  <si>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</si>
  <si>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</si>
  <si>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</si>
  <si>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</si>
  <si>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</si>
  <si>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</si>
  <si>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</si>
  <si>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</si>
  <si>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</si>
  <si>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</si>
  <si>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</si>
  <si>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</si>
  <si>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</si>
  <si>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</si>
  <si>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</si>
  <si>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</si>
  <si>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</si>
  <si>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</si>
  <si>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</si>
  <si>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</si>
  <si>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</si>
  <si>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</si>
  <si>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</si>
  <si>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</si>
  <si>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</si>
  <si>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</si>
  <si>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</si>
  <si>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</si>
  <si>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</si>
  <si>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</si>
  <si>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</si>
  <si>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</si>
  <si>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</si>
  <si>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</si>
  <si>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</si>
  <si>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</si>
  <si>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</si>
  <si>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</si>
  <si>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</si>
  <si>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</si>
  <si>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</si>
  <si>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</si>
  <si>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</si>
  <si>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</si>
  <si>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</si>
  <si>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</si>
  <si>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</si>
  <si>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</si>
  <si>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</si>
  <si>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</si>
  <si>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</si>
  <si>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</si>
  <si>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</si>
  <si>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</si>
  <si>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</si>
  <si>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</si>
  <si>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</si>
  <si>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</si>
  <si>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</si>
  <si>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</si>
  <si>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</si>
  <si>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</si>
  <si>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</si>
  <si>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</si>
  <si>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</si>
  <si>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</si>
  <si>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</si>
  <si>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</si>
  <si>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</si>
  <si>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</si>
  <si>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</si>
  <si>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</si>
  <si>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</si>
  <si>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</si>
  <si>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</si>
  <si>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</si>
  <si>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</si>
  <si>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</si>
  <si>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</si>
  <si>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</si>
  <si>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</si>
  <si>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</si>
  <si>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</si>
  <si>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</si>
  <si>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</si>
  <si>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</si>
  <si>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</si>
  <si>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</si>
  <si>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</si>
  <si>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</si>
  <si>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</si>
  <si>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</si>
  <si>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</si>
  <si>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</si>
  <si>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</si>
  <si>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</si>
  <si>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</si>
  <si>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</si>
  <si>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</si>
  <si>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</si>
  <si>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</si>
  <si>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</si>
  <si>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</si>
  <si>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</si>
  <si>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</si>
  <si>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</si>
  <si>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</si>
  <si>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</si>
  <si>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</si>
  <si>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</si>
  <si>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</si>
  <si>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</si>
  <si>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</si>
  <si>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</si>
  <si>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</si>
  <si>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</si>
  <si>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</si>
  <si>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</si>
  <si>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</si>
  <si>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</si>
  <si>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</si>
  <si>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</si>
  <si>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</si>
  <si>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</si>
  <si>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</si>
  <si>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</si>
  <si>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</si>
  <si>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</si>
  <si>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</si>
  <si>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</si>
  <si>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</si>
  <si>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</si>
  <si>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</si>
  <si>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</si>
  <si>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</si>
  <si>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</si>
  <si>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</si>
  <si>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</si>
  <si>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</si>
  <si>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</si>
  <si>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</si>
  <si>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</si>
  <si>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</si>
  <si>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</si>
  <si>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</si>
  <si>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</si>
  <si>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</si>
  <si>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</si>
  <si>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</si>
  <si>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</si>
  <si>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</si>
  <si>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</si>
  <si>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</si>
  <si>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</si>
  <si>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</si>
  <si>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</si>
  <si>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</si>
  <si>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</si>
  <si>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</si>
  <si>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</si>
  <si>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</si>
  <si>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</si>
  <si>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</si>
  <si>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</si>
  <si>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</si>
  <si>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</si>
  <si>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</si>
  <si>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</si>
  <si>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</si>
  <si>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</si>
  <si>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</si>
  <si>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</si>
  <si>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</si>
  <si>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</si>
  <si>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</si>
  <si>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</si>
  <si>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</si>
  <si>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</si>
  <si>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</si>
  <si>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</si>
  <si>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</si>
  <si>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</si>
  <si>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</si>
  <si>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</si>
  <si>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</si>
  <si>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</si>
  <si>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</si>
  <si>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</si>
  <si>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</si>
  <si>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</si>
  <si>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</si>
  <si>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</si>
  <si>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</si>
  <si>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</si>
  <si>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</si>
  <si>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</si>
  <si>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</si>
  <si>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</si>
  <si>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</si>
  <si>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</si>
  <si>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</si>
  <si>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</si>
  <si>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</si>
  <si>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</si>
  <si>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</si>
  <si>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</si>
  <si>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</si>
  <si>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</si>
  <si>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</si>
  <si>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</si>
  <si>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</si>
  <si>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</si>
  <si>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</si>
  <si>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</si>
  <si>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</si>
  <si>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</si>
  <si>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</si>
  <si>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</si>
  <si>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</si>
  <si>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</si>
  <si>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</si>
  <si>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</si>
  <si>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</si>
  <si>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</si>
  <si>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</si>
  <si>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</si>
  <si>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</si>
  <si>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</si>
  <si>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</si>
  <si>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</si>
  <si>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</si>
  <si>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</si>
  <si>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</si>
  <si>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</si>
  <si>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</si>
  <si>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</si>
  <si>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</si>
  <si>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</si>
  <si>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</si>
  <si>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</si>
  <si>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</si>
  <si>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</si>
  <si>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</si>
  <si>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</si>
  <si>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</si>
  <si>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</si>
  <si>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</si>
  <si>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</si>
  <si>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</si>
  <si>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</si>
  <si>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</si>
  <si>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</si>
  <si>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</si>
  <si>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</si>
  <si>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</si>
  <si>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</si>
  <si>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</si>
  <si>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</si>
  <si>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</si>
  <si>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</si>
  <si>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</si>
  <si>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</si>
  <si>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</si>
  <si>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</si>
  <si>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</si>
  <si>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</si>
  <si>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</si>
  <si>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</si>
  <si>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</si>
  <si>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</si>
  <si>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</si>
  <si>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</si>
  <si>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</si>
  <si>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</si>
  <si>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</si>
  <si>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</si>
  <si>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</si>
  <si>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</si>
  <si>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</si>
  <si>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</si>
  <si>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</si>
  <si>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</si>
  <si>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</si>
  <si>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</si>
  <si>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</si>
  <si>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</si>
  <si>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</si>
  <si>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</si>
  <si>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</si>
  <si>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</si>
  <si>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</si>
  <si>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</si>
  <si>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</si>
  <si>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</si>
  <si>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</si>
  <si>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</si>
  <si>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</si>
  <si>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</si>
  <si>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</si>
  <si>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</si>
  <si>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</si>
  <si>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</si>
  <si>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</si>
  <si>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</si>
  <si>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</si>
  <si>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</si>
  <si>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</si>
  <si>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</si>
  <si>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</si>
  <si>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</si>
  <si>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</si>
  <si>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</si>
  <si>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</si>
  <si>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</si>
  <si>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</si>
  <si>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</si>
  <si>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</si>
  <si>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</si>
  <si>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</si>
  <si>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</si>
  <si>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</si>
  <si>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</si>
  <si>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</si>
  <si>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</si>
  <si>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</si>
  <si>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</si>
  <si>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</si>
  <si>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</si>
  <si>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</si>
  <si>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</si>
  <si>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</si>
  <si>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</si>
  <si>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</si>
  <si>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</si>
  <si>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</si>
  <si>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</si>
  <si>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</si>
  <si>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</si>
  <si>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</si>
  <si>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</si>
  <si>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</si>
  <si>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</si>
  <si>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</si>
  <si>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</si>
  <si>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</si>
  <si>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</si>
  <si>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</si>
  <si>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</si>
  <si>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</si>
  <si>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</si>
  <si>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</si>
  <si>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</si>
  <si>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</si>
  <si>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</si>
  <si>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</si>
  <si>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</si>
  <si>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</si>
  <si>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</si>
  <si>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</si>
  <si>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</si>
  <si>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</si>
  <si>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</si>
  <si>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</si>
  <si>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</si>
  <si>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</si>
  <si>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</si>
  <si>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</si>
  <si>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</si>
  <si>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</si>
  <si>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</si>
  <si>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</si>
  <si>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</si>
  <si>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</si>
  <si>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</si>
  <si>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</si>
  <si>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</si>
  <si>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</si>
  <si>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</si>
  <si>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</si>
  <si>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</si>
  <si>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</si>
  <si>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</si>
  <si>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</si>
  <si>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</si>
  <si>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</si>
  <si>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</si>
  <si>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</si>
  <si>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</si>
  <si>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</si>
  <si>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</si>
  <si>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</si>
  <si>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</si>
  <si>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</si>
  <si>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</si>
  <si>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</si>
  <si>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</si>
  <si>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</si>
  <si>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</si>
  <si>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</si>
  <si>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</si>
  <si>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</si>
  <si>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</si>
  <si>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</si>
  <si>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</si>
  <si>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</si>
  <si>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</si>
  <si>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</si>
  <si>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</si>
  <si>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</si>
  <si>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</si>
  <si>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</si>
  <si>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</si>
  <si>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</si>
  <si>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</si>
  <si>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</si>
  <si>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</si>
  <si>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</si>
  <si>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</si>
  <si>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</si>
  <si>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</si>
  <si>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</si>
  <si>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</si>
  <si>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</si>
  <si>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</si>
  <si>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</si>
  <si>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</si>
  <si>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</si>
  <si>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</si>
  <si>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</si>
  <si>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</si>
  <si>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</si>
  <si>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</si>
  <si>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</si>
  <si>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</si>
  <si>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</si>
  <si>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</si>
  <si>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</si>
  <si>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</si>
  <si>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</si>
  <si>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</si>
  <si>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</si>
  <si>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</si>
  <si>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</si>
  <si>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</si>
  <si>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</si>
  <si>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</si>
  <si>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</si>
  <si>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</si>
  <si>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</si>
  <si>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</si>
  <si>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</si>
  <si>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</si>
  <si>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</si>
  <si>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</si>
  <si>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</si>
  <si>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</si>
  <si>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</si>
  <si>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</si>
  <si>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</si>
  <si>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</si>
  <si>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</si>
  <si>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</si>
  <si>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</si>
  <si>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</si>
  <si>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</si>
  <si>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</si>
  <si>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</si>
  <si>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</si>
  <si>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</si>
  <si>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</si>
  <si>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</si>
  <si>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</si>
  <si>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</si>
  <si>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</si>
  <si>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</si>
  <si>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</si>
  <si>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</si>
  <si>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</si>
  <si>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</si>
  <si>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</si>
  <si>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</si>
  <si>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</si>
  <si>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</si>
  <si>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</si>
  <si>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</si>
  <si>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</si>
  <si>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</si>
  <si>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</si>
  <si>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</si>
  <si>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</si>
  <si>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</si>
  <si>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</si>
  <si>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</si>
  <si>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</si>
  <si>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</si>
  <si>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</si>
  <si>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</si>
  <si>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</si>
  <si>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</si>
  <si>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</si>
  <si>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</si>
  <si>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</si>
  <si>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</si>
  <si>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</si>
  <si>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</si>
  <si>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</si>
  <si>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</si>
  <si>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</si>
  <si>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</si>
  <si>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</si>
  <si>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</si>
  <si>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</si>
  <si>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</si>
  <si>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</si>
  <si>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</si>
  <si>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</si>
  <si>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</si>
  <si>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</si>
  <si>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</si>
  <si>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</si>
  <si>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</si>
  <si>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</si>
  <si>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</si>
  <si>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</si>
  <si>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</si>
  <si>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</si>
  <si>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</si>
  <si>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</si>
  <si>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</si>
  <si>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</si>
  <si>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</si>
  <si>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</si>
  <si>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</si>
  <si>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</si>
  <si>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</si>
  <si>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</si>
  <si>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</si>
  <si>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</si>
  <si>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</si>
  <si>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</si>
  <si>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</si>
  <si>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</si>
  <si>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</si>
  <si>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</si>
  <si>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</si>
  <si>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</si>
  <si>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</si>
  <si>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</si>
  <si>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</si>
  <si>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</si>
  <si>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</si>
  <si>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</si>
  <si>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</si>
  <si>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</si>
  <si>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</si>
  <si>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</si>
  <si>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</si>
  <si>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</si>
  <si>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</si>
  <si>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</si>
  <si>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</si>
  <si>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</si>
  <si>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</si>
  <si>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</si>
  <si>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</si>
  <si>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</si>
  <si>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</si>
  <si>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</si>
  <si>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</si>
  <si>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</si>
  <si>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</si>
  <si>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</si>
  <si>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</si>
  <si>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</si>
  <si>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</si>
  <si>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</si>
  <si>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</si>
  <si>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</si>
  <si>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</si>
  <si>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</si>
  <si>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</si>
  <si>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</si>
  <si>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</si>
  <si>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</si>
  <si>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</si>
  <si>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</si>
  <si>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</si>
  <si>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</si>
  <si>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</si>
  <si>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</si>
  <si>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</si>
  <si>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</si>
  <si>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</si>
  <si>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</si>
  <si>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</si>
  <si>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</si>
  <si>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</si>
  <si>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</si>
  <si>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</si>
  <si>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</si>
  <si>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</si>
  <si>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</si>
  <si>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</si>
  <si>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</si>
  <si>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</si>
  <si>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</si>
  <si>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</si>
  <si>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</si>
  <si>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</si>
  <si>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</si>
  <si>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</si>
  <si>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</si>
  <si>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</si>
  <si>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</si>
  <si>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</si>
  <si>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</si>
  <si>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</si>
  <si>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</si>
  <si>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</si>
  <si>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</si>
  <si>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</si>
  <si>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</si>
  <si>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</si>
  <si>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</si>
  <si>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</si>
  <si>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</si>
  <si>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</si>
  <si>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</si>
  <si>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</si>
  <si>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</si>
  <si>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</si>
  <si>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</si>
  <si>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</si>
  <si>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</si>
  <si>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</si>
  <si>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</si>
  <si>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</si>
  <si>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</si>
  <si>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</si>
  <si>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</si>
  <si>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</si>
  <si>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</si>
  <si>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</si>
  <si>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</si>
  <si>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</si>
  <si>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</si>
  <si>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</si>
  <si>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</si>
  <si>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</si>
  <si>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</si>
  <si>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</si>
  <si>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</si>
  <si>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</si>
  <si>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</si>
  <si>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</si>
  <si>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</si>
  <si>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</si>
  <si>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</si>
  <si>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</si>
  <si>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</si>
  <si>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</si>
  <si>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</si>
  <si>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</si>
  <si>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</si>
  <si>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</si>
  <si>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</si>
  <si>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</si>
  <si>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</si>
  <si>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</si>
  <si>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</si>
  <si>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</si>
  <si>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</si>
  <si>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</si>
  <si>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</si>
  <si>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</si>
  <si>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</si>
  <si>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</si>
  <si>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</si>
  <si>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</si>
  <si>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</si>
  <si>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</si>
  <si>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</si>
  <si>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</si>
  <si>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</si>
  <si>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</si>
  <si>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</si>
  <si>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</si>
  <si>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</si>
  <si>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</si>
  <si>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</si>
  <si>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</si>
  <si>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</si>
  <si>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</si>
  <si>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</si>
  <si>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</si>
  <si>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</si>
  <si>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</si>
  <si>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</si>
  <si>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</si>
  <si>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</si>
  <si>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</si>
  <si>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</si>
  <si>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</si>
  <si>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</si>
  <si>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</si>
  <si>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</si>
  <si>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</si>
  <si>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</si>
  <si>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</si>
  <si>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</si>
  <si>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</si>
  <si>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</si>
  <si>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</si>
  <si>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</si>
  <si>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</si>
  <si>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</si>
  <si>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</si>
  <si>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</si>
  <si>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</si>
  <si>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</si>
  <si>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</si>
  <si>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</si>
  <si>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</si>
  <si>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</si>
  <si>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</si>
  <si>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</si>
  <si>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</si>
  <si>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</si>
  <si>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</si>
  <si>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</si>
  <si>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</si>
  <si>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</si>
  <si>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</si>
  <si>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</si>
  <si>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</si>
  <si>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</si>
  <si>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</si>
  <si>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</si>
  <si>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</si>
  <si>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</si>
  <si>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</si>
  <si>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</si>
  <si>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</si>
  <si>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</si>
  <si>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</si>
  <si>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</si>
  <si>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</si>
  <si>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</si>
  <si>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</si>
  <si>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</si>
  <si>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</si>
  <si>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</si>
  <si>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</si>
  <si>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</si>
  <si>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</si>
  <si>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</si>
  <si>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</si>
  <si>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</si>
  <si>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</si>
  <si>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</si>
  <si>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</si>
  <si>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</si>
  <si>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</si>
  <si>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</si>
  <si>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</si>
  <si>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</si>
  <si>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</si>
  <si>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</si>
  <si>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</si>
  <si>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</si>
  <si>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</si>
  <si>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</si>
  <si>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</si>
  <si>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</si>
  <si>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</si>
  <si>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</si>
  <si>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</si>
  <si>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</si>
  <si>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</si>
  <si>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</si>
  <si>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</si>
  <si>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</si>
  <si>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</si>
  <si>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</si>
  <si>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</si>
  <si>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</si>
  <si>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</si>
  <si>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</si>
  <si>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</si>
  <si>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</si>
  <si>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</si>
  <si>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</si>
  <si>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</si>
  <si>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</si>
  <si>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</si>
  <si>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</si>
  <si>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</si>
  <si>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</si>
  <si>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</si>
  <si>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</si>
  <si>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</si>
  <si>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</si>
  <si>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</si>
  <si>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</si>
  <si>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</si>
  <si>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</si>
  <si>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</si>
  <si>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</si>
  <si>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</si>
  <si>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</si>
  <si>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</si>
  <si>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</si>
  <si>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</si>
  <si>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</si>
  <si>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</si>
  <si>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</si>
  <si>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</si>
  <si>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</si>
  <si>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</si>
  <si>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</si>
  <si>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</si>
  <si>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</si>
  <si>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</si>
  <si>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</si>
  <si>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</si>
  <si>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</si>
  <si>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</si>
  <si>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</si>
  <si>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</si>
  <si>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</si>
  <si>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</si>
  <si>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</si>
  <si>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</si>
  <si>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</si>
  <si>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</si>
  <si>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</si>
  <si>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</si>
  <si>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</si>
  <si>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</si>
  <si>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</si>
  <si>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</si>
  <si>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</si>
  <si>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</si>
  <si>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</si>
  <si>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</si>
  <si>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</si>
  <si>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</si>
  <si>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</si>
  <si>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</si>
  <si>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</si>
  <si>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</si>
  <si>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</si>
  <si>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</si>
  <si>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</si>
  <si>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</si>
  <si>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</si>
  <si>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</si>
  <si>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</si>
  <si>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</si>
  <si>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</si>
  <si>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</si>
  <si>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</si>
  <si>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</si>
  <si>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</si>
  <si>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</si>
  <si>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</si>
  <si>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</si>
  <si>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</si>
  <si>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</si>
  <si>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</si>
  <si>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</si>
  <si>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</si>
  <si>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</si>
  <si>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</si>
  <si>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</si>
  <si>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</si>
  <si>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</si>
  <si>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</si>
  <si>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</si>
  <si>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</si>
  <si>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</si>
  <si>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</si>
  <si>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</si>
  <si>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</si>
  <si>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</si>
  <si>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</si>
  <si>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</si>
  <si>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</si>
  <si>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</si>
  <si>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</si>
  <si>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</si>
  <si>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</si>
  <si>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</si>
  <si>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</si>
  <si>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</si>
  <si>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</si>
  <si>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</si>
  <si>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</si>
  <si>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</si>
  <si>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</si>
  <si>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</si>
  <si>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</si>
  <si>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</si>
  <si>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</si>
  <si>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</si>
  <si>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</si>
  <si>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</si>
  <si>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</si>
  <si>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</si>
  <si>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</si>
  <si>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</si>
  <si>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</si>
  <si>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</si>
  <si>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</si>
  <si>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</si>
  <si>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</si>
  <si>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</si>
  <si>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</si>
  <si>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</si>
  <si>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</si>
  <si>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</si>
  <si>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</si>
  <si>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</si>
  <si>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</si>
  <si>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</si>
  <si>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</si>
  <si>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</si>
  <si>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</si>
  <si>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</si>
  <si>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</si>
  <si>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</si>
  <si>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</si>
  <si>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</si>
  <si>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</si>
  <si>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</si>
  <si>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</si>
  <si>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</si>
  <si>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</si>
  <si>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</si>
  <si>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</si>
  <si>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</si>
  <si>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</si>
  <si>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</si>
  <si>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</si>
  <si>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</si>
  <si>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</si>
  <si>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</si>
  <si>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</si>
  <si>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</si>
  <si>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</si>
  <si>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</si>
  <si>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</si>
  <si>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</si>
  <si>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</si>
  <si>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</si>
  <si>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</si>
  <si>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</si>
  <si>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</si>
  <si>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</si>
  <si>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</si>
  <si>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</si>
  <si>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</si>
  <si>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</si>
  <si>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</si>
  <si>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</si>
  <si>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</si>
  <si>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</si>
  <si>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</si>
  <si>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</si>
  <si>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</si>
  <si>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</si>
  <si>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</si>
  <si>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</si>
  <si>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</si>
  <si>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</si>
  <si>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</si>
  <si>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</si>
  <si>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</si>
  <si>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</si>
  <si>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</si>
  <si>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</si>
  <si>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</si>
  <si>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</si>
  <si>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</si>
  <si>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</si>
  <si>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</si>
  <si>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</si>
  <si>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</si>
  <si>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</si>
  <si>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</si>
  <si>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</si>
  <si>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</si>
  <si>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</si>
  <si>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</si>
  <si>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</si>
  <si>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</si>
  <si>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</si>
  <si>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</si>
  <si>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</si>
  <si>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</si>
  <si>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</si>
  <si>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</si>
  <si>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</si>
  <si>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</si>
  <si>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</si>
  <si>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</si>
  <si>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</si>
  <si>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</si>
  <si>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</si>
  <si>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</si>
  <si>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</si>
  <si>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</si>
  <si>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</si>
  <si>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</si>
  <si>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</si>
  <si>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</si>
  <si>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</si>
  <si>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</si>
  <si>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</si>
  <si>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</si>
  <si>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</si>
  <si>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</si>
  <si>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</si>
  <si>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</si>
  <si>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</si>
  <si>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</si>
  <si>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</si>
  <si>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</si>
  <si>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</si>
  <si>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</si>
  <si>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</si>
  <si>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</si>
  <si>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</si>
  <si>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</si>
  <si>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</si>
  <si>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</si>
  <si>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</si>
  <si>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</si>
  <si>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</si>
  <si>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</si>
  <si>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</si>
  <si>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</si>
  <si>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</si>
  <si>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</si>
  <si>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</si>
  <si>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</si>
  <si>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</si>
  <si>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</si>
  <si>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</si>
  <si>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</si>
  <si>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</si>
  <si>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</si>
  <si>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</si>
  <si>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</si>
  <si>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</si>
  <si>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</si>
  <si>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</si>
  <si>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</si>
  <si>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</si>
  <si>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</si>
  <si>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</si>
  <si>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</si>
  <si>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</si>
  <si>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</si>
  <si>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</si>
  <si>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</si>
  <si>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</si>
  <si>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</si>
  <si>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</si>
  <si>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</si>
  <si>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</si>
  <si>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</si>
  <si>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</si>
  <si>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</si>
  <si>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</si>
  <si>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</si>
  <si>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</si>
  <si>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</si>
  <si>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</si>
  <si>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</si>
  <si>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</si>
  <si>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</si>
  <si>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</si>
  <si>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</si>
  <si>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</si>
  <si>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</si>
  <si>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</si>
  <si>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</si>
  <si>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</si>
  <si>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</si>
  <si>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</si>
  <si>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</si>
  <si>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</si>
  <si>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</si>
  <si>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</si>
  <si>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</si>
  <si>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</si>
  <si>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</si>
  <si>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</si>
  <si>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</si>
  <si>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</si>
  <si>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</si>
  <si>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</si>
  <si>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</si>
  <si>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</si>
  <si>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</si>
  <si>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</si>
  <si>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</si>
  <si>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</si>
  <si>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</si>
  <si>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</si>
  <si>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</si>
  <si>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</si>
  <si>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</si>
  <si>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</si>
  <si>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</si>
  <si>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</si>
  <si>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</si>
  <si>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</si>
  <si>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</si>
  <si>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</si>
  <si>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</si>
  <si>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</si>
  <si>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</si>
  <si>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</si>
  <si>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</si>
  <si>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</si>
  <si>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</si>
  <si>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</si>
  <si>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</si>
  <si>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</si>
  <si>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</si>
  <si>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</si>
  <si>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</si>
  <si>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</si>
  <si>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</si>
  <si>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</si>
  <si>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</si>
  <si>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</si>
  <si>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</si>
  <si>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</si>
  <si>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</si>
  <si>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</si>
  <si>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</si>
  <si>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</si>
  <si>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</si>
  <si>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</si>
  <si>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</si>
  <si>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</si>
  <si>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</si>
  <si>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</si>
  <si>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</si>
  <si>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</si>
  <si>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</si>
  <si>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</si>
  <si>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</si>
  <si>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</si>
  <si>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</si>
  <si>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</si>
  <si>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</si>
  <si>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</si>
  <si>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</si>
  <si>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</si>
  <si>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</si>
  <si>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</si>
  <si>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</si>
  <si>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</si>
  <si>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</si>
  <si>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</si>
  <si>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</si>
  <si>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</si>
  <si>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</si>
  <si>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</si>
  <si>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</si>
  <si>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</si>
  <si>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</si>
  <si>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</si>
  <si>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</si>
  <si>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</si>
  <si>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</si>
  <si>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</si>
  <si>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</si>
  <si>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</si>
  <si>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</si>
  <si>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</si>
  <si>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</si>
  <si>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</si>
  <si>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</si>
  <si>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</si>
  <si>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</si>
  <si>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</si>
  <si>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</si>
  <si>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</si>
  <si>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</si>
  <si>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</si>
  <si>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</si>
  <si>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</si>
  <si>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</si>
  <si>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</si>
  <si>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</si>
  <si>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</si>
  <si>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</si>
  <si>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</si>
  <si>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</si>
  <si>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</si>
  <si>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</si>
  <si>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</si>
  <si>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</si>
  <si>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</si>
  <si>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</si>
  <si>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</si>
  <si>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</si>
  <si>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</si>
  <si>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</si>
  <si>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</si>
  <si>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</si>
  <si>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</si>
  <si>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</si>
  <si>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</si>
  <si>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</si>
  <si>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</si>
  <si>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</si>
  <si>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</si>
  <si>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</si>
  <si>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</si>
  <si>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</si>
  <si>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</si>
  <si>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</si>
  <si>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</si>
  <si>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</si>
  <si>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</si>
  <si>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</si>
  <si>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</si>
  <si>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</si>
  <si>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</si>
  <si>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</si>
  <si>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</si>
  <si>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</si>
  <si>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</si>
  <si>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</si>
  <si>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</si>
  <si>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</si>
  <si>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</si>
  <si>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</si>
  <si>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</si>
  <si>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</si>
  <si>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</si>
  <si>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</si>
  <si>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</si>
  <si>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</si>
  <si>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</si>
  <si>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</si>
  <si>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</si>
  <si>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</si>
  <si>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</si>
  <si>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</si>
  <si>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</si>
  <si>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</si>
  <si>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</si>
  <si>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</si>
  <si>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</si>
  <si>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</si>
  <si>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</si>
  <si>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</si>
  <si>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</si>
  <si>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</si>
  <si>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</si>
  <si>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</si>
  <si>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</si>
  <si>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</si>
  <si>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</si>
  <si>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</si>
  <si>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</si>
  <si>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</si>
  <si>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</si>
  <si>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</si>
  <si>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</si>
  <si>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</si>
  <si>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</si>
  <si>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</si>
  <si>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</si>
  <si>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</si>
  <si>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</si>
  <si>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</si>
  <si>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</si>
  <si>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</si>
  <si>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</si>
  <si>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</si>
  <si>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</si>
  <si>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</si>
  <si>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</si>
  <si>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</si>
  <si>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</si>
  <si>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</si>
  <si>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</si>
  <si>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</si>
  <si>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</si>
  <si>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</si>
  <si>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</si>
  <si>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</si>
  <si>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</si>
  <si>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</si>
  <si>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</si>
  <si>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</si>
  <si>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</si>
  <si>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</si>
  <si>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</si>
  <si>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</si>
  <si>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</si>
  <si>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</si>
  <si>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</si>
  <si>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</si>
  <si>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</si>
  <si>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</si>
  <si>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</si>
  <si>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</si>
  <si>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</si>
  <si>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</si>
  <si>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</si>
  <si>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</si>
  <si>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</si>
  <si>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</si>
  <si>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</si>
  <si>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</si>
  <si>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</si>
  <si>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</si>
  <si>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</si>
  <si>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</si>
  <si>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</si>
  <si>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</si>
  <si>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</si>
  <si>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</si>
  <si>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</si>
  <si>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</si>
  <si>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</si>
  <si>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</si>
  <si>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</si>
  <si>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</si>
  <si>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</si>
  <si>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</si>
  <si>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</si>
  <si>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</si>
  <si>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</si>
  <si>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</si>
  <si>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</si>
  <si>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</si>
  <si>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</si>
  <si>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</si>
  <si>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</si>
  <si>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</si>
  <si>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</si>
  <si>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</si>
  <si>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</si>
  <si>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</si>
  <si>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</si>
  <si>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</si>
  <si>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</si>
  <si>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</si>
  <si>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</si>
  <si>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</si>
  <si>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</si>
  <si>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</si>
  <si>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</si>
  <si>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</si>
  <si>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</si>
  <si>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</si>
  <si>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</si>
  <si>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</si>
  <si>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</si>
  <si>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</si>
  <si>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</si>
  <si>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</si>
  <si>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</si>
  <si>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</si>
  <si>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</si>
  <si>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</si>
  <si>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</si>
  <si>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</si>
  <si>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</si>
  <si>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</si>
  <si>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</si>
  <si>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</si>
  <si>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</si>
  <si>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</si>
  <si>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</si>
  <si>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</si>
  <si>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</si>
  <si>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</si>
  <si>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</si>
  <si>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</si>
  <si>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</si>
  <si>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</si>
  <si>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</si>
  <si>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</si>
  <si>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</si>
  <si>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</si>
  <si>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</si>
  <si>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</si>
  <si>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</si>
  <si>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</si>
  <si>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</si>
  <si>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</si>
  <si>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</si>
  <si>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</si>
  <si>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</si>
  <si>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</si>
  <si>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</si>
  <si>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</si>
  <si>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</si>
  <si>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</si>
  <si>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</si>
  <si>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</si>
  <si>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</si>
  <si>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</si>
  <si>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</si>
  <si>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</si>
  <si>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</si>
  <si>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</si>
  <si>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</si>
  <si>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</si>
  <si>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</si>
  <si>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</si>
  <si>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</si>
  <si>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</si>
  <si>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</si>
  <si>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</si>
  <si>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</si>
  <si>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</si>
  <si>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</si>
  <si>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</si>
  <si>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</si>
  <si>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</si>
  <si>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</si>
  <si>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</si>
  <si>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</si>
  <si>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</si>
  <si>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</si>
  <si>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</si>
  <si>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</si>
  <si>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</si>
  <si>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</si>
  <si>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</si>
  <si>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</si>
  <si>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</si>
  <si>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</si>
  <si>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</si>
  <si>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</si>
  <si>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</si>
  <si>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</si>
  <si>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</si>
  <si>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</si>
  <si>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</si>
  <si>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</si>
  <si>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</si>
  <si>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</si>
  <si>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</si>
  <si>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</si>
  <si>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</si>
  <si>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</si>
  <si>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</si>
  <si>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</si>
  <si>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</si>
  <si>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</si>
  <si>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</si>
  <si>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</si>
  <si>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</si>
  <si>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</si>
  <si>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</si>
  <si>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</si>
  <si>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</si>
  <si>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</si>
  <si>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</si>
  <si>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</si>
  <si>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</si>
  <si>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</si>
  <si>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</si>
  <si>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</si>
  <si>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</si>
  <si>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</si>
  <si>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</si>
  <si>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</si>
  <si>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</si>
  <si>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</si>
  <si>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</si>
  <si>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</si>
  <si>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</si>
  <si>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</si>
  <si>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</si>
  <si>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</si>
  <si>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</si>
  <si>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</si>
  <si>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</si>
  <si>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</si>
  <si>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</si>
  <si>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</si>
  <si>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</si>
  <si>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</si>
  <si>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</si>
  <si>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</si>
  <si>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</si>
  <si>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</si>
  <si>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</si>
  <si>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</si>
  <si>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</si>
  <si>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</si>
  <si>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</si>
  <si>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</si>
  <si>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</si>
  <si>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</si>
  <si>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</si>
  <si>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</si>
  <si>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</si>
  <si>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</si>
  <si>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</si>
  <si>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</si>
  <si>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</si>
  <si>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</si>
  <si>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</si>
  <si>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</si>
  <si>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</si>
  <si>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</si>
  <si>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</si>
  <si>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</si>
  <si>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</si>
  <si>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</si>
  <si>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</si>
  <si>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</si>
  <si>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</si>
  <si>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</si>
  <si>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</si>
  <si>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</si>
  <si>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</si>
  <si>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</si>
  <si>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</si>
  <si>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</si>
  <si>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</si>
  <si>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</si>
  <si>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</si>
  <si>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</si>
  <si>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</si>
  <si>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</si>
  <si>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</si>
  <si>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</si>
  <si>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</si>
  <si>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</si>
  <si>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</si>
  <si>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</si>
  <si>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</si>
  <si>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</si>
  <si>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</si>
  <si>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</si>
  <si>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</si>
  <si>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</si>
  <si>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</si>
  <si>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</si>
  <si>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</si>
  <si>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</si>
  <si>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</si>
  <si>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</si>
  <si>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</si>
  <si>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</si>
  <si>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</si>
  <si>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</si>
  <si>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</si>
  <si>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</si>
  <si>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</si>
  <si>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</si>
  <si>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</si>
  <si>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</si>
  <si>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</si>
  <si>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</si>
  <si>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</si>
  <si>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</si>
  <si>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</si>
  <si>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</si>
  <si>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</si>
  <si>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</si>
  <si>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</si>
  <si>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</si>
  <si>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</si>
  <si>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</si>
  <si>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</si>
  <si>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</si>
  <si>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</si>
  <si>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</si>
  <si>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</si>
  <si>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</si>
  <si>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</si>
  <si>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</si>
  <si>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</si>
  <si>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</si>
  <si>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</si>
  <si>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</si>
  <si>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</si>
  <si>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</si>
  <si>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</si>
  <si>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</si>
  <si>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</si>
  <si>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</si>
  <si>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</si>
  <si>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</si>
  <si>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</si>
  <si>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</si>
  <si>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</si>
  <si>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</si>
  <si>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</si>
  <si>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</si>
  <si>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</si>
  <si>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</si>
  <si>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</si>
  <si>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</si>
  <si>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</si>
  <si>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</si>
  <si>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</si>
  <si>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</si>
  <si>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</si>
  <si>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</si>
  <si>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</si>
  <si>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</si>
  <si>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</si>
  <si>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</si>
  <si>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</si>
  <si>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</si>
  <si>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</si>
  <si>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</si>
  <si>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</si>
  <si>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</si>
  <si>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</si>
  <si>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</si>
  <si>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</si>
  <si>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</si>
  <si>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</si>
  <si>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</si>
  <si>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</si>
  <si>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</si>
  <si>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</si>
  <si>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</si>
  <si>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</si>
  <si>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</si>
  <si>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</si>
  <si>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</si>
  <si>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</si>
  <si>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</si>
  <si>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</si>
  <si>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</si>
  <si>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</si>
  <si>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</si>
  <si>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</si>
  <si>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</si>
  <si>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</si>
  <si>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</si>
  <si>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</si>
  <si>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</si>
  <si>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</si>
  <si>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</si>
  <si>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</si>
  <si>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</si>
  <si>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</si>
  <si>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</si>
  <si>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</si>
  <si>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</si>
  <si>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</si>
  <si>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</si>
  <si>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</si>
  <si>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</si>
  <si>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</si>
  <si>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</si>
  <si>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</si>
  <si>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</si>
  <si>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</si>
  <si>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</si>
  <si>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</si>
  <si>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</si>
  <si>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</si>
  <si>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</si>
  <si>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</si>
  <si>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</si>
  <si>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</si>
  <si>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</si>
  <si>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</si>
  <si>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</si>
  <si>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</si>
  <si>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</si>
  <si>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</si>
  <si>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</si>
  <si>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</si>
  <si>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</si>
  <si>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</si>
  <si>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</si>
  <si>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</si>
  <si>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</si>
  <si>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</si>
  <si>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</si>
  <si>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</si>
  <si>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</si>
  <si>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</si>
  <si>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</si>
  <si>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</si>
  <si>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</si>
  <si>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</si>
  <si>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</si>
  <si>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</si>
  <si>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</si>
  <si>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</si>
  <si>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</si>
  <si>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</si>
  <si>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</si>
  <si>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</si>
  <si>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</si>
  <si>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</si>
  <si>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</si>
  <si>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</si>
  <si>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</si>
  <si>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</si>
  <si>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</si>
  <si>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</si>
  <si>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</si>
  <si>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</si>
  <si>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</si>
  <si>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</si>
  <si>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</si>
  <si>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</si>
  <si>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</si>
  <si>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</si>
  <si>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</si>
  <si>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</si>
  <si>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</si>
  <si>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</si>
  <si>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</si>
  <si>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</si>
  <si>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</si>
  <si>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</si>
  <si>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</si>
  <si>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</si>
  <si>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</si>
  <si>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</si>
  <si>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</si>
  <si>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</si>
  <si>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</si>
  <si>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</si>
  <si>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</si>
  <si>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</si>
  <si>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</si>
  <si>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</si>
  <si>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</si>
  <si>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</si>
  <si>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</si>
  <si>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</si>
  <si>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</si>
  <si>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</si>
  <si>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</si>
  <si>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</si>
  <si>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</si>
  <si>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</si>
  <si>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</si>
  <si>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</si>
  <si>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</si>
  <si>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</si>
  <si>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</si>
  <si>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</si>
  <si>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</si>
  <si>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</si>
  <si>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</si>
  <si>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</si>
  <si>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</si>
  <si>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</si>
  <si>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</si>
  <si>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</si>
  <si>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</si>
  <si>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</si>
  <si>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</si>
  <si>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</si>
  <si>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</si>
  <si>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</si>
  <si>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</si>
  <si>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</si>
  <si>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</si>
  <si>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</si>
  <si>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</si>
  <si>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</si>
  <si>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</si>
  <si>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</si>
  <si>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</si>
  <si>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</si>
  <si>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</si>
  <si>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</si>
  <si>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</si>
  <si>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</si>
  <si>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</si>
  <si>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</si>
  <si>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</si>
  <si>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</si>
  <si>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</si>
  <si>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</si>
  <si>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</si>
  <si>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</si>
  <si>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</si>
  <si>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</si>
  <si>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</si>
  <si>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</si>
  <si>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</si>
  <si>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</si>
  <si>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</si>
  <si>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</si>
  <si>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</si>
  <si>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</si>
  <si>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</si>
  <si>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</si>
  <si>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</si>
  <si>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</si>
  <si>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</si>
  <si>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</si>
  <si>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</si>
  <si>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</si>
  <si>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</si>
  <si>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</si>
  <si>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</si>
  <si>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</si>
  <si>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</si>
  <si>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</si>
  <si>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</si>
  <si>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</si>
  <si>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</si>
  <si>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</si>
  <si>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</si>
  <si>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</si>
  <si>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</si>
  <si>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</si>
  <si>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</si>
  <si>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</si>
  <si>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</si>
  <si>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</si>
  <si>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</si>
  <si>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</si>
  <si>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</si>
  <si>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</si>
  <si>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</si>
  <si>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</si>
  <si>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</si>
  <si>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</si>
  <si>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</si>
  <si>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</si>
  <si>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</si>
  <si>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</si>
  <si>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</si>
  <si>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</si>
  <si>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</si>
  <si>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</si>
  <si>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</si>
  <si>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</si>
  <si>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</si>
  <si>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</si>
  <si>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</si>
  <si>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</si>
  <si>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</si>
  <si>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</si>
  <si>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</si>
  <si>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</si>
  <si>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</si>
  <si>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</si>
  <si>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</si>
  <si>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</si>
  <si>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</si>
  <si>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</si>
  <si>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</si>
  <si>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</si>
  <si>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</si>
  <si>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</si>
  <si>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</si>
  <si>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</si>
  <si>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</si>
  <si>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</si>
  <si>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</si>
  <si>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</si>
  <si>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</si>
  <si>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</si>
  <si>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</si>
  <si>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</si>
  <si>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</si>
  <si>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</si>
  <si>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</si>
  <si>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</si>
  <si>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</si>
  <si>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</si>
  <si>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</si>
  <si>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</si>
  <si>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</si>
  <si>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</si>
  <si>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</si>
  <si>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</si>
  <si>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</si>
  <si>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</si>
  <si>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</si>
  <si>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</si>
  <si>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</si>
  <si>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</si>
  <si>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</si>
  <si>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</si>
  <si>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</si>
  <si>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</si>
  <si>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</si>
  <si>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</si>
  <si>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</si>
  <si>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</si>
  <si>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</si>
  <si>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</si>
  <si>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</si>
  <si>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</si>
  <si>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</si>
  <si>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</si>
  <si>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</si>
  <si>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</si>
  <si>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</si>
  <si>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</si>
  <si>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</si>
  <si>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</si>
  <si>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</si>
  <si>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</si>
  <si>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</si>
  <si>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</si>
  <si>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</si>
  <si>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</si>
  <si>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</si>
  <si>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</si>
  <si>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</si>
  <si>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</si>
  <si>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</si>
  <si>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</si>
  <si>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</si>
  <si>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</si>
  <si>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</si>
  <si>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</si>
  <si>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</si>
  <si>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</si>
  <si>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</si>
  <si>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</si>
  <si>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</si>
  <si>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</si>
  <si>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</si>
  <si>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</si>
  <si>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</si>
  <si>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</si>
  <si>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</si>
  <si>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</si>
  <si>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</si>
  <si>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</si>
  <si>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</si>
  <si>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</si>
  <si>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</si>
  <si>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</si>
  <si>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</si>
  <si>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</si>
  <si>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</si>
  <si>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</si>
  <si>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</si>
  <si>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</si>
  <si>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</si>
  <si>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</si>
  <si>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</si>
  <si>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</si>
  <si>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</si>
  <si>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</si>
  <si>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</si>
  <si>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</si>
  <si>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</si>
  <si>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</si>
  <si>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</si>
  <si>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</si>
  <si>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</si>
  <si>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</si>
  <si>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</si>
  <si>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</si>
  <si>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</si>
  <si>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</si>
  <si>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</si>
  <si>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</si>
  <si>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</si>
  <si>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</si>
  <si>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</si>
  <si>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</si>
  <si>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</si>
  <si>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</si>
  <si>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</si>
  <si>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</si>
  <si>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</si>
  <si>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</si>
  <si>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</si>
  <si>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</si>
  <si>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</si>
  <si>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</si>
  <si>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</si>
  <si>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</si>
  <si>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</si>
  <si>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</si>
  <si>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</si>
  <si>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</si>
  <si>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</si>
  <si>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</si>
  <si>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</si>
  <si>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</si>
  <si>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</si>
  <si>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</si>
  <si>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</si>
  <si>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</si>
  <si>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</si>
  <si>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</si>
  <si>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</si>
  <si>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</si>
  <si>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</si>
  <si>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</si>
  <si>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</si>
  <si>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</si>
  <si>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</si>
  <si>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</si>
  <si>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</si>
  <si>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</si>
  <si>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</si>
  <si>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</si>
  <si>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</si>
  <si>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</si>
  <si>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</si>
  <si>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</si>
  <si>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</si>
  <si>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</si>
  <si>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</si>
  <si>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</si>
  <si>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</si>
  <si>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</si>
  <si>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</si>
  <si>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</si>
  <si>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</si>
  <si>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</si>
  <si>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</si>
  <si>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</si>
  <si>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</si>
  <si>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</si>
  <si>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</si>
  <si>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</si>
  <si>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</si>
  <si>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</si>
  <si>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</si>
  <si>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</si>
  <si>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</si>
  <si>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</si>
  <si>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</si>
  <si>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</si>
  <si>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</si>
  <si>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</si>
  <si>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</si>
  <si>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</si>
  <si>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</si>
  <si>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</si>
  <si>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</si>
  <si>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</si>
  <si>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</si>
  <si>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</si>
  <si>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</si>
  <si>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</si>
  <si>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</si>
  <si>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</si>
  <si>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</si>
  <si>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</si>
  <si>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</si>
  <si>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</si>
  <si>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</si>
  <si>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</si>
  <si>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</si>
  <si>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</si>
  <si>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</si>
  <si>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</si>
  <si>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</si>
  <si>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</si>
  <si>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</si>
  <si>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</si>
  <si>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</si>
  <si>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</si>
  <si>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</si>
  <si>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</si>
  <si>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</si>
  <si>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</si>
  <si>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</si>
  <si>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</si>
  <si>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</si>
  <si>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</si>
  <si>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</si>
  <si>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</si>
  <si>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</si>
  <si>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</si>
  <si>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</si>
  <si>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</si>
  <si>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</si>
  <si>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</si>
  <si>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</si>
  <si>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</si>
  <si>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</si>
  <si>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</si>
  <si>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</si>
  <si>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</si>
  <si>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</si>
  <si>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</si>
  <si>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</si>
  <si>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</si>
  <si>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</si>
  <si>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</si>
  <si>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</si>
  <si>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</si>
  <si>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</si>
  <si>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</si>
  <si>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</si>
  <si>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</si>
  <si>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</si>
  <si>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</si>
  <si>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</si>
  <si>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</si>
  <si>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</si>
  <si>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</si>
  <si>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</si>
  <si>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</si>
  <si>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</si>
  <si>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</si>
  <si>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</si>
  <si>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</si>
  <si>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</si>
  <si>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</si>
  <si>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</si>
  <si>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</si>
  <si>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</si>
  <si>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</si>
  <si>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</si>
  <si>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</si>
  <si>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</si>
  <si>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</si>
  <si>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</si>
  <si>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</si>
  <si>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</si>
  <si>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</si>
  <si>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</si>
  <si>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</si>
  <si>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</si>
  <si>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</si>
  <si>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</si>
  <si>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</si>
  <si>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</si>
  <si>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</si>
  <si>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</si>
  <si>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</si>
  <si>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</si>
  <si>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</si>
  <si>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</si>
  <si>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</si>
  <si>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</si>
  <si>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</si>
  <si>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</si>
  <si>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</si>
  <si>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</si>
  <si>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</si>
  <si>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</si>
  <si>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</si>
  <si>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</si>
  <si>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</si>
  <si>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</si>
  <si>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</si>
  <si>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</si>
  <si>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</si>
  <si>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</si>
  <si>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</si>
  <si>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</si>
  <si>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</si>
  <si>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</si>
  <si>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</si>
  <si>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</si>
  <si>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</si>
  <si>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</si>
  <si>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</si>
  <si>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</si>
  <si>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</si>
  <si>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</si>
  <si>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</si>
  <si>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</si>
  <si>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</si>
  <si>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</si>
  <si>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</si>
  <si>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</si>
  <si>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</si>
  <si>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</si>
  <si>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</si>
  <si>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</si>
  <si>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</si>
  <si>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</si>
  <si>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</si>
  <si>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</si>
  <si>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</si>
  <si>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</si>
  <si>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</si>
  <si>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</si>
  <si>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</si>
  <si>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</si>
  <si>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</si>
  <si>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</si>
  <si>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</si>
  <si>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</si>
  <si>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</si>
  <si>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</si>
  <si>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</si>
  <si>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</si>
  <si>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</si>
  <si>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</si>
  <si>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</si>
  <si>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</si>
  <si>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</si>
  <si>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</si>
  <si>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</si>
  <si>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</si>
  <si>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</si>
  <si>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</si>
  <si>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</si>
  <si>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</si>
  <si>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</si>
  <si>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</si>
  <si>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</si>
  <si>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</si>
  <si>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</si>
  <si>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</si>
  <si>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</si>
  <si>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</si>
  <si>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</si>
  <si>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</si>
  <si>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</si>
  <si>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</si>
  <si>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</si>
  <si>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</si>
  <si>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</si>
  <si>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</si>
  <si>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</si>
  <si>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</si>
  <si>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</si>
  <si>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</si>
  <si>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</si>
  <si>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</si>
  <si>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</si>
  <si>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</si>
  <si>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</si>
  <si>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</si>
  <si>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</si>
  <si>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</si>
  <si>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</si>
  <si>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</si>
  <si>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</si>
  <si>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</si>
  <si>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</si>
  <si>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</si>
  <si>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</si>
  <si>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</si>
  <si>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</si>
  <si>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</si>
  <si>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</si>
  <si>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</si>
  <si>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</si>
  <si>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</si>
  <si>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</si>
  <si>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</si>
  <si>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</si>
  <si>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</si>
  <si>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</si>
  <si>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</si>
  <si>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</si>
  <si>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</si>
  <si>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</si>
  <si>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</si>
  <si>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</si>
  <si>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</si>
  <si>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</si>
  <si>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</si>
  <si>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</si>
  <si>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</si>
  <si>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</si>
  <si>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</si>
  <si>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</si>
  <si>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</si>
  <si>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</si>
  <si>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</si>
  <si>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</si>
  <si>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</si>
  <si>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</si>
  <si>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</si>
  <si>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</si>
  <si>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</si>
  <si>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</si>
  <si>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</si>
  <si>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</si>
  <si>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</si>
  <si>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</si>
  <si>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</si>
  <si>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</si>
  <si>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</si>
  <si>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</si>
  <si>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</si>
  <si>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</si>
  <si>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</si>
  <si>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</si>
  <si>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</si>
  <si>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</si>
  <si>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</si>
  <si>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</si>
  <si>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</si>
  <si>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</si>
  <si>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</si>
  <si>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</si>
  <si>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</si>
  <si>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</si>
  <si>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</si>
  <si>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</si>
  <si>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</si>
  <si>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</si>
  <si>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</si>
  <si>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</si>
  <si>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</si>
  <si>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</si>
  <si>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</si>
  <si>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</si>
  <si>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</si>
  <si>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</si>
  <si>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</si>
  <si>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</si>
  <si>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</si>
  <si>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</si>
  <si>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</si>
  <si>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</si>
  <si>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</si>
  <si>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</si>
  <si>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</si>
  <si>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</si>
  <si>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</si>
  <si>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</si>
  <si>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</si>
  <si>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</si>
  <si>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</si>
  <si>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</si>
  <si>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</si>
  <si>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</si>
  <si>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</si>
  <si>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</si>
  <si>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</si>
  <si>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</si>
  <si>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</si>
  <si>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</si>
  <si>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</si>
  <si>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</si>
  <si>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</si>
  <si>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</si>
  <si>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</si>
  <si>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</si>
  <si>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</si>
  <si>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</si>
  <si>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</si>
  <si>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</si>
  <si>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</si>
  <si>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</si>
  <si>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</si>
  <si>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</si>
  <si>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</si>
  <si>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</si>
  <si>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</si>
  <si>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</si>
  <si>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</si>
  <si>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</si>
  <si>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</si>
  <si>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</si>
  <si>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</si>
  <si>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</si>
  <si>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</si>
  <si>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</si>
  <si>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</si>
  <si>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</si>
  <si>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</si>
  <si>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</si>
  <si>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</si>
  <si>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</si>
  <si>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</si>
  <si>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</si>
  <si>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</si>
  <si>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</si>
  <si>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</si>
  <si>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</si>
  <si>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</si>
  <si>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</si>
  <si>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</si>
  <si>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</si>
  <si>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</si>
  <si>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</si>
  <si>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</si>
  <si>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</si>
  <si>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</si>
  <si>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</si>
  <si>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</si>
  <si>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</si>
  <si>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</si>
  <si>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</si>
  <si>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</si>
  <si>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</si>
  <si>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</si>
  <si>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</si>
  <si>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</si>
  <si>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</si>
  <si>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</si>
  <si>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</si>
  <si>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</si>
  <si>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</si>
  <si>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</si>
  <si>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</si>
  <si>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</si>
  <si>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</si>
  <si>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</si>
  <si>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</si>
  <si>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</si>
  <si>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</si>
  <si>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</si>
  <si>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</si>
  <si>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</si>
  <si>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</si>
  <si>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</si>
  <si>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</si>
  <si>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</si>
  <si>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</si>
  <si>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</si>
  <si>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</si>
  <si>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</si>
  <si>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</si>
  <si>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</si>
  <si>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</si>
  <si>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</si>
  <si>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</si>
  <si>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</si>
  <si>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</si>
  <si>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</si>
  <si>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</si>
  <si>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</si>
  <si>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</si>
  <si>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</si>
  <si>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</si>
  <si>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</si>
  <si>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</si>
  <si>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</si>
  <si>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</si>
  <si>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</si>
  <si>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</si>
  <si>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</si>
  <si>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</si>
  <si>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</si>
  <si>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</si>
  <si>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</si>
  <si>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</si>
  <si>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</si>
  <si>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</si>
  <si>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</si>
  <si>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</si>
  <si>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</si>
  <si>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</si>
  <si>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</si>
  <si>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</si>
  <si>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</si>
  <si>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</si>
  <si>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</si>
  <si>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</si>
  <si>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</si>
  <si>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</si>
  <si>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</si>
  <si>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</si>
  <si>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</si>
  <si>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</si>
  <si>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</si>
  <si>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</si>
  <si>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</si>
  <si>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</si>
  <si>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</si>
  <si>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</si>
  <si>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</si>
  <si>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</si>
  <si>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</si>
  <si>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</si>
  <si>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</si>
  <si>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</si>
  <si>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</si>
  <si>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</si>
  <si>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</si>
  <si>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</si>
  <si>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</si>
  <si>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</si>
  <si>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</si>
  <si>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</si>
  <si>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</si>
  <si>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</si>
  <si>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</si>
  <si>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</si>
  <si>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</si>
  <si>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</si>
  <si>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</si>
  <si>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</si>
  <si>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</si>
  <si>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</si>
  <si>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</si>
  <si>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</si>
  <si>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</si>
  <si>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</si>
  <si>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</si>
  <si>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</si>
  <si>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</si>
  <si>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</si>
  <si>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</si>
  <si>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</si>
  <si>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</si>
  <si>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</si>
  <si>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</si>
  <si>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</si>
  <si>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</si>
  <si>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</si>
  <si>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</si>
  <si>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</si>
  <si>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</si>
  <si>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</si>
  <si>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</si>
  <si>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</si>
  <si>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</si>
  <si>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</si>
  <si>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</si>
  <si>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</si>
  <si>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</si>
  <si>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</si>
  <si>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</si>
  <si>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</si>
  <si>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</si>
  <si>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</si>
  <si>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</si>
  <si>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</si>
  <si>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</si>
  <si>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</si>
  <si>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</si>
  <si>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</si>
  <si>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</si>
  <si>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</si>
  <si>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</si>
  <si>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</si>
  <si>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</si>
  <si>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</si>
  <si>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</si>
  <si>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</si>
  <si>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</si>
  <si>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</si>
  <si>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</si>
  <si>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</si>
  <si>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</si>
  <si>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</si>
  <si>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</si>
  <si>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</si>
  <si>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</si>
  <si>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</si>
  <si>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</si>
  <si>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</si>
  <si>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</si>
  <si>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</si>
  <si>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</si>
  <si>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</si>
  <si>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</si>
  <si>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</si>
  <si>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</si>
  <si>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</si>
  <si>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</si>
  <si>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</si>
  <si>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</si>
  <si>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</si>
  <si>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</si>
  <si>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</si>
  <si>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</si>
  <si>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</si>
  <si>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</si>
  <si>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</si>
  <si>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</si>
  <si>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</si>
  <si>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</si>
  <si>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</si>
  <si>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</si>
  <si>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</si>
  <si>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</si>
  <si>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</si>
  <si>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</si>
  <si>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</si>
  <si>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</si>
  <si>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</si>
  <si>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</si>
  <si>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</si>
  <si>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</si>
  <si>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</si>
  <si>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</si>
  <si>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</si>
  <si>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</si>
  <si>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</si>
  <si>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</si>
  <si>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</si>
  <si>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</si>
  <si>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</si>
  <si>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</si>
  <si>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</si>
  <si>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</si>
  <si>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</si>
  <si>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</si>
  <si>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</si>
  <si>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</si>
  <si>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</si>
  <si>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</si>
  <si>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</si>
  <si>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</si>
  <si>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</si>
  <si>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</si>
  <si>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</si>
  <si>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</si>
  <si>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</si>
  <si>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</si>
  <si>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</si>
  <si>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</si>
  <si>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</si>
  <si>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</si>
  <si>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</si>
  <si>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</si>
  <si>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</si>
  <si>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</si>
  <si>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</si>
  <si>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</si>
  <si>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</si>
  <si>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</si>
  <si>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</si>
  <si>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</si>
  <si>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</si>
  <si>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</si>
  <si>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</si>
  <si>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</si>
  <si>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</si>
  <si>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</si>
  <si>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</si>
  <si>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</si>
  <si>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</si>
  <si>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</si>
  <si>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</si>
  <si>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</si>
  <si>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</si>
  <si>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</si>
  <si>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</si>
  <si>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</si>
  <si>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</si>
  <si>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</si>
  <si>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</si>
  <si>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</si>
  <si>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</si>
  <si>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</si>
  <si>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</si>
  <si>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</si>
  <si>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</si>
  <si>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</si>
  <si>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</si>
  <si>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</si>
  <si>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</si>
  <si>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</si>
  <si>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</si>
  <si>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</si>
  <si>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</si>
  <si>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</si>
  <si>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</si>
  <si>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</si>
  <si>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</si>
  <si>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</si>
  <si>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</si>
  <si>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</si>
  <si>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</si>
  <si>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</si>
  <si>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</si>
  <si>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</si>
  <si>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</si>
  <si>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</si>
  <si>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</si>
  <si>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</si>
  <si>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</si>
  <si>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</si>
  <si>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</si>
  <si>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</si>
  <si>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</si>
  <si>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</si>
  <si>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</si>
  <si>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</si>
  <si>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</si>
  <si>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</si>
  <si>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</si>
  <si>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</si>
  <si>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</si>
  <si>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</si>
  <si>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</si>
  <si>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</si>
  <si>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</si>
  <si>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</si>
  <si>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</si>
  <si>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</si>
  <si>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</si>
  <si>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</si>
  <si>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</si>
  <si>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</si>
  <si>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</si>
  <si>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</si>
  <si>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</si>
  <si>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</si>
  <si>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</si>
  <si>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</si>
  <si>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</si>
  <si>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</si>
  <si>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</si>
  <si>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</si>
  <si>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</si>
  <si>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</si>
  <si>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</si>
  <si>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</si>
  <si>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</si>
  <si>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</si>
  <si>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</si>
  <si>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</si>
  <si>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</si>
  <si>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</si>
  <si>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</si>
  <si>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</si>
  <si>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</si>
  <si>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</si>
  <si>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</si>
  <si>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</si>
  <si>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</si>
  <si>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</si>
  <si>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</si>
  <si>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</si>
  <si>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</si>
  <si>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</si>
  <si>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</si>
  <si>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</si>
  <si>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</si>
  <si>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</si>
  <si>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</si>
  <si>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</si>
  <si>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</si>
  <si>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</si>
  <si>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</si>
  <si>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</si>
  <si>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</si>
  <si>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</si>
  <si>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</si>
  <si>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</si>
  <si>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</si>
  <si>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</si>
  <si>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</si>
  <si>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</si>
  <si>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</si>
  <si>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</si>
  <si>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</si>
  <si>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</si>
  <si>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</si>
  <si>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</si>
  <si>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</si>
  <si>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</si>
  <si>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</si>
  <si>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</si>
  <si>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</si>
  <si>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</si>
  <si>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</si>
  <si>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</si>
  <si>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</si>
  <si>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</si>
  <si>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</si>
  <si>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</si>
  <si>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</si>
  <si>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</si>
  <si>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技術家庭科</t>
    <rPh sb="0" eb="5">
      <t>ギジュツカテイカ</t>
    </rPh>
    <phoneticPr fontId="15"/>
  </si>
  <si>
    <t>外国語</t>
    <rPh sb="0" eb="3">
      <t>ガイコクゴ</t>
    </rPh>
    <phoneticPr fontId="15"/>
  </si>
  <si>
    <t>道徳</t>
    <rPh sb="0" eb="2">
      <t>ドウトク</t>
    </rPh>
    <phoneticPr fontId="15"/>
  </si>
  <si>
    <t>ア</t>
  </si>
  <si>
    <t>書写</t>
    <rPh sb="0" eb="2">
      <t>ショシャ</t>
    </rPh>
    <phoneticPr fontId="15"/>
  </si>
  <si>
    <t>地理</t>
    <rPh sb="0" eb="2">
      <t>チリ</t>
    </rPh>
    <phoneticPr fontId="15"/>
  </si>
  <si>
    <t>歴史</t>
    <rPh sb="0" eb="2">
      <t>レキシ</t>
    </rPh>
    <phoneticPr fontId="15"/>
  </si>
  <si>
    <t>地図</t>
    <rPh sb="0" eb="2">
      <t>チズ</t>
    </rPh>
    <phoneticPr fontId="15"/>
  </si>
  <si>
    <t>器楽</t>
    <rPh sb="0" eb="2">
      <t>キガク</t>
    </rPh>
    <phoneticPr fontId="15"/>
  </si>
  <si>
    <t>保体</t>
    <rPh sb="0" eb="2">
      <t>ホタイ</t>
    </rPh>
    <phoneticPr fontId="15"/>
  </si>
  <si>
    <t>技術</t>
    <rPh sb="0" eb="2">
      <t>ギジュツ</t>
    </rPh>
    <phoneticPr fontId="15"/>
  </si>
  <si>
    <t>家庭</t>
    <rPh sb="0" eb="2">
      <t>カテイ</t>
    </rPh>
    <phoneticPr fontId="15"/>
  </si>
  <si>
    <t>英語</t>
    <rPh sb="0" eb="2">
      <t>エイゴ</t>
    </rPh>
    <phoneticPr fontId="15"/>
  </si>
  <si>
    <t>R06b190</t>
    <phoneticPr fontId="15"/>
  </si>
  <si>
    <t>R06b193</t>
    <phoneticPr fontId="15"/>
  </si>
  <si>
    <t>全</t>
    <rPh sb="0" eb="1">
      <t>ゼン</t>
    </rPh>
    <phoneticPr fontId="15"/>
  </si>
  <si>
    <t>１～２～３</t>
    <phoneticPr fontId="15"/>
  </si>
  <si>
    <t>〇</t>
  </si>
  <si>
    <t>技術家庭</t>
    <rPh sb="0" eb="2">
      <t>ギジュツ</t>
    </rPh>
    <rPh sb="2" eb="4">
      <t>カテイ</t>
    </rPh>
    <phoneticPr fontId="15"/>
  </si>
  <si>
    <t>技術家庭</t>
    <rPh sb="0" eb="4">
      <t>ギジュツカテイ</t>
    </rPh>
    <phoneticPr fontId="15"/>
  </si>
  <si>
    <t>公民</t>
    <rPh sb="0" eb="2">
      <t>コウミン</t>
    </rPh>
    <phoneticPr fontId="15"/>
  </si>
  <si>
    <t>全</t>
    <phoneticPr fontId="15"/>
  </si>
  <si>
    <t>１～２</t>
    <phoneticPr fontId="15"/>
  </si>
  <si>
    <t>２～３</t>
    <phoneticPr fontId="15"/>
  </si>
  <si>
    <t>R06b104</t>
    <phoneticPr fontId="15"/>
  </si>
  <si>
    <t>R06b116</t>
    <phoneticPr fontId="15"/>
  </si>
  <si>
    <t>R06b117</t>
    <phoneticPr fontId="15"/>
  </si>
  <si>
    <t>R06b121</t>
    <phoneticPr fontId="15"/>
  </si>
  <si>
    <t>R06b150</t>
    <phoneticPr fontId="15"/>
  </si>
  <si>
    <t>R06b171</t>
    <phoneticPr fontId="15"/>
  </si>
  <si>
    <t>R06b176</t>
    <phoneticPr fontId="15"/>
  </si>
  <si>
    <t>R06b179</t>
    <phoneticPr fontId="15"/>
  </si>
  <si>
    <t>R06b184</t>
    <phoneticPr fontId="15"/>
  </si>
  <si>
    <t>R06b187</t>
    <phoneticPr fontId="15"/>
  </si>
  <si>
    <t>R06b199</t>
    <phoneticPr fontId="15"/>
  </si>
  <si>
    <t>R06b105</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</si>
  <si>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</si>
  <si>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</si>
  <si>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</si>
  <si>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</si>
  <si>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</si>
  <si>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</si>
  <si>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</si>
  <si>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</si>
  <si>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R06b130</t>
    <phoneticPr fontId="15"/>
  </si>
  <si>
    <t>R06b152</t>
    <phoneticPr fontId="15"/>
  </si>
  <si>
    <t>R06b173</t>
    <phoneticPr fontId="15"/>
  </si>
  <si>
    <t>R06b201</t>
    <phoneticPr fontId="15"/>
  </si>
  <si>
    <t>R06b225</t>
    <phoneticPr fontId="15"/>
  </si>
  <si>
    <t>1</t>
    <phoneticPr fontId="15"/>
  </si>
  <si>
    <t>2</t>
    <phoneticPr fontId="15"/>
  </si>
  <si>
    <t>3</t>
    <phoneticPr fontId="15"/>
  </si>
  <si>
    <t>R06b223</t>
    <phoneticPr fontId="15"/>
  </si>
  <si>
    <t>刀根山支援学校　精神医療センター分教室</t>
    <rPh sb="0" eb="7">
      <t>トネヤマシエンガッコウ</t>
    </rPh>
    <rPh sb="8" eb="12">
      <t>セイシンイリョウ</t>
    </rPh>
    <rPh sb="16" eb="19">
      <t>ブンキョウシツ</t>
    </rPh>
    <phoneticPr fontId="15"/>
  </si>
  <si>
    <t>刀根山支援学校では枚方市在住の生徒が最も多いため、枚方市採択の教科書図書に準拠する。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</si>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</sst>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10" zoomScale="60" zoomScaleNormal="60" zoomScaleSheetLayoutView="51" workbookViewId="0">
      <selection activeCell="AG27" sqref="AG26:AH2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7718</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7717</v>
      </c>
      <c r="U3" s="350"/>
      <c r="V3" s="361" t="s">
        <v>7921</v>
      </c>
      <c r="W3" s="356" t="s">
        <v>530</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5" t="s">
        <v>535</v>
      </c>
      <c r="C15" s="234" t="s">
        <v>536</v>
      </c>
      <c r="D15" s="345" t="s">
        <v>7781</v>
      </c>
      <c r="E15" s="347" t="s">
        <v>537</v>
      </c>
      <c r="F15" s="341" t="s">
        <v>7680</v>
      </c>
      <c r="G15" s="341" t="s">
        <v>7690</v>
      </c>
      <c r="H15" s="341" t="s">
        <v>7691</v>
      </c>
      <c r="I15" s="233" t="s">
        <v>1947</v>
      </c>
      <c r="J15" s="343" t="s">
        <v>535</v>
      </c>
      <c r="K15" s="234" t="s">
        <v>536</v>
      </c>
      <c r="L15" s="345" t="s">
        <v>7781</v>
      </c>
      <c r="M15" s="347" t="s">
        <v>538</v>
      </c>
      <c r="N15" s="341" t="s">
        <v>7680</v>
      </c>
      <c r="O15" s="341" t="s">
        <v>7690</v>
      </c>
      <c r="P15" s="341" t="s">
        <v>7691</v>
      </c>
      <c r="Q15" s="367" t="s">
        <v>7693</v>
      </c>
      <c r="R15" s="233" t="s">
        <v>1947</v>
      </c>
      <c r="S15" s="369" t="s">
        <v>535</v>
      </c>
      <c r="T15" s="234" t="s">
        <v>536</v>
      </c>
      <c r="U15" s="345" t="s">
        <v>7781</v>
      </c>
      <c r="V15" s="363" t="s">
        <v>538</v>
      </c>
      <c r="W15" s="341" t="s">
        <v>7680</v>
      </c>
      <c r="X15" s="341" t="s">
        <v>7690</v>
      </c>
      <c r="Y15" s="341" t="s">
        <v>7691</v>
      </c>
      <c r="Z15" s="365" t="s">
        <v>7693</v>
      </c>
    </row>
    <row r="16" spans="1:26" s="235" customFormat="1" ht="18" customHeight="1" x14ac:dyDescent="0.45">
      <c r="A16" s="236" t="s">
        <v>7782</v>
      </c>
      <c r="B16" s="346"/>
      <c r="C16" s="293" t="s">
        <v>539</v>
      </c>
      <c r="D16" s="346"/>
      <c r="E16" s="348"/>
      <c r="F16" s="342"/>
      <c r="G16" s="342"/>
      <c r="H16" s="342"/>
      <c r="I16" s="237" t="s">
        <v>7782</v>
      </c>
      <c r="J16" s="344"/>
      <c r="K16" s="238" t="s">
        <v>539</v>
      </c>
      <c r="L16" s="346"/>
      <c r="M16" s="348"/>
      <c r="N16" s="342"/>
      <c r="O16" s="342"/>
      <c r="P16" s="342"/>
      <c r="Q16" s="368"/>
      <c r="R16" s="237" t="s">
        <v>7782</v>
      </c>
      <c r="S16" s="370"/>
      <c r="T16" s="238" t="s">
        <v>539</v>
      </c>
      <c r="U16" s="346"/>
      <c r="V16" s="364"/>
      <c r="W16" s="342"/>
      <c r="X16" s="342"/>
      <c r="Y16" s="342"/>
      <c r="Z16" s="366"/>
    </row>
    <row r="17" spans="1:26" s="187" customFormat="1" ht="25.95" customHeight="1" x14ac:dyDescent="0.45">
      <c r="A17" s="294" t="s">
        <v>2020</v>
      </c>
      <c r="B17" s="309" t="s">
        <v>7861</v>
      </c>
      <c r="C17" s="295" t="s">
        <v>7861</v>
      </c>
      <c r="D17" s="311" t="str">
        <f xml:space="preserve">
IF(C18="ア",VLOOKUP(A18,ア!$A:$C,2,FALSE),
IF(C18="イ",VLOOKUP(A18,イ!$A:$C,2,FALSE),
IF(C18="ウ",HLOOKUP(A18,ウ!$1:$6,4,FALSE),
IF(C18="エ",VLOOKUP(A18,エ!$A:$E,4,FALSE),""))))</f>
        <v>三省堂</v>
      </c>
      <c r="E17" s="313" t="str">
        <f xml:space="preserve">
IF(C18="ア",VLOOKUP(A18,ア!$A:$C,3,FALSE),
IF(C18="イ",VLOOKUP(A18,イ!$A:$C,3,FALSE),
IF(C18="ウ",HLOOKUP(A18,ウ!$1:$6,5,FALSE)&amp;HLOOKUP(A18,ウ!$1:$6,6,FALSE),
IF(C18="エ",VLOOKUP(A18,エ!$A:$E,4,FALSE),""))))</f>
        <v>現代の国語 １</v>
      </c>
      <c r="F17" s="315" t="s">
        <v>7681</v>
      </c>
      <c r="G17" s="303" t="s">
        <v>7883</v>
      </c>
      <c r="H17" s="326" t="s">
        <v>7917</v>
      </c>
      <c r="I17" s="296" t="s">
        <v>2021</v>
      </c>
      <c r="J17" s="309" t="s">
        <v>7861</v>
      </c>
      <c r="K17" s="295" t="s">
        <v>7861</v>
      </c>
      <c r="L17" s="311" t="str">
        <f xml:space="preserve">
IF(K18="ア",VLOOKUP(I18,ア!$A:$C,2,FALSE),
IF(K18="イ",VLOOKUP(I18,イ!$A:$C,2,FALSE),
IF(K18="ウ",HLOOKUP(I18,ウ!$1:$6,4,FALSE),
IF(K18="エ",VLOOKUP(I18,エ!$A:$E,4,FALSE),""))))</f>
        <v>三省堂</v>
      </c>
      <c r="M17" s="313" t="str">
        <f xml:space="preserve">
IF(K18="ア",VLOOKUP(I18,ア!$A:$C,3,FALSE),
IF(K18="イ",VLOOKUP(I18,イ!$A:$C,3,FALSE),
IF(K18="ウ",HLOOKUP(I18,ウ!$1:$6,5,FALSE)&amp;HLOOKUP(I18,ウ!$1:$6,6,FALSE),
IF(K18="エ",VLOOKUP(I18,エ!$A:$E,4,FALSE),""))))</f>
        <v>現代の国語 ２</v>
      </c>
      <c r="N17" s="315" t="s">
        <v>7681</v>
      </c>
      <c r="O17" s="303" t="s">
        <v>7889</v>
      </c>
      <c r="P17" s="305" t="s">
        <v>7918</v>
      </c>
      <c r="Q17" s="317"/>
      <c r="R17" s="296" t="s">
        <v>2022</v>
      </c>
      <c r="S17" s="309" t="s">
        <v>7861</v>
      </c>
      <c r="T17" s="295" t="s">
        <v>7861</v>
      </c>
      <c r="U17" s="311" t="str">
        <f xml:space="preserve">
IF(T18="ア",VLOOKUP(R18,ア!$A:$C,2,FALSE),
IF(T18="イ",VLOOKUP(R18,イ!$A:$C,2,FALSE),
IF(T18="ウ",HLOOKUP(R18,ウ!$1:$6,4,FALSE),
IF(T18="エ",VLOOKUP(R18,エ!$A:$E,4,FALSE),""))))</f>
        <v>三省堂</v>
      </c>
      <c r="V17" s="313" t="str">
        <f xml:space="preserve">
IF(T18="ア",VLOOKUP(R18,ア!$A:$C,3,FALSE),
IF(T18="イ",VLOOKUP(R18,イ!$A:$C,3,FALSE),
IF(T18="ウ",HLOOKUP(R18,ウ!$1:$6,5,FALSE)&amp;HLOOKUP(R18,ウ!$1:$6,6,FALSE),
IF(T18="エ",VLOOKUP(R18,エ!$A:$E,4,FALSE),""))))</f>
        <v>現代の国語 ３</v>
      </c>
      <c r="W17" s="315" t="s">
        <v>7681</v>
      </c>
      <c r="X17" s="303" t="s">
        <v>7889</v>
      </c>
      <c r="Y17" s="305" t="s">
        <v>7919</v>
      </c>
      <c r="Z17" s="307"/>
    </row>
    <row r="18" spans="1:26" s="187" customFormat="1" ht="25.95" customHeight="1" x14ac:dyDescent="0.45">
      <c r="A18" s="225" t="s">
        <v>7892</v>
      </c>
      <c r="B18" s="310"/>
      <c r="C18" s="297" t="s">
        <v>7871</v>
      </c>
      <c r="D18" s="312"/>
      <c r="E18" s="314"/>
      <c r="F18" s="316"/>
      <c r="G18" s="304"/>
      <c r="H18" s="329"/>
      <c r="I18" s="227" t="s">
        <v>7903</v>
      </c>
      <c r="J18" s="310"/>
      <c r="K18" s="297" t="s">
        <v>7871</v>
      </c>
      <c r="L18" s="312"/>
      <c r="M18" s="314"/>
      <c r="N18" s="316"/>
      <c r="O18" s="304"/>
      <c r="P18" s="306"/>
      <c r="Q18" s="318"/>
      <c r="R18" s="225" t="s">
        <v>7911</v>
      </c>
      <c r="S18" s="310"/>
      <c r="T18" s="297" t="s">
        <v>7871</v>
      </c>
      <c r="U18" s="312"/>
      <c r="V18" s="314"/>
      <c r="W18" s="316"/>
      <c r="X18" s="304"/>
      <c r="Y18" s="306"/>
      <c r="Z18" s="308"/>
    </row>
    <row r="19" spans="1:26" s="187" customFormat="1" ht="25.95" customHeight="1" x14ac:dyDescent="0.45">
      <c r="A19" s="294" t="s">
        <v>7783</v>
      </c>
      <c r="B19" s="309" t="s">
        <v>7861</v>
      </c>
      <c r="C19" s="295" t="s">
        <v>7872</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 xml:space="preserve">中学書写　一・二・三年
</v>
      </c>
      <c r="F19" s="315" t="s">
        <v>7681</v>
      </c>
      <c r="G19" s="303" t="s">
        <v>7889</v>
      </c>
      <c r="H19" s="326" t="s">
        <v>7884</v>
      </c>
      <c r="I19" s="298" t="s">
        <v>7784</v>
      </c>
      <c r="J19" s="309" t="s">
        <v>7861</v>
      </c>
      <c r="K19" s="295" t="s">
        <v>7872</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 xml:space="preserve">中学書写　一・二・三年
</v>
      </c>
      <c r="N19" s="315" t="s">
        <v>7681</v>
      </c>
      <c r="O19" s="303" t="s">
        <v>7889</v>
      </c>
      <c r="P19" s="326" t="s">
        <v>7884</v>
      </c>
      <c r="Q19" s="317" t="s">
        <v>7885</v>
      </c>
      <c r="R19" s="294" t="s">
        <v>7785</v>
      </c>
      <c r="S19" s="309" t="s">
        <v>7861</v>
      </c>
      <c r="T19" s="295" t="s">
        <v>7872</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 xml:space="preserve">中学書写　一・二・三年
</v>
      </c>
      <c r="W19" s="315" t="s">
        <v>7681</v>
      </c>
      <c r="X19" s="303" t="s">
        <v>7889</v>
      </c>
      <c r="Y19" s="305" t="s">
        <v>7884</v>
      </c>
      <c r="Z19" s="307" t="s">
        <v>7885</v>
      </c>
    </row>
    <row r="20" spans="1:26" s="187" customFormat="1" ht="25.95" customHeight="1" x14ac:dyDescent="0.45">
      <c r="A20" s="225" t="s">
        <v>7893</v>
      </c>
      <c r="B20" s="310"/>
      <c r="C20" s="297" t="s">
        <v>7871</v>
      </c>
      <c r="D20" s="312"/>
      <c r="E20" s="314"/>
      <c r="F20" s="316"/>
      <c r="G20" s="304"/>
      <c r="H20" s="329"/>
      <c r="I20" s="227" t="s">
        <v>7893</v>
      </c>
      <c r="J20" s="310"/>
      <c r="K20" s="297" t="s">
        <v>7871</v>
      </c>
      <c r="L20" s="312"/>
      <c r="M20" s="314"/>
      <c r="N20" s="316"/>
      <c r="O20" s="304"/>
      <c r="P20" s="329"/>
      <c r="Q20" s="318"/>
      <c r="R20" s="225" t="s">
        <v>7893</v>
      </c>
      <c r="S20" s="310"/>
      <c r="T20" s="297" t="s">
        <v>7871</v>
      </c>
      <c r="U20" s="312"/>
      <c r="V20" s="314"/>
      <c r="W20" s="316"/>
      <c r="X20" s="304"/>
      <c r="Y20" s="306"/>
      <c r="Z20" s="308"/>
    </row>
    <row r="21" spans="1:26" s="187" customFormat="1" ht="25.95" customHeight="1" x14ac:dyDescent="0.45">
      <c r="A21" s="294" t="s">
        <v>7786</v>
      </c>
      <c r="B21" s="309" t="s">
        <v>7862</v>
      </c>
      <c r="C21" s="295" t="s">
        <v>7873</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新しい社会　地理</v>
      </c>
      <c r="F21" s="315" t="s">
        <v>7681</v>
      </c>
      <c r="G21" s="303" t="s">
        <v>7889</v>
      </c>
      <c r="H21" s="326" t="s">
        <v>7890</v>
      </c>
      <c r="I21" s="298" t="s">
        <v>7787</v>
      </c>
      <c r="J21" s="309" t="s">
        <v>7862</v>
      </c>
      <c r="K21" s="295" t="s">
        <v>7873</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新しい社会　地理</v>
      </c>
      <c r="N21" s="315" t="s">
        <v>7681</v>
      </c>
      <c r="O21" s="303" t="s">
        <v>7889</v>
      </c>
      <c r="P21" s="326" t="s">
        <v>7890</v>
      </c>
      <c r="Q21" s="317" t="s">
        <v>7885</v>
      </c>
      <c r="R21" s="294" t="s">
        <v>7788</v>
      </c>
      <c r="S21" s="309" t="s">
        <v>7862</v>
      </c>
      <c r="T21" s="295" t="s">
        <v>7874</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歴史</v>
      </c>
      <c r="W21" s="315" t="s">
        <v>7681</v>
      </c>
      <c r="X21" s="303" t="s">
        <v>7889</v>
      </c>
      <c r="Y21" s="305" t="s">
        <v>7884</v>
      </c>
      <c r="Z21" s="307" t="s">
        <v>7885</v>
      </c>
    </row>
    <row r="22" spans="1:26" s="187" customFormat="1" ht="25.95" customHeight="1" x14ac:dyDescent="0.45">
      <c r="A22" s="225" t="s">
        <v>7894</v>
      </c>
      <c r="B22" s="310"/>
      <c r="C22" s="297" t="s">
        <v>7871</v>
      </c>
      <c r="D22" s="312"/>
      <c r="E22" s="314"/>
      <c r="F22" s="316"/>
      <c r="G22" s="304"/>
      <c r="H22" s="329"/>
      <c r="I22" s="227" t="s">
        <v>7894</v>
      </c>
      <c r="J22" s="310"/>
      <c r="K22" s="297" t="s">
        <v>7871</v>
      </c>
      <c r="L22" s="312"/>
      <c r="M22" s="314"/>
      <c r="N22" s="316"/>
      <c r="O22" s="304"/>
      <c r="P22" s="329"/>
      <c r="Q22" s="318"/>
      <c r="R22" s="225" t="s">
        <v>7895</v>
      </c>
      <c r="S22" s="310"/>
      <c r="T22" s="297" t="s">
        <v>7871</v>
      </c>
      <c r="U22" s="312"/>
      <c r="V22" s="314"/>
      <c r="W22" s="316"/>
      <c r="X22" s="304"/>
      <c r="Y22" s="306"/>
      <c r="Z22" s="308"/>
    </row>
    <row r="23" spans="1:26" s="187" customFormat="1" ht="25.95" customHeight="1" x14ac:dyDescent="0.45">
      <c r="A23" s="294" t="s">
        <v>1943</v>
      </c>
      <c r="B23" s="309" t="s">
        <v>7862</v>
      </c>
      <c r="C23" s="295" t="s">
        <v>7874</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7681</v>
      </c>
      <c r="G23" s="303" t="s">
        <v>7889</v>
      </c>
      <c r="H23" s="326" t="s">
        <v>7884</v>
      </c>
      <c r="I23" s="298" t="s">
        <v>1945</v>
      </c>
      <c r="J23" s="309" t="s">
        <v>7862</v>
      </c>
      <c r="K23" s="295" t="s">
        <v>7874</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7681</v>
      </c>
      <c r="O23" s="303" t="s">
        <v>7889</v>
      </c>
      <c r="P23" s="326" t="s">
        <v>7884</v>
      </c>
      <c r="Q23" s="317" t="s">
        <v>7885</v>
      </c>
      <c r="R23" s="294" t="s">
        <v>1948</v>
      </c>
      <c r="S23" s="309" t="s">
        <v>7862</v>
      </c>
      <c r="T23" s="295" t="s">
        <v>7888</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新編　新しい社会　公民</v>
      </c>
      <c r="W23" s="315" t="s">
        <v>7681</v>
      </c>
      <c r="X23" s="303" t="s">
        <v>7889</v>
      </c>
      <c r="Y23" s="305" t="s">
        <v>7919</v>
      </c>
      <c r="Z23" s="307"/>
    </row>
    <row r="24" spans="1:26" s="187" customFormat="1" ht="25.95" customHeight="1" x14ac:dyDescent="0.45">
      <c r="A24" s="225" t="s">
        <v>7895</v>
      </c>
      <c r="B24" s="310"/>
      <c r="C24" s="297" t="s">
        <v>7871</v>
      </c>
      <c r="D24" s="312"/>
      <c r="E24" s="314"/>
      <c r="F24" s="316"/>
      <c r="G24" s="304"/>
      <c r="H24" s="329"/>
      <c r="I24" s="227" t="s">
        <v>7895</v>
      </c>
      <c r="J24" s="310"/>
      <c r="K24" s="297" t="s">
        <v>7871</v>
      </c>
      <c r="L24" s="312"/>
      <c r="M24" s="314"/>
      <c r="N24" s="316"/>
      <c r="O24" s="304"/>
      <c r="P24" s="329"/>
      <c r="Q24" s="318"/>
      <c r="R24" s="225" t="s">
        <v>7912</v>
      </c>
      <c r="S24" s="310"/>
      <c r="T24" s="297" t="s">
        <v>7871</v>
      </c>
      <c r="U24" s="312"/>
      <c r="V24" s="314"/>
      <c r="W24" s="316"/>
      <c r="X24" s="304"/>
      <c r="Y24" s="306"/>
      <c r="Z24" s="308"/>
    </row>
    <row r="25" spans="1:26" s="187" customFormat="1" ht="25.95" customHeight="1" x14ac:dyDescent="0.45">
      <c r="A25" s="294" t="s">
        <v>1944</v>
      </c>
      <c r="B25" s="309" t="s">
        <v>7862</v>
      </c>
      <c r="C25" s="295" t="s">
        <v>7875</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03" t="s">
        <v>7889</v>
      </c>
      <c r="H25" s="326" t="s">
        <v>7884</v>
      </c>
      <c r="I25" s="298" t="s">
        <v>1946</v>
      </c>
      <c r="J25" s="309" t="s">
        <v>7862</v>
      </c>
      <c r="K25" s="295" t="s">
        <v>7875</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03" t="s">
        <v>7889</v>
      </c>
      <c r="P25" s="326" t="s">
        <v>7884</v>
      </c>
      <c r="Q25" s="317" t="s">
        <v>7885</v>
      </c>
      <c r="R25" s="294" t="s">
        <v>1949</v>
      </c>
      <c r="S25" s="309" t="s">
        <v>7862</v>
      </c>
      <c r="T25" s="295" t="s">
        <v>7875</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03" t="s">
        <v>7889</v>
      </c>
      <c r="Y25" s="305" t="s">
        <v>7884</v>
      </c>
      <c r="Z25" s="307" t="s">
        <v>7885</v>
      </c>
    </row>
    <row r="26" spans="1:26" s="187" customFormat="1" ht="25.95" customHeight="1" x14ac:dyDescent="0.45">
      <c r="A26" s="225" t="s">
        <v>7904</v>
      </c>
      <c r="B26" s="310"/>
      <c r="C26" s="297" t="s">
        <v>7871</v>
      </c>
      <c r="D26" s="312"/>
      <c r="E26" s="314"/>
      <c r="F26" s="316"/>
      <c r="G26" s="304"/>
      <c r="H26" s="329"/>
      <c r="I26" s="227" t="s">
        <v>7904</v>
      </c>
      <c r="J26" s="310"/>
      <c r="K26" s="297" t="s">
        <v>7871</v>
      </c>
      <c r="L26" s="312"/>
      <c r="M26" s="314"/>
      <c r="N26" s="316"/>
      <c r="O26" s="304"/>
      <c r="P26" s="329"/>
      <c r="Q26" s="318"/>
      <c r="R26" s="225" t="s">
        <v>7904</v>
      </c>
      <c r="S26" s="310"/>
      <c r="T26" s="297" t="s">
        <v>7871</v>
      </c>
      <c r="U26" s="312"/>
      <c r="V26" s="314"/>
      <c r="W26" s="316"/>
      <c r="X26" s="304"/>
      <c r="Y26" s="306"/>
      <c r="Z26" s="308"/>
    </row>
    <row r="27" spans="1:26" s="187" customFormat="1" ht="25.95" customHeight="1" x14ac:dyDescent="0.45">
      <c r="A27" s="294" t="s">
        <v>7789</v>
      </c>
      <c r="B27" s="309" t="s">
        <v>7863</v>
      </c>
      <c r="C27" s="295" t="s">
        <v>7863</v>
      </c>
      <c r="D27" s="311"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未来へひろがる数学 1</v>
      </c>
      <c r="F27" s="315" t="s">
        <v>7681</v>
      </c>
      <c r="G27" s="303" t="s">
        <v>7889</v>
      </c>
      <c r="H27" s="326" t="s">
        <v>7917</v>
      </c>
      <c r="I27" s="298" t="s">
        <v>7790</v>
      </c>
      <c r="J27" s="309" t="s">
        <v>7863</v>
      </c>
      <c r="K27" s="295" t="s">
        <v>7863</v>
      </c>
      <c r="L27" s="311" t="str">
        <f xml:space="preserve">
IF(K28="ア",VLOOKUP(I28,ア!$A:$C,2,FALSE),
IF(K28="イ",VLOOKUP(I28,イ!$A:$C,2,FALSE),
IF(K28="ウ",HLOOKUP(I28,ウ!$1:$6,4,FALSE),
IF(K28="エ",VLOOKUP(I28,エ!$A:$E,4,FALSE),""))))</f>
        <v>啓林館</v>
      </c>
      <c r="M27" s="313" t="str">
        <f xml:space="preserve">
IF(K28="ア",VLOOKUP(I28,ア!$A:$C,3,FALSE),
IF(K28="イ",VLOOKUP(I28,イ!$A:$C,3,FALSE),
IF(K28="ウ",HLOOKUP(I28,ウ!$1:$6,5,FALSE)&amp;HLOOKUP(I28,ウ!$1:$6,6,FALSE),
IF(K28="エ",VLOOKUP(I28,エ!$A:$E,4,FALSE),""))))</f>
        <v>未来へひろがる数学 2</v>
      </c>
      <c r="N27" s="315" t="s">
        <v>7681</v>
      </c>
      <c r="O27" s="303" t="s">
        <v>7889</v>
      </c>
      <c r="P27" s="326" t="s">
        <v>7918</v>
      </c>
      <c r="Q27" s="317"/>
      <c r="R27" s="294" t="s">
        <v>7791</v>
      </c>
      <c r="S27" s="309" t="s">
        <v>7863</v>
      </c>
      <c r="T27" s="295" t="s">
        <v>7863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 xml:space="preserve">未来へひろがる数学 3
</v>
      </c>
      <c r="W27" s="315" t="s">
        <v>7681</v>
      </c>
      <c r="X27" s="303" t="s">
        <v>7889</v>
      </c>
      <c r="Y27" s="305" t="s">
        <v>7919</v>
      </c>
      <c r="Z27" s="307"/>
    </row>
    <row r="28" spans="1:26" s="187" customFormat="1" ht="25.95" customHeight="1" x14ac:dyDescent="0.45">
      <c r="A28" s="225" t="s">
        <v>7896</v>
      </c>
      <c r="B28" s="310"/>
      <c r="C28" s="297" t="s">
        <v>7871</v>
      </c>
      <c r="D28" s="312"/>
      <c r="E28" s="314"/>
      <c r="F28" s="316"/>
      <c r="G28" s="304"/>
      <c r="H28" s="329"/>
      <c r="I28" s="227" t="s">
        <v>7905</v>
      </c>
      <c r="J28" s="310"/>
      <c r="K28" s="297" t="s">
        <v>7871</v>
      </c>
      <c r="L28" s="312"/>
      <c r="M28" s="314"/>
      <c r="N28" s="316"/>
      <c r="O28" s="304"/>
      <c r="P28" s="329"/>
      <c r="Q28" s="318"/>
      <c r="R28" s="225" t="s">
        <v>7913</v>
      </c>
      <c r="S28" s="310"/>
      <c r="T28" s="297" t="s">
        <v>7871</v>
      </c>
      <c r="U28" s="312"/>
      <c r="V28" s="314"/>
      <c r="W28" s="316"/>
      <c r="X28" s="304"/>
      <c r="Y28" s="306"/>
      <c r="Z28" s="308"/>
    </row>
    <row r="29" spans="1:26" s="187" customFormat="1" ht="25.95" customHeight="1" x14ac:dyDescent="0.45">
      <c r="A29" s="294" t="s">
        <v>7792</v>
      </c>
      <c r="B29" s="309" t="s">
        <v>7864</v>
      </c>
      <c r="C29" s="295" t="s">
        <v>7864</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7681</v>
      </c>
      <c r="G29" s="303" t="s">
        <v>7889</v>
      </c>
      <c r="H29" s="326" t="s">
        <v>7917</v>
      </c>
      <c r="I29" s="298" t="s">
        <v>7793</v>
      </c>
      <c r="J29" s="309" t="s">
        <v>7864</v>
      </c>
      <c r="K29" s="295" t="s">
        <v>7864</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7681</v>
      </c>
      <c r="O29" s="303" t="s">
        <v>7889</v>
      </c>
      <c r="P29" s="326" t="s">
        <v>7918</v>
      </c>
      <c r="Q29" s="317"/>
      <c r="R29" s="294" t="s">
        <v>7794</v>
      </c>
      <c r="S29" s="309" t="s">
        <v>7864</v>
      </c>
      <c r="T29" s="295" t="s">
        <v>7864</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7681</v>
      </c>
      <c r="X29" s="303" t="s">
        <v>7889</v>
      </c>
      <c r="Y29" s="305" t="s">
        <v>7919</v>
      </c>
      <c r="Z29" s="307"/>
    </row>
    <row r="30" spans="1:26" s="187" customFormat="1" ht="25.95" customHeight="1" x14ac:dyDescent="0.45">
      <c r="A30" s="225" t="s">
        <v>7897</v>
      </c>
      <c r="B30" s="310"/>
      <c r="C30" s="297" t="s">
        <v>7871</v>
      </c>
      <c r="D30" s="312"/>
      <c r="E30" s="314"/>
      <c r="F30" s="316"/>
      <c r="G30" s="304"/>
      <c r="H30" s="329"/>
      <c r="I30" s="227" t="s">
        <v>7906</v>
      </c>
      <c r="J30" s="310"/>
      <c r="K30" s="297" t="s">
        <v>7871</v>
      </c>
      <c r="L30" s="312"/>
      <c r="M30" s="314"/>
      <c r="N30" s="316"/>
      <c r="O30" s="304"/>
      <c r="P30" s="329"/>
      <c r="Q30" s="318"/>
      <c r="R30" s="225" t="s">
        <v>7914</v>
      </c>
      <c r="S30" s="310"/>
      <c r="T30" s="297" t="s">
        <v>7871</v>
      </c>
      <c r="U30" s="312"/>
      <c r="V30" s="314"/>
      <c r="W30" s="316"/>
      <c r="X30" s="304"/>
      <c r="Y30" s="306"/>
      <c r="Z30" s="308"/>
    </row>
    <row r="31" spans="1:26" s="187" customFormat="1" ht="25.95" customHeight="1" x14ac:dyDescent="0.45">
      <c r="A31" s="294" t="s">
        <v>7795</v>
      </c>
      <c r="B31" s="309" t="s">
        <v>7865</v>
      </c>
      <c r="C31" s="295" t="s">
        <v>7865</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03" t="s">
        <v>7889</v>
      </c>
      <c r="H31" s="326" t="s">
        <v>7917</v>
      </c>
      <c r="I31" s="298" t="s">
        <v>7796</v>
      </c>
      <c r="J31" s="309" t="s">
        <v>7865</v>
      </c>
      <c r="K31" s="295" t="s">
        <v>7865</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03" t="s">
        <v>7889</v>
      </c>
      <c r="P31" s="326" t="s">
        <v>7891</v>
      </c>
      <c r="Q31" s="317"/>
      <c r="R31" s="294" t="s">
        <v>7797</v>
      </c>
      <c r="S31" s="309" t="s">
        <v>7865</v>
      </c>
      <c r="T31" s="295" t="s">
        <v>7865</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03" t="s">
        <v>7889</v>
      </c>
      <c r="Y31" s="305" t="s">
        <v>7891</v>
      </c>
      <c r="Z31" s="307" t="s">
        <v>7885</v>
      </c>
    </row>
    <row r="32" spans="1:26" s="187" customFormat="1" ht="25.95" customHeight="1" x14ac:dyDescent="0.45">
      <c r="A32" s="225" t="s">
        <v>7898</v>
      </c>
      <c r="B32" s="310"/>
      <c r="C32" s="297" t="s">
        <v>7871</v>
      </c>
      <c r="D32" s="312"/>
      <c r="E32" s="314"/>
      <c r="F32" s="316"/>
      <c r="G32" s="304"/>
      <c r="H32" s="329"/>
      <c r="I32" s="227" t="s">
        <v>7907</v>
      </c>
      <c r="J32" s="310"/>
      <c r="K32" s="297" t="s">
        <v>7871</v>
      </c>
      <c r="L32" s="312"/>
      <c r="M32" s="314"/>
      <c r="N32" s="316"/>
      <c r="O32" s="304"/>
      <c r="P32" s="329"/>
      <c r="Q32" s="318"/>
      <c r="R32" s="225" t="s">
        <v>7907</v>
      </c>
      <c r="S32" s="310"/>
      <c r="T32" s="297" t="s">
        <v>7871</v>
      </c>
      <c r="U32" s="312"/>
      <c r="V32" s="314"/>
      <c r="W32" s="316"/>
      <c r="X32" s="304"/>
      <c r="Y32" s="306"/>
      <c r="Z32" s="308"/>
    </row>
    <row r="33" spans="1:26" s="187" customFormat="1" ht="25.95" customHeight="1" x14ac:dyDescent="0.45">
      <c r="A33" s="294" t="s">
        <v>7798</v>
      </c>
      <c r="B33" s="309" t="s">
        <v>7865</v>
      </c>
      <c r="C33" s="295" t="s">
        <v>7876</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03" t="s">
        <v>7889</v>
      </c>
      <c r="H33" s="326" t="s">
        <v>7884</v>
      </c>
      <c r="I33" s="298" t="s">
        <v>7799</v>
      </c>
      <c r="J33" s="309" t="s">
        <v>7876</v>
      </c>
      <c r="K33" s="295" t="s">
        <v>7876</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03" t="s">
        <v>7889</v>
      </c>
      <c r="P33" s="326" t="s">
        <v>7884</v>
      </c>
      <c r="Q33" s="317" t="s">
        <v>7885</v>
      </c>
      <c r="R33" s="294" t="s">
        <v>7800</v>
      </c>
      <c r="S33" s="309" t="s">
        <v>7865</v>
      </c>
      <c r="T33" s="295" t="s">
        <v>7876</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03" t="s">
        <v>7889</v>
      </c>
      <c r="Y33" s="305" t="s">
        <v>7884</v>
      </c>
      <c r="Z33" s="307" t="s">
        <v>7885</v>
      </c>
    </row>
    <row r="34" spans="1:26" s="187" customFormat="1" ht="25.95" customHeight="1" x14ac:dyDescent="0.45">
      <c r="A34" s="225" t="s">
        <v>7899</v>
      </c>
      <c r="B34" s="310"/>
      <c r="C34" s="297" t="s">
        <v>7871</v>
      </c>
      <c r="D34" s="312"/>
      <c r="E34" s="314"/>
      <c r="F34" s="316"/>
      <c r="G34" s="304"/>
      <c r="H34" s="329"/>
      <c r="I34" s="227" t="s">
        <v>7899</v>
      </c>
      <c r="J34" s="310"/>
      <c r="K34" s="297" t="s">
        <v>7871</v>
      </c>
      <c r="L34" s="312"/>
      <c r="M34" s="314"/>
      <c r="N34" s="316"/>
      <c r="O34" s="304"/>
      <c r="P34" s="329"/>
      <c r="Q34" s="318"/>
      <c r="R34" s="225" t="s">
        <v>7899</v>
      </c>
      <c r="S34" s="310"/>
      <c r="T34" s="297" t="s">
        <v>7871</v>
      </c>
      <c r="U34" s="312"/>
      <c r="V34" s="314"/>
      <c r="W34" s="316"/>
      <c r="X34" s="304"/>
      <c r="Y34" s="306"/>
      <c r="Z34" s="308"/>
    </row>
    <row r="35" spans="1:26" s="187" customFormat="1" ht="25.95" customHeight="1" x14ac:dyDescent="0.45">
      <c r="A35" s="294" t="s">
        <v>7801</v>
      </c>
      <c r="B35" s="309" t="s">
        <v>7866</v>
      </c>
      <c r="C35" s="295" t="s">
        <v>7866</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7681</v>
      </c>
      <c r="G35" s="303" t="s">
        <v>7889</v>
      </c>
      <c r="H35" s="326" t="s">
        <v>7917</v>
      </c>
      <c r="I35" s="298" t="s">
        <v>7802</v>
      </c>
      <c r="J35" s="309" t="s">
        <v>7866</v>
      </c>
      <c r="K35" s="295" t="s">
        <v>7866</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7681</v>
      </c>
      <c r="O35" s="303" t="s">
        <v>7889</v>
      </c>
      <c r="P35" s="326" t="s">
        <v>7891</v>
      </c>
      <c r="Q35" s="317"/>
      <c r="R35" s="294" t="s">
        <v>7803</v>
      </c>
      <c r="S35" s="309" t="s">
        <v>7866</v>
      </c>
      <c r="T35" s="295" t="s">
        <v>7866</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7681</v>
      </c>
      <c r="X35" s="303" t="s">
        <v>7889</v>
      </c>
      <c r="Y35" s="305" t="s">
        <v>7891</v>
      </c>
      <c r="Z35" s="307" t="s">
        <v>7885</v>
      </c>
    </row>
    <row r="36" spans="1:26" s="187" customFormat="1" ht="25.95" customHeight="1" x14ac:dyDescent="0.45">
      <c r="A36" s="225" t="s">
        <v>7900</v>
      </c>
      <c r="B36" s="310"/>
      <c r="C36" s="297" t="s">
        <v>7871</v>
      </c>
      <c r="D36" s="312"/>
      <c r="E36" s="314"/>
      <c r="F36" s="316"/>
      <c r="G36" s="304"/>
      <c r="H36" s="329"/>
      <c r="I36" s="227" t="s">
        <v>7908</v>
      </c>
      <c r="J36" s="310"/>
      <c r="K36" s="297" t="s">
        <v>7871</v>
      </c>
      <c r="L36" s="312"/>
      <c r="M36" s="314"/>
      <c r="N36" s="316"/>
      <c r="O36" s="304"/>
      <c r="P36" s="329"/>
      <c r="Q36" s="318"/>
      <c r="R36" s="225" t="s">
        <v>7908</v>
      </c>
      <c r="S36" s="310"/>
      <c r="T36" s="297" t="s">
        <v>7871</v>
      </c>
      <c r="U36" s="312"/>
      <c r="V36" s="314"/>
      <c r="W36" s="316"/>
      <c r="X36" s="304"/>
      <c r="Y36" s="306"/>
      <c r="Z36" s="308"/>
    </row>
    <row r="37" spans="1:26" s="187" customFormat="1" ht="23.4" customHeight="1" x14ac:dyDescent="0.45">
      <c r="A37" s="294" t="s">
        <v>7804</v>
      </c>
      <c r="B37" s="309" t="s">
        <v>7867</v>
      </c>
      <c r="C37" s="295" t="s">
        <v>7877</v>
      </c>
      <c r="D37" s="311" t="str">
        <f xml:space="preserve">
IF(C38="ア",VLOOKUP(A38,ア!$A:$C,2,FALSE),
IF(C38="イ",VLOOKUP(A38,イ!$A:$C,2,FALSE),
IF(C38="ウ",HLOOKUP(A38,ウ!$1:$6,4,FALSE),
IF(C38="エ",VLOOKUP(A38,エ!$A:$E,4,FALSE),""))))</f>
        <v>大日本</v>
      </c>
      <c r="E37" s="313" t="str">
        <f xml:space="preserve">
IF(C38="ア",VLOOKUP(A38,ア!$A:$C,3,FALSE),
IF(C38="イ",VLOOKUP(A38,イ!$A:$C,3,FALSE),
IF(C38="ウ",HLOOKUP(A38,ウ!$1:$6,5,FALSE)&amp;HLOOKUP(A38,ウ!$1:$6,6,FALSE),
IF(C38="エ",VLOOKUP(A38,エ!$A:$E,4,FALSE),""))))</f>
        <v>中学校保健体育</v>
      </c>
      <c r="F37" s="315" t="s">
        <v>7681</v>
      </c>
      <c r="G37" s="303" t="s">
        <v>7889</v>
      </c>
      <c r="H37" s="326" t="s">
        <v>7884</v>
      </c>
      <c r="I37" s="298" t="s">
        <v>7805</v>
      </c>
      <c r="J37" s="309" t="s">
        <v>7867</v>
      </c>
      <c r="K37" s="295" t="s">
        <v>7877</v>
      </c>
      <c r="L37" s="311" t="str">
        <f xml:space="preserve">
IF(K38="ア",VLOOKUP(I38,ア!$A:$C,2,FALSE),
IF(K38="イ",VLOOKUP(I38,イ!$A:$C,2,FALSE),
IF(K38="ウ",HLOOKUP(I38,ウ!$1:$6,4,FALSE),
IF(K38="エ",VLOOKUP(I38,エ!$A:$E,4,FALSE),""))))</f>
        <v>大日本</v>
      </c>
      <c r="M37" s="313" t="str">
        <f xml:space="preserve">
IF(K38="ア",VLOOKUP(I38,ア!$A:$C,3,FALSE),
IF(K38="イ",VLOOKUP(I38,イ!$A:$C,3,FALSE),
IF(K38="ウ",HLOOKUP(I38,ウ!$1:$6,5,FALSE)&amp;HLOOKUP(I38,ウ!$1:$6,6,FALSE),
IF(K38="エ",VLOOKUP(I38,エ!$A:$E,4,FALSE),""))))</f>
        <v>中学校保健体育</v>
      </c>
      <c r="N37" s="315" t="s">
        <v>7681</v>
      </c>
      <c r="O37" s="303" t="s">
        <v>7889</v>
      </c>
      <c r="P37" s="326" t="s">
        <v>7884</v>
      </c>
      <c r="Q37" s="317" t="s">
        <v>7885</v>
      </c>
      <c r="R37" s="294" t="s">
        <v>7806</v>
      </c>
      <c r="S37" s="309" t="s">
        <v>7867</v>
      </c>
      <c r="T37" s="295" t="s">
        <v>7877</v>
      </c>
      <c r="U37" s="311" t="str">
        <f xml:space="preserve">
IF(T38="ア",VLOOKUP(R38,ア!$A:$C,2,FALSE),
IF(T38="イ",VLOOKUP(R38,イ!$A:$C,2,FALSE),
IF(T38="ウ",HLOOKUP(R38,ウ!$1:$6,4,FALSE),
IF(T38="エ",VLOOKUP(R38,エ!$A:$E,4,FALSE),""))))</f>
        <v>大日本</v>
      </c>
      <c r="V37" s="313" t="str">
        <f xml:space="preserve">
IF(T38="ア",VLOOKUP(R38,ア!$A:$C,3,FALSE),
IF(T38="イ",VLOOKUP(R38,イ!$A:$C,3,FALSE),
IF(T38="ウ",HLOOKUP(R38,ウ!$1:$6,5,FALSE)&amp;HLOOKUP(R38,ウ!$1:$6,6,FALSE),
IF(T38="エ",VLOOKUP(R38,エ!$A:$E,4,FALSE),""))))</f>
        <v>中学校保健体育</v>
      </c>
      <c r="W37" s="315" t="s">
        <v>7681</v>
      </c>
      <c r="X37" s="303" t="s">
        <v>7889</v>
      </c>
      <c r="Y37" s="305" t="s">
        <v>7884</v>
      </c>
      <c r="Z37" s="307" t="s">
        <v>7885</v>
      </c>
    </row>
    <row r="38" spans="1:26" s="187" customFormat="1" ht="23.4" customHeight="1" x14ac:dyDescent="0.45">
      <c r="A38" s="225" t="s">
        <v>7901</v>
      </c>
      <c r="B38" s="310"/>
      <c r="C38" s="297" t="s">
        <v>7871</v>
      </c>
      <c r="D38" s="312"/>
      <c r="E38" s="314"/>
      <c r="F38" s="316"/>
      <c r="G38" s="304"/>
      <c r="H38" s="329"/>
      <c r="I38" s="227" t="s">
        <v>7901</v>
      </c>
      <c r="J38" s="310"/>
      <c r="K38" s="297" t="s">
        <v>7871</v>
      </c>
      <c r="L38" s="312"/>
      <c r="M38" s="314"/>
      <c r="N38" s="316"/>
      <c r="O38" s="304"/>
      <c r="P38" s="329"/>
      <c r="Q38" s="318"/>
      <c r="R38" s="225" t="s">
        <v>7901</v>
      </c>
      <c r="S38" s="310"/>
      <c r="T38" s="297" t="s">
        <v>7871</v>
      </c>
      <c r="U38" s="312"/>
      <c r="V38" s="314"/>
      <c r="W38" s="316"/>
      <c r="X38" s="304"/>
      <c r="Y38" s="306"/>
      <c r="Z38" s="308"/>
    </row>
    <row r="39" spans="1:26" s="187" customFormat="1" ht="23.4" customHeight="1" x14ac:dyDescent="0.45">
      <c r="A39" s="294" t="s">
        <v>7807</v>
      </c>
      <c r="B39" s="309" t="s">
        <v>7868</v>
      </c>
      <c r="C39" s="295" t="s">
        <v>7878</v>
      </c>
      <c r="D39" s="311" t="str">
        <f xml:space="preserve">
IF(C40="ア",VLOOKUP(A40,ア!$A:$C,2,FALSE),
IF(C40="イ",VLOOKUP(A40,イ!$A:$C,2,FALSE),
IF(C40="ウ",HLOOKUP(A40,ウ!$1:$6,4,FALSE),
IF(C40="エ",VLOOKUP(A40,エ!$A:$E,4,FALSE),""))))</f>
        <v>東書</v>
      </c>
      <c r="E39" s="313" t="str">
        <f xml:space="preserve">
IF(C40="ア",VLOOKUP(A40,ア!$A:$C,3,FALSE),
IF(C40="イ",VLOOKUP(A40,イ!$A:$C,3,FALSE),
IF(C40="ウ",HLOOKUP(A40,ウ!$1:$6,5,FALSE)&amp;HLOOKUP(A40,ウ!$1:$6,6,FALSE),
IF(C40="エ",VLOOKUP(A40,エ!$A:$E,4,FALSE),""))))</f>
        <v>新編　新しい技術・家庭　技術分野　未来を創るTechnology</v>
      </c>
      <c r="F39" s="315" t="s">
        <v>7681</v>
      </c>
      <c r="G39" s="303" t="s">
        <v>7883</v>
      </c>
      <c r="H39" s="326" t="s">
        <v>7884</v>
      </c>
      <c r="I39" s="298" t="s">
        <v>7808</v>
      </c>
      <c r="J39" s="309" t="s">
        <v>7868</v>
      </c>
      <c r="K39" s="295" t="s">
        <v>7878</v>
      </c>
      <c r="L39" s="311" t="str">
        <f xml:space="preserve">
IF(K40="ア",VLOOKUP(I40,ア!$A:$C,2,FALSE),
IF(K40="イ",VLOOKUP(I40,イ!$A:$C,2,FALSE),
IF(K40="ウ",HLOOKUP(I40,ウ!$1:$6,4,FALSE),
IF(K40="エ",VLOOKUP(I40,エ!$A:$E,4,FALSE),""))))</f>
        <v>東書</v>
      </c>
      <c r="M39" s="313" t="str">
        <f xml:space="preserve">
IF(K40="ア",VLOOKUP(I40,ア!$A:$C,3,FALSE),
IF(K40="イ",VLOOKUP(I40,イ!$A:$C,3,FALSE),
IF(K40="ウ",HLOOKUP(I40,ウ!$1:$6,5,FALSE)&amp;HLOOKUP(I40,ウ!$1:$6,6,FALSE),
IF(K40="エ",VLOOKUP(I40,エ!$A:$E,4,FALSE),""))))</f>
        <v>新編　新しい技術・家庭　技術分野　未来を創るTechnology</v>
      </c>
      <c r="N39" s="315" t="s">
        <v>7681</v>
      </c>
      <c r="O39" s="303" t="s">
        <v>7883</v>
      </c>
      <c r="P39" s="326" t="s">
        <v>7884</v>
      </c>
      <c r="Q39" s="317" t="s">
        <v>7885</v>
      </c>
      <c r="R39" s="294" t="s">
        <v>7809</v>
      </c>
      <c r="S39" s="309" t="s">
        <v>7886</v>
      </c>
      <c r="T39" s="295" t="s">
        <v>7878</v>
      </c>
      <c r="U39" s="311" t="str">
        <f xml:space="preserve">
IF(T40="ア",VLOOKUP(R40,ア!$A:$C,2,FALSE),
IF(T40="イ",VLOOKUP(R40,イ!$A:$C,2,FALSE),
IF(T40="ウ",HLOOKUP(R40,ウ!$1:$6,4,FALSE),
IF(T40="エ",VLOOKUP(R40,エ!$A:$E,4,FALSE),""))))</f>
        <v>東書</v>
      </c>
      <c r="V39" s="313" t="str">
        <f xml:space="preserve">
IF(T40="ア",VLOOKUP(R40,ア!$A:$C,3,FALSE),
IF(T40="イ",VLOOKUP(R40,イ!$A:$C,3,FALSE),
IF(T40="ウ",HLOOKUP(R40,ウ!$1:$6,5,FALSE)&amp;HLOOKUP(R40,ウ!$1:$6,6,FALSE),
IF(T40="エ",VLOOKUP(R40,エ!$A:$E,4,FALSE),""))))</f>
        <v>新編　新しい技術・家庭　技術分野　未来を創るTechnology</v>
      </c>
      <c r="W39" s="315" t="s">
        <v>7681</v>
      </c>
      <c r="X39" s="303" t="s">
        <v>7889</v>
      </c>
      <c r="Y39" s="305" t="s">
        <v>7884</v>
      </c>
      <c r="Z39" s="307" t="s">
        <v>7885</v>
      </c>
    </row>
    <row r="40" spans="1:26" s="187" customFormat="1" ht="23.4" customHeight="1" x14ac:dyDescent="0.45">
      <c r="A40" s="225" t="s">
        <v>7881</v>
      </c>
      <c r="B40" s="310"/>
      <c r="C40" s="297" t="s">
        <v>7871</v>
      </c>
      <c r="D40" s="312"/>
      <c r="E40" s="314"/>
      <c r="F40" s="316"/>
      <c r="G40" s="304"/>
      <c r="H40" s="329"/>
      <c r="I40" s="227" t="s">
        <v>7881</v>
      </c>
      <c r="J40" s="310"/>
      <c r="K40" s="297" t="s">
        <v>7871</v>
      </c>
      <c r="L40" s="312"/>
      <c r="M40" s="314"/>
      <c r="N40" s="316"/>
      <c r="O40" s="304"/>
      <c r="P40" s="329"/>
      <c r="Q40" s="318"/>
      <c r="R40" s="225" t="s">
        <v>7881</v>
      </c>
      <c r="S40" s="310"/>
      <c r="T40" s="297" t="s">
        <v>7871</v>
      </c>
      <c r="U40" s="312"/>
      <c r="V40" s="314"/>
      <c r="W40" s="316"/>
      <c r="X40" s="304"/>
      <c r="Y40" s="306"/>
      <c r="Z40" s="308"/>
    </row>
    <row r="41" spans="1:26" s="187" customFormat="1" ht="23.4" customHeight="1" x14ac:dyDescent="0.45">
      <c r="A41" s="294" t="s">
        <v>7810</v>
      </c>
      <c r="B41" s="309" t="s">
        <v>7868</v>
      </c>
      <c r="C41" s="295" t="s">
        <v>7879</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新編　新しい技術・家庭　家庭分野　自立と共生を目指して</v>
      </c>
      <c r="F41" s="315" t="s">
        <v>7681</v>
      </c>
      <c r="G41" s="303" t="s">
        <v>7883</v>
      </c>
      <c r="H41" s="326" t="s">
        <v>7884</v>
      </c>
      <c r="I41" s="298" t="s">
        <v>7811</v>
      </c>
      <c r="J41" s="309" t="s">
        <v>7868</v>
      </c>
      <c r="K41" s="295" t="s">
        <v>7879</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新編　新しい技術・家庭　家庭分野　自立と共生を目指して</v>
      </c>
      <c r="N41" s="315" t="s">
        <v>7681</v>
      </c>
      <c r="O41" s="303" t="s">
        <v>7883</v>
      </c>
      <c r="P41" s="326" t="s">
        <v>7884</v>
      </c>
      <c r="Q41" s="317" t="s">
        <v>7885</v>
      </c>
      <c r="R41" s="294" t="s">
        <v>7812</v>
      </c>
      <c r="S41" s="309" t="s">
        <v>7887</v>
      </c>
      <c r="T41" s="295" t="s">
        <v>7879</v>
      </c>
      <c r="U41" s="311" t="str">
        <f xml:space="preserve">
IF(T42="ア",VLOOKUP(R42,ア!$A:$C,2,FALSE),
IF(T42="イ",VLOOKUP(R42,イ!$A:$C,2,FALSE),
IF(T42="ウ",HLOOKUP(R42,ウ!$1:$6,4,FALSE),
IF(T42="エ",VLOOKUP(R42,エ!$A:$E,4,FALSE),""))))</f>
        <v>東書</v>
      </c>
      <c r="V41" s="313" t="str">
        <f xml:space="preserve">
IF(T42="ア",VLOOKUP(R42,ア!$A:$C,3,FALSE),
IF(T42="イ",VLOOKUP(R42,イ!$A:$C,3,FALSE),
IF(T42="ウ",HLOOKUP(R42,ウ!$1:$6,5,FALSE)&amp;HLOOKUP(R42,ウ!$1:$6,6,FALSE),
IF(T42="エ",VLOOKUP(R42,エ!$A:$E,4,FALSE),""))))</f>
        <v>新編　新しい技術・家庭　家庭分野　自立と共生を目指して</v>
      </c>
      <c r="W41" s="315" t="s">
        <v>7681</v>
      </c>
      <c r="X41" s="303" t="s">
        <v>7889</v>
      </c>
      <c r="Y41" s="305" t="s">
        <v>7884</v>
      </c>
      <c r="Z41" s="307" t="s">
        <v>7885</v>
      </c>
    </row>
    <row r="42" spans="1:26" s="187" customFormat="1" ht="23.4" customHeight="1" x14ac:dyDescent="0.45">
      <c r="A42" s="225" t="s">
        <v>7882</v>
      </c>
      <c r="B42" s="310"/>
      <c r="C42" s="297" t="s">
        <v>7871</v>
      </c>
      <c r="D42" s="312"/>
      <c r="E42" s="314"/>
      <c r="F42" s="316"/>
      <c r="G42" s="304"/>
      <c r="H42" s="329"/>
      <c r="I42" s="227" t="s">
        <v>7882</v>
      </c>
      <c r="J42" s="310"/>
      <c r="K42" s="297" t="s">
        <v>7871</v>
      </c>
      <c r="L42" s="312"/>
      <c r="M42" s="314"/>
      <c r="N42" s="316"/>
      <c r="O42" s="304"/>
      <c r="P42" s="329"/>
      <c r="Q42" s="318"/>
      <c r="R42" s="225" t="s">
        <v>7882</v>
      </c>
      <c r="S42" s="310"/>
      <c r="T42" s="297" t="s">
        <v>7871</v>
      </c>
      <c r="U42" s="312"/>
      <c r="V42" s="314"/>
      <c r="W42" s="316"/>
      <c r="X42" s="304"/>
      <c r="Y42" s="306"/>
      <c r="Z42" s="308"/>
    </row>
    <row r="43" spans="1:26" s="187" customFormat="1" ht="23.4" customHeight="1" x14ac:dyDescent="0.45">
      <c r="A43" s="294" t="s">
        <v>7813</v>
      </c>
      <c r="B43" s="309" t="s">
        <v>7869</v>
      </c>
      <c r="C43" s="295" t="s">
        <v>7880</v>
      </c>
      <c r="D43" s="311" t="str">
        <f xml:space="preserve">
IF(C44="ア",VLOOKUP(A44,ア!$A:$C,2,FALSE),
IF(C44="イ",VLOOKUP(A44,イ!$A:$C,2,FALSE),
IF(C44="ウ",HLOOKUP(A44,ウ!$1:$6,4,FALSE),
IF(C44="エ",VLOOKUP(A44,エ!$A:$E,4,FALSE),""))))</f>
        <v>開隆堂</v>
      </c>
      <c r="E43" s="313" t="str">
        <f xml:space="preserve">
IF(C44="ア",VLOOKUP(A44,ア!$A:$C,3,FALSE),
IF(C44="イ",VLOOKUP(A44,イ!$A:$C,3,FALSE),
IF(C44="ウ",HLOOKUP(A44,ウ!$1:$6,5,FALSE)&amp;HLOOKUP(A44,ウ!$1:$6,6,FALSE),
IF(C44="エ",VLOOKUP(A44,エ!$A:$E,4,FALSE),""))))</f>
        <v>Sunshine English Course 1</v>
      </c>
      <c r="F43" s="315" t="s">
        <v>7681</v>
      </c>
      <c r="G43" s="303" t="s">
        <v>7889</v>
      </c>
      <c r="H43" s="326" t="s">
        <v>7917</v>
      </c>
      <c r="I43" s="298" t="s">
        <v>7814</v>
      </c>
      <c r="J43" s="309" t="s">
        <v>7869</v>
      </c>
      <c r="K43" s="295" t="s">
        <v>7880</v>
      </c>
      <c r="L43" s="311" t="str">
        <f xml:space="preserve">
IF(K44="ア",VLOOKUP(I44,ア!$A:$C,2,FALSE),
IF(K44="イ",VLOOKUP(I44,イ!$A:$C,2,FALSE),
IF(K44="ウ",HLOOKUP(I44,ウ!$1:$6,4,FALSE),
IF(K44="エ",VLOOKUP(I44,エ!$A:$E,4,FALSE),""))))</f>
        <v>開隆堂</v>
      </c>
      <c r="M43" s="313" t="str">
        <f xml:space="preserve">
IF(K44="ア",VLOOKUP(I44,ア!$A:$C,3,FALSE),
IF(K44="イ",VLOOKUP(I44,イ!$A:$C,3,FALSE),
IF(K44="ウ",HLOOKUP(I44,ウ!$1:$6,5,FALSE)&amp;HLOOKUP(I44,ウ!$1:$6,6,FALSE),
IF(K44="エ",VLOOKUP(I44,エ!$A:$E,4,FALSE),""))))</f>
        <v>Sunshine English Course 2</v>
      </c>
      <c r="N43" s="315" t="s">
        <v>7681</v>
      </c>
      <c r="O43" s="303" t="s">
        <v>7889</v>
      </c>
      <c r="P43" s="326" t="s">
        <v>7918</v>
      </c>
      <c r="Q43" s="317"/>
      <c r="R43" s="294" t="s">
        <v>7815</v>
      </c>
      <c r="S43" s="309" t="s">
        <v>7869</v>
      </c>
      <c r="T43" s="295" t="s">
        <v>7880</v>
      </c>
      <c r="U43" s="311" t="str">
        <f xml:space="preserve">
IF(T44="ア",VLOOKUP(R44,ア!$A:$C,2,FALSE),
IF(T44="イ",VLOOKUP(R44,イ!$A:$C,2,FALSE),
IF(T44="ウ",HLOOKUP(R44,ウ!$1:$6,4,FALSE),
IF(T44="エ",VLOOKUP(R44,エ!$A:$E,4,FALSE),""))))</f>
        <v>開隆堂</v>
      </c>
      <c r="V43" s="313" t="str">
        <f xml:space="preserve">
IF(T44="ア",VLOOKUP(R44,ア!$A:$C,3,FALSE),
IF(T44="イ",VLOOKUP(R44,イ!$A:$C,3,FALSE),
IF(T44="ウ",HLOOKUP(R44,ウ!$1:$6,5,FALSE)&amp;HLOOKUP(R44,ウ!$1:$6,6,FALSE),
IF(T44="エ",VLOOKUP(R44,エ!$A:$E,4,FALSE),""))))</f>
        <v>Sunshine English Course 3</v>
      </c>
      <c r="W43" s="315" t="s">
        <v>7681</v>
      </c>
      <c r="X43" s="303" t="s">
        <v>7889</v>
      </c>
      <c r="Y43" s="305" t="s">
        <v>7919</v>
      </c>
      <c r="Z43" s="307"/>
    </row>
    <row r="44" spans="1:26" s="187" customFormat="1" ht="23.4" customHeight="1" x14ac:dyDescent="0.45">
      <c r="A44" s="225" t="s">
        <v>7902</v>
      </c>
      <c r="B44" s="310"/>
      <c r="C44" s="297" t="s">
        <v>7871</v>
      </c>
      <c r="D44" s="312"/>
      <c r="E44" s="314"/>
      <c r="F44" s="316"/>
      <c r="G44" s="304"/>
      <c r="H44" s="329"/>
      <c r="I44" s="227" t="s">
        <v>7909</v>
      </c>
      <c r="J44" s="310"/>
      <c r="K44" s="297" t="s">
        <v>7871</v>
      </c>
      <c r="L44" s="312"/>
      <c r="M44" s="314"/>
      <c r="N44" s="316"/>
      <c r="O44" s="304"/>
      <c r="P44" s="329"/>
      <c r="Q44" s="318"/>
      <c r="R44" s="225" t="s">
        <v>7915</v>
      </c>
      <c r="S44" s="310"/>
      <c r="T44" s="297" t="s">
        <v>7871</v>
      </c>
      <c r="U44" s="312"/>
      <c r="V44" s="314"/>
      <c r="W44" s="316"/>
      <c r="X44" s="304"/>
      <c r="Y44" s="306"/>
      <c r="Z44" s="308"/>
    </row>
    <row r="45" spans="1:26" s="187" customFormat="1" ht="23.4" customHeight="1" x14ac:dyDescent="0.45">
      <c r="A45" s="294" t="s">
        <v>7816</v>
      </c>
      <c r="B45" s="309" t="s">
        <v>7870</v>
      </c>
      <c r="C45" s="295" t="s">
        <v>7870</v>
      </c>
      <c r="D45" s="311" t="str">
        <f xml:space="preserve">
IF(C46="ア",VLOOKUP(A46,ア!$A:$C,2,FALSE),
IF(C46="イ",VLOOKUP(A46,イ!$A:$C,2,FALSE),
IF(C46="ウ",HLOOKUP(A46,ウ!$1:$6,4,FALSE),
IF(C46="エ",VLOOKUP(A46,エ!$A:$E,4,FALSE),""))))</f>
        <v>日文</v>
      </c>
      <c r="E45" s="313" t="str">
        <f xml:space="preserve">
IF(C46="ア",VLOOKUP(A46,ア!$A:$C,3,FALSE),
IF(C46="イ",VLOOKUP(A46,イ!$A:$C,3,FALSE),
IF(C46="ウ",HLOOKUP(A46,ウ!$1:$6,5,FALSE)&amp;HLOOKUP(A46,ウ!$1:$6,6,FALSE),
IF(C46="エ",VLOOKUP(A46,エ!$A:$E,4,FALSE),""))))</f>
        <v>中学道徳　あすを生きる　１
中学道徳　あすを生きる　１　道徳ノート</v>
      </c>
      <c r="F45" s="315" t="s">
        <v>7681</v>
      </c>
      <c r="G45" s="303" t="s">
        <v>7889</v>
      </c>
      <c r="H45" s="326" t="s">
        <v>7917</v>
      </c>
      <c r="I45" s="298" t="s">
        <v>7817</v>
      </c>
      <c r="J45" s="309" t="s">
        <v>7870</v>
      </c>
      <c r="K45" s="295" t="s">
        <v>7870</v>
      </c>
      <c r="L45" s="311" t="str">
        <f xml:space="preserve">
IF(K46="ア",VLOOKUP(I46,ア!$A:$C,2,FALSE),
IF(K46="イ",VLOOKUP(I46,イ!$A:$C,2,FALSE),
IF(K46="ウ",HLOOKUP(I46,ウ!$1:$6,4,FALSE),
IF(K46="エ",VLOOKUP(I46,エ!$A:$E,4,FALSE),""))))</f>
        <v>日文</v>
      </c>
      <c r="M45" s="313" t="str">
        <f xml:space="preserve">
IF(K46="ア",VLOOKUP(I46,ア!$A:$C,3,FALSE),
IF(K46="イ",VLOOKUP(I46,イ!$A:$C,3,FALSE),
IF(K46="ウ",HLOOKUP(I46,ウ!$1:$6,5,FALSE)&amp;HLOOKUP(I46,ウ!$1:$6,6,FALSE),
IF(K46="エ",VLOOKUP(I46,エ!$A:$E,4,FALSE),""))))</f>
        <v>中学道徳　あすを生きる　２
中学道徳　あすを生きる　２　道徳ノート</v>
      </c>
      <c r="N45" s="315" t="s">
        <v>7681</v>
      </c>
      <c r="O45" s="303" t="s">
        <v>7889</v>
      </c>
      <c r="P45" s="326" t="s">
        <v>7918</v>
      </c>
      <c r="Q45" s="317"/>
      <c r="R45" s="294" t="s">
        <v>7818</v>
      </c>
      <c r="S45" s="309" t="s">
        <v>7870</v>
      </c>
      <c r="T45" s="295" t="s">
        <v>7870</v>
      </c>
      <c r="U45" s="311" t="str">
        <f xml:space="preserve">
IF(T46="ア",VLOOKUP(R46,ア!$A:$C,2,FALSE),
IF(T46="イ",VLOOKUP(R46,イ!$A:$C,2,FALSE),
IF(T46="ウ",HLOOKUP(R46,ウ!$1:$6,4,FALSE),
IF(T46="エ",VLOOKUP(R46,エ!$A:$E,4,FALSE),""))))</f>
        <v>日文</v>
      </c>
      <c r="V45" s="313" t="str">
        <f xml:space="preserve">
IF(T46="ア",VLOOKUP(R46,ア!$A:$C,3,FALSE),
IF(T46="イ",VLOOKUP(R46,イ!$A:$C,3,FALSE),
IF(T46="ウ",HLOOKUP(R46,ウ!$1:$6,5,FALSE)&amp;HLOOKUP(R46,ウ!$1:$6,6,FALSE),
IF(T46="エ",VLOOKUP(R46,エ!$A:$E,4,FALSE),""))))</f>
        <v>中学道徳　あすを生きる　３
中学道徳　あすを生きる　３　道徳ノート</v>
      </c>
      <c r="W45" s="315" t="s">
        <v>7681</v>
      </c>
      <c r="X45" s="303" t="s">
        <v>7889</v>
      </c>
      <c r="Y45" s="305" t="s">
        <v>7919</v>
      </c>
      <c r="Z45" s="307"/>
    </row>
    <row r="46" spans="1:26" s="184" customFormat="1" ht="23.4" customHeight="1" thickBot="1" x14ac:dyDescent="0.2">
      <c r="A46" s="226" t="s">
        <v>7920</v>
      </c>
      <c r="B46" s="324"/>
      <c r="C46" s="299" t="s">
        <v>7871</v>
      </c>
      <c r="D46" s="325"/>
      <c r="E46" s="319"/>
      <c r="F46" s="320"/>
      <c r="G46" s="321"/>
      <c r="H46" s="327"/>
      <c r="I46" s="228" t="s">
        <v>7910</v>
      </c>
      <c r="J46" s="324"/>
      <c r="K46" s="299" t="s">
        <v>7871</v>
      </c>
      <c r="L46" s="325"/>
      <c r="M46" s="319"/>
      <c r="N46" s="320"/>
      <c r="O46" s="321"/>
      <c r="P46" s="327"/>
      <c r="Q46" s="328"/>
      <c r="R46" s="226" t="s">
        <v>7916</v>
      </c>
      <c r="S46" s="324"/>
      <c r="T46" s="299" t="s">
        <v>7871</v>
      </c>
      <c r="U46" s="325"/>
      <c r="V46" s="319"/>
      <c r="W46" s="320"/>
      <c r="X46" s="321"/>
      <c r="Y46" s="322"/>
      <c r="Z46" s="323"/>
    </row>
    <row r="47" spans="1:26" s="187" customFormat="1" ht="25.95" customHeight="1" x14ac:dyDescent="0.45">
      <c r="A47" s="300" t="s">
        <v>7819</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7820</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7821</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7822</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7823</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7824</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7825</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7826</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7827</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7828</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7829</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7830</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7831</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7832</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7833</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7834</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7835</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7836</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7837</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7838</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7839</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7845</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7849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精神医療センター分教室</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新編　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77" zoomScaleNormal="100" zoomScaleSheetLayoutView="77"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大阪府立刀根山支援学校　精神医療センター分教室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2020</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7922</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7922</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7922</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7922</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7922</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7922</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7922</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7922</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7922</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7922</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7922</v>
      </c>
    </row>
    <row r="19" spans="1:9" ht="80.099999999999994" customHeight="1" x14ac:dyDescent="0.45">
      <c r="A19" s="176">
        <v>12</v>
      </c>
      <c r="B19" s="177" t="s">
        <v>2053</v>
      </c>
      <c r="C19" s="178" t="str">
        <f>IF(B19="","",VLOOKUP(B19,様式4・中学部!$A$17:$H$136,2,FALSE))</f>
        <v>技術家庭科</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7922</v>
      </c>
    </row>
    <row r="20" spans="1:9" ht="80.099999999999994" customHeight="1" x14ac:dyDescent="0.45">
      <c r="A20" s="176">
        <v>13</v>
      </c>
      <c r="B20" s="177" t="s">
        <v>2056</v>
      </c>
      <c r="C20" s="178" t="str">
        <f>IF(B20="","",VLOOKUP(B20,様式4・中学部!$A$17:$H$136,2,FALSE))</f>
        <v>技術家庭科</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7922</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7922</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7922</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精神医療センター分教室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2017</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IF(B8="","",VLOOKUP(B8,様式4・中学部!$A$17:$H$136,2,FALSE))</f>
        <v/>
      </c>
      <c r="D8" s="394" t="str">
        <f>IF(B8="","",VLOOKUP(B8,様式4・中学部!$A$17:$H$136,3,FALSE))</f>
        <v/>
      </c>
      <c r="E8" s="166" t="str">
        <f>IF(B8="","",VLOOKUP(B8,様式4・中学部!$A$17:$H$136,4,FALSE))</f>
        <v/>
      </c>
      <c r="F8" s="167" t="str">
        <f>IF(B8="","",VLOOKUP(B8,様式4・中学部!$A$17:$H$136,5,FALSE))</f>
        <v/>
      </c>
      <c r="G8" s="397" t="str">
        <f>IF(B8="","",VLOOKUP(B8,様式4・中学部!$A$17:$H$136,7,FALSE))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IF(B11="","",VLOOKUP(B11,様式4・中学部!$A$17:$H$136,2,FALSE))</f>
        <v/>
      </c>
      <c r="D11" s="394" t="str">
        <f>IF(B11="","",VLOOKUP(B11,様式4・中学部!$A$17:$H$136,3,FALSE))</f>
        <v/>
      </c>
      <c r="E11" s="166" t="str">
        <f>IF(B11="","",VLOOKUP(B11,様式4・中学部!$A$17:$H$136,4,FALSE))</f>
        <v/>
      </c>
      <c r="F11" s="167" t="str">
        <f>IF(B11="","",VLOOKUP(B11,様式4・中学部!$A$17:$H$136,5,FALSE))</f>
        <v/>
      </c>
      <c r="G11" s="397" t="str">
        <f>IF(B11="","",VLOOKUP(B11,様式4・中学部!$A$17:$H$136,7,FALSE))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IF(B14="","",VLOOKUP(B14,様式4・中学部!$A$17:$H$136,2,FALSE))</f>
        <v/>
      </c>
      <c r="D14" s="394" t="str">
        <f>IF(B14="","",VLOOKUP(B14,様式4・中学部!$A$17:$H$136,3,FALSE))</f>
        <v/>
      </c>
      <c r="E14" s="166" t="str">
        <f>IF(B14="","",VLOOKUP(B14,様式4・中学部!$A$17:$H$136,4,FALSE))</f>
        <v/>
      </c>
      <c r="F14" s="167" t="str">
        <f>IF(B14="","",VLOOKUP(B14,様式4・中学部!$A$17:$H$136,5,FALSE))</f>
        <v/>
      </c>
      <c r="G14" s="397" t="str">
        <f>IF(B14="","",VLOOKUP(B14,様式4・中学部!$A$17:$H$136,7,FALSE))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IF(B17="","",VLOOKUP(B17,様式4・中学部!$A$17:$H$136,2,FALSE))</f>
        <v/>
      </c>
      <c r="D17" s="394" t="str">
        <f>IF(B17="","",VLOOKUP(B17,様式4・中学部!$A$17:$H$136,3,FALSE))</f>
        <v/>
      </c>
      <c r="E17" s="166" t="str">
        <f>IF(B17="","",VLOOKUP(B17,様式4・中学部!$A$17:$H$136,4,FALSE))</f>
        <v/>
      </c>
      <c r="F17" s="167" t="str">
        <f>IF(B17="","",VLOOKUP(B17,様式4・中学部!$A$17:$H$136,5,FALSE))</f>
        <v/>
      </c>
      <c r="G17" s="397" t="str">
        <f>IF(B17="","",VLOOKUP(B17,様式4・中学部!$A$17:$H$136,7,FALSE))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IF(B20="","",VLOOKUP(B20,様式4・中学部!$A$17:$H$136,2,FALSE))</f>
        <v/>
      </c>
      <c r="D20" s="394" t="str">
        <f>IF(B20="","",VLOOKUP(B20,様式4・中学部!$A$17:$H$136,3,FALSE))</f>
        <v/>
      </c>
      <c r="E20" s="166" t="str">
        <f>IF(B20="","",VLOOKUP(B20,様式4・中学部!$A$17:$H$136,4,FALSE))</f>
        <v/>
      </c>
      <c r="F20" s="167" t="str">
        <f>IF(B20="","",VLOOKUP(B20,様式4・中学部!$A$17:$H$136,5,FALSE))</f>
        <v/>
      </c>
      <c r="G20" s="397" t="str">
        <f>IF(B20="","",VLOOKUP(B20,様式4・中学部!$A$17:$H$136,7,FALSE))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IF(B23="","",VLOOKUP(B23,様式4・中学部!$A$17:$H$136,2,FALSE))</f>
        <v/>
      </c>
      <c r="D23" s="394" t="str">
        <f>IF(B23="","",VLOOKUP(B23,様式4・中学部!$A$17:$H$136,3,FALSE))</f>
        <v/>
      </c>
      <c r="E23" s="166" t="str">
        <f>IF(B23="","",VLOOKUP(B23,様式4・中学部!$A$17:$H$136,4,FALSE))</f>
        <v/>
      </c>
      <c r="F23" s="167" t="str">
        <f>IF(B23="","",VLOOKUP(B23,様式4・中学部!$A$17:$H$136,5,FALSE))</f>
        <v/>
      </c>
      <c r="G23" s="397" t="str">
        <f>IF(B23="","",VLOOKUP(B23,様式4・中学部!$A$17:$H$136,7,FALSE))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IF(B26="","",VLOOKUP(B26,様式4・中学部!$A$17:$H$136,2,FALSE))</f>
        <v/>
      </c>
      <c r="D26" s="394" t="str">
        <f>IF(B26="","",VLOOKUP(B26,様式4・中学部!$A$17:$H$136,3,FALSE))</f>
        <v/>
      </c>
      <c r="E26" s="166" t="str">
        <f>IF(B26="","",VLOOKUP(B26,様式4・中学部!$A$17:$H$136,4,FALSE))</f>
        <v/>
      </c>
      <c r="F26" s="167" t="str">
        <f>IF(B26="","",VLOOKUP(B26,様式4・中学部!$A$17:$H$136,5,FALSE))</f>
        <v/>
      </c>
      <c r="G26" s="397" t="str">
        <f>IF(B26="","",VLOOKUP(B26,様式4・中学部!$A$17:$H$136,7,FALSE))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IF(B29="","",VLOOKUP(B29,様式4・中学部!$A$17:$H$136,2,FALSE))</f>
        <v/>
      </c>
      <c r="D29" s="394" t="str">
        <f>IF(B29="","",VLOOKUP(B29,様式4・中学部!$A$17:$H$136,3,FALSE))</f>
        <v/>
      </c>
      <c r="E29" s="166" t="str">
        <f>IF(B29="","",VLOOKUP(B29,様式4・中学部!$A$17:$H$136,4,FALSE))</f>
        <v/>
      </c>
      <c r="F29" s="167" t="str">
        <f>IF(B29="","",VLOOKUP(B29,様式4・中学部!$A$17:$H$136,5,FALSE))</f>
        <v/>
      </c>
      <c r="G29" s="397" t="str">
        <f>IF(B29="","",VLOOKUP(B29,様式4・中学部!$A$17:$H$136,7,FALSE))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IF(B32="","",VLOOKUP(B32,様式4・中学部!$A$17:$H$136,2,FALSE))</f>
        <v/>
      </c>
      <c r="D32" s="394" t="str">
        <f>IF(B32="","",VLOOKUP(B32,様式4・中学部!$A$17:$H$136,3,FALSE))</f>
        <v/>
      </c>
      <c r="E32" s="166" t="str">
        <f>IF(B32="","",VLOOKUP(B32,様式4・中学部!$A$17:$H$136,4,FALSE))</f>
        <v/>
      </c>
      <c r="F32" s="167" t="str">
        <f>IF(B32="","",VLOOKUP(B32,様式4・中学部!$A$17:$H$136,5,FALSE))</f>
        <v/>
      </c>
      <c r="G32" s="397" t="str">
        <f>IF(B32="","",VLOOKUP(B32,様式4・中学部!$A$17:$H$136,7,FALSE))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IF(B35="","",VLOOKUP(B35,様式4・中学部!$A$17:$H$136,2,FALSE))</f>
        <v/>
      </c>
      <c r="D35" s="394" t="str">
        <f>IF(B35="","",VLOOKUP(B35,様式4・中学部!$A$17:$H$136,3,FALSE))</f>
        <v/>
      </c>
      <c r="E35" s="166" t="str">
        <f>IF(B35="","",VLOOKUP(B35,様式4・中学部!$A$17:$H$136,4,FALSE))</f>
        <v/>
      </c>
      <c r="F35" s="167" t="str">
        <f>IF(B35="","",VLOOKUP(B35,様式4・中学部!$A$17:$H$136,5,FALSE))</f>
        <v/>
      </c>
      <c r="G35" s="397" t="str">
        <f>IF(B35="","",VLOOKUP(B35,様式4・中学部!$A$17:$H$136,7,FALSE))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IF(B38="","",VLOOKUP(B38,様式4・中学部!$A$17:$H$136,2,FALSE))</f>
        <v/>
      </c>
      <c r="D38" s="394" t="str">
        <f>IF(B38="","",VLOOKUP(B38,様式4・中学部!$A$17:$H$136,3,FALSE))</f>
        <v/>
      </c>
      <c r="E38" s="166" t="str">
        <f>IF(B38="","",VLOOKUP(B38,様式4・中学部!$A$17:$H$136,4,FALSE))</f>
        <v/>
      </c>
      <c r="F38" s="167" t="str">
        <f>IF(B38="","",VLOOKUP(B38,様式4・中学部!$A$17:$H$136,5,FALSE))</f>
        <v/>
      </c>
      <c r="G38" s="397" t="str">
        <f>IF(B38="","",VLOOKUP(B38,様式4・中学部!$A$17:$H$136,7,FALSE))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IF(B41="","",VLOOKUP(B41,様式4・中学部!$A$17:$H$136,2,FALSE))</f>
        <v/>
      </c>
      <c r="D41" s="394" t="str">
        <f>IF(B41="","",VLOOKUP(B41,様式4・中学部!$A$17:$H$136,3,FALSE))</f>
        <v/>
      </c>
      <c r="E41" s="166" t="str">
        <f>IF(B41="","",VLOOKUP(B41,様式4・中学部!$A$17:$H$136,4,FALSE))</f>
        <v/>
      </c>
      <c r="F41" s="167" t="str">
        <f>IF(B41="","",VLOOKUP(B41,様式4・中学部!$A$17:$H$136,5,FALSE))</f>
        <v/>
      </c>
      <c r="G41" s="397" t="str">
        <f>IF(B41="","",VLOOKUP(B41,様式4・中学部!$A$17:$H$136,7,FALSE))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IF(B44="","",VLOOKUP(B44,様式4・中学部!$A$17:$H$136,2,FALSE))</f>
        <v/>
      </c>
      <c r="D44" s="394" t="str">
        <f>IF(B44="","",VLOOKUP(B44,様式4・中学部!$A$17:$H$136,3,FALSE))</f>
        <v/>
      </c>
      <c r="E44" s="166" t="str">
        <f>IF(B44="","",VLOOKUP(B44,様式4・中学部!$A$17:$H$136,4,FALSE))</f>
        <v/>
      </c>
      <c r="F44" s="167" t="str">
        <f>IF(B44="","",VLOOKUP(B44,様式4・中学部!$A$17:$H$136,5,FALSE))</f>
        <v/>
      </c>
      <c r="G44" s="397" t="str">
        <f>IF(B44="","",VLOOKUP(B44,様式4・中学部!$A$17:$H$136,7,FALSE))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IF(B47="","",VLOOKUP(B47,様式4・中学部!$A$17:$H$136,2,FALSE))</f>
        <v/>
      </c>
      <c r="D47" s="394" t="str">
        <f>IF(B47="","",VLOOKUP(B47,様式4・中学部!$A$17:$H$136,3,FALSE))</f>
        <v/>
      </c>
      <c r="E47" s="166" t="str">
        <f>IF(B47="","",VLOOKUP(B47,様式4・中学部!$A$17:$H$136,4,FALSE))</f>
        <v/>
      </c>
      <c r="F47" s="167" t="str">
        <f>IF(B47="","",VLOOKUP(B47,様式4・中学部!$A$17:$H$136,5,FALSE))</f>
        <v/>
      </c>
      <c r="G47" s="397" t="str">
        <f>IF(B47="","",VLOOKUP(B47,様式4・中学部!$A$17:$H$136,7,FALSE))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IF(B50="","",VLOOKUP(B50,様式4・中学部!$A$17:$H$136,2,FALSE))</f>
        <v/>
      </c>
      <c r="D50" s="394" t="str">
        <f>IF(B50="","",VLOOKUP(B50,様式4・中学部!$A$17:$H$136,3,FALSE))</f>
        <v/>
      </c>
      <c r="E50" s="166" t="str">
        <f>IF(B50="","",VLOOKUP(B50,様式4・中学部!$A$17:$H$136,4,FALSE))</f>
        <v/>
      </c>
      <c r="F50" s="167" t="str">
        <f>IF(B50="","",VLOOKUP(B50,様式4・中学部!$A$17:$H$136,5,FALSE))</f>
        <v/>
      </c>
      <c r="G50" s="397" t="str">
        <f>IF(B50="","",VLOOKUP(B50,様式4・中学部!$A$17:$H$136,7,FALSE))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大阪府立刀根山支援学校　精神医療センター分教室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7922</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7922</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7922</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7922</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7922</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7922</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7922</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精神医療センター分教室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2018</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IF(B8="","",VLOOKUP(B8,様式4・中学部!$I$17:$Q$136,2,FALSE))</f>
        <v/>
      </c>
      <c r="D8" s="394" t="str">
        <f>IF(B8="","",VLOOKUP(B8,様式4・中学部!$I$17:$Q$136,3,FALSE))</f>
        <v/>
      </c>
      <c r="E8" s="166" t="str">
        <f>IF(B8="","",VLOOKUP(B8,様式4・中学部!$A$17:$H$136,4,FALSE))</f>
        <v/>
      </c>
      <c r="F8" s="167" t="str">
        <f>IF(B8="","",VLOOKUP(B8,様式4・中学部!$I$17:$Q$136,5,FALSE))</f>
        <v/>
      </c>
      <c r="G8" s="397" t="str">
        <f>IF(B8="","",VLOOKUP(B8,様式4・中学部!$I$17:$Q$136,7,FALSE))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IF(B11="","",VLOOKUP(B11,様式4・中学部!$I$17:$Q$136,2,FALSE))</f>
        <v/>
      </c>
      <c r="D11" s="394" t="str">
        <f>IF(B11="","",VLOOKUP(B11,様式4・中学部!$I$17:$Q$136,3,FALSE))</f>
        <v/>
      </c>
      <c r="E11" s="166" t="str">
        <f>IF(B11="","",VLOOKUP(B11,様式4・中学部!$I$17:$Q$136,4,FALSE))</f>
        <v/>
      </c>
      <c r="F11" s="167" t="str">
        <f>IF(B11="","",VLOOKUP(B11,様式4・中学部!$I$17:$Q$136,5,FALSE))</f>
        <v/>
      </c>
      <c r="G11" s="397" t="str">
        <f>IF(B11="","",VLOOKUP(B11,様式4・中学部!$I$17:$Q$136,7,FALSE))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IF(B14="","",VLOOKUP(B14,様式4・中学部!$I$17:$Q$136,2,FALSE))</f>
        <v/>
      </c>
      <c r="D14" s="394" t="str">
        <f>IF(B14="","",VLOOKUP(B14,様式4・中学部!$I$17:$Q$136,3,FALSE))</f>
        <v/>
      </c>
      <c r="E14" s="166" t="str">
        <f>IF(B14="","",VLOOKUP(B14,様式4・中学部!$I$17:$Q$136,4,FALSE))</f>
        <v/>
      </c>
      <c r="F14" s="167" t="str">
        <f>IF(B14="","",VLOOKUP(B14,様式4・中学部!$I$17:$Q$136,5,FALSE))</f>
        <v/>
      </c>
      <c r="G14" s="397" t="str">
        <f>IF(B14="","",VLOOKUP(B14,様式4・中学部!$I$17:$Q$136,7,FALSE))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IF(B17="","",VLOOKUP(B17,様式4・中学部!$I$17:$Q$136,2,FALSE))</f>
        <v/>
      </c>
      <c r="D17" s="394" t="str">
        <f>IF(B17="","",VLOOKUP(B17,様式4・中学部!$I$17:$Q$136,3,FALSE))</f>
        <v/>
      </c>
      <c r="E17" s="166" t="str">
        <f>IF(B17="","",VLOOKUP(B17,様式4・中学部!$I$17:$Q$136,4,FALSE))</f>
        <v/>
      </c>
      <c r="F17" s="167" t="str">
        <f>IF(B17="","",VLOOKUP(B17,様式4・中学部!$I$17:$Q$136,5,FALSE))</f>
        <v/>
      </c>
      <c r="G17" s="397" t="str">
        <f>IF(B17="","",VLOOKUP(B17,様式4・中学部!$I$17:$Q$136,7,FALSE))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IF(B20="","",VLOOKUP(B20,様式4・中学部!$I$17:$Q$136,2,FALSE))</f>
        <v/>
      </c>
      <c r="D20" s="394" t="str">
        <f>IF(B20="","",VLOOKUP(B20,様式4・中学部!$I$17:$Q$136,3,FALSE))</f>
        <v/>
      </c>
      <c r="E20" s="166" t="str">
        <f>IF(B20="","",VLOOKUP(B20,様式4・中学部!$I$17:$Q$136,4,FALSE))</f>
        <v/>
      </c>
      <c r="F20" s="167" t="str">
        <f>IF(B20="","",VLOOKUP(B20,様式4・中学部!$I$17:$Q$136,5,FALSE))</f>
        <v/>
      </c>
      <c r="G20" s="397" t="str">
        <f>IF(B20="","",VLOOKUP(B20,様式4・中学部!$I$17:$Q$136,7,FALSE))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IF(B23="","",VLOOKUP(B23,様式4・中学部!$I$17:$Q$136,2,FALSE))</f>
        <v/>
      </c>
      <c r="D23" s="394" t="str">
        <f>IF(B23="","",VLOOKUP(B23,様式4・中学部!$I$17:$Q$136,3,FALSE))</f>
        <v/>
      </c>
      <c r="E23" s="166" t="str">
        <f>IF(B23="","",VLOOKUP(B23,様式4・中学部!$I$17:$Q$136,4,FALSE))</f>
        <v/>
      </c>
      <c r="F23" s="167" t="str">
        <f>IF(B23="","",VLOOKUP(B23,様式4・中学部!$I$17:$Q$136,5,FALSE))</f>
        <v/>
      </c>
      <c r="G23" s="397" t="str">
        <f>IF(B23="","",VLOOKUP(B23,様式4・中学部!$I$17:$Q$136,7,FALSE))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IF(B26="","",VLOOKUP(B26,様式4・中学部!$I$17:$Q$136,2,FALSE))</f>
        <v/>
      </c>
      <c r="D26" s="394" t="str">
        <f>IF(B26="","",VLOOKUP(B26,様式4・中学部!$I$17:$Q$136,3,FALSE))</f>
        <v/>
      </c>
      <c r="E26" s="166" t="str">
        <f>IF(B26="","",VLOOKUP(B26,様式4・中学部!$I$17:$Q$136,4,FALSE))</f>
        <v/>
      </c>
      <c r="F26" s="167" t="str">
        <f>IF(B26="","",VLOOKUP(B26,様式4・中学部!$I$17:$Q$136,5,FALSE))</f>
        <v/>
      </c>
      <c r="G26" s="397" t="str">
        <f>IF(B26="","",VLOOKUP(B26,様式4・中学部!$I$17:$Q$136,7,FALSE))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IF(B29="","",VLOOKUP(B29,様式4・中学部!$I$17:$Q$136,2,FALSE))</f>
        <v/>
      </c>
      <c r="D29" s="394" t="str">
        <f>IF(B29="","",VLOOKUP(B29,様式4・中学部!$I$17:$Q$136,3,FALSE))</f>
        <v/>
      </c>
      <c r="E29" s="166" t="str">
        <f>IF(B29="","",VLOOKUP(B29,様式4・中学部!$I$17:$Q$136,4,FALSE))</f>
        <v/>
      </c>
      <c r="F29" s="167" t="str">
        <f>IF(B29="","",VLOOKUP(B29,様式4・中学部!$I$17:$Q$136,5,FALSE))</f>
        <v/>
      </c>
      <c r="G29" s="397" t="str">
        <f>IF(B29="","",VLOOKUP(B29,様式4・中学部!$I$17:$Q$136,7,FALSE))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IF(B32="","",VLOOKUP(B32,様式4・中学部!$I$17:$Q$136,2,FALSE))</f>
        <v/>
      </c>
      <c r="D32" s="394" t="str">
        <f>IF(B32="","",VLOOKUP(B32,様式4・中学部!$I$17:$Q$136,3,FALSE))</f>
        <v/>
      </c>
      <c r="E32" s="166" t="str">
        <f>IF(B32="","",VLOOKUP(B32,様式4・中学部!$I$17:$Q$136,4,FALSE))</f>
        <v/>
      </c>
      <c r="F32" s="167" t="str">
        <f>IF(B32="","",VLOOKUP(B32,様式4・中学部!$I$17:$Q$136,5,FALSE))</f>
        <v/>
      </c>
      <c r="G32" s="397" t="str">
        <f>IF(B32="","",VLOOKUP(B32,様式4・中学部!$I$17:$Q$136,7,FALSE))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IF(B35="","",VLOOKUP(B35,様式4・中学部!$I$17:$Q$136,2,FALSE))</f>
        <v/>
      </c>
      <c r="D35" s="394" t="str">
        <f>IF(B35="","",VLOOKUP(B35,様式4・中学部!$I$17:$Q$136,3,FALSE))</f>
        <v/>
      </c>
      <c r="E35" s="166" t="str">
        <f>IF(B35="","",VLOOKUP(B35,様式4・中学部!$I$17:$Q$136,4,FALSE))</f>
        <v/>
      </c>
      <c r="F35" s="167" t="str">
        <f>IF(B35="","",VLOOKUP(B35,様式4・中学部!$I$17:$Q$136,5,FALSE))</f>
        <v/>
      </c>
      <c r="G35" s="397" t="str">
        <f>IF(B35="","",VLOOKUP(B35,様式4・中学部!$I$17:$Q$136,7,FALSE))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IF(B38="","",VLOOKUP(B38,様式4・中学部!$I$17:$Q$136,2,FALSE))</f>
        <v/>
      </c>
      <c r="D38" s="394" t="str">
        <f>IF(B38="","",VLOOKUP(B38,様式4・中学部!$I$17:$Q$136,3,FALSE))</f>
        <v/>
      </c>
      <c r="E38" s="166" t="str">
        <f>IF(B38="","",VLOOKUP(B38,様式4・中学部!$I$17:$Q$136,4,FALSE))</f>
        <v/>
      </c>
      <c r="F38" s="167" t="str">
        <f>IF(B38="","",VLOOKUP(B38,様式4・中学部!$I$17:$Q$136,5,FALSE))</f>
        <v/>
      </c>
      <c r="G38" s="397" t="str">
        <f>IF(B38="","",VLOOKUP(B38,様式4・中学部!$I$17:$Q$136,7,FALSE))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IF(B41="","",VLOOKUP(B41,様式4・中学部!$I$17:$Q$136,2,FALSE))</f>
        <v/>
      </c>
      <c r="D41" s="394" t="str">
        <f>IF(B41="","",VLOOKUP(B41,様式4・中学部!$I$17:$Q$136,3,FALSE))</f>
        <v/>
      </c>
      <c r="E41" s="166" t="str">
        <f>IF(B41="","",VLOOKUP(B41,様式4・中学部!$I$17:$Q$136,4,FALSE))</f>
        <v/>
      </c>
      <c r="F41" s="167" t="str">
        <f>IF(B41="","",VLOOKUP(B41,様式4・中学部!$I$17:$Q$136,5,FALSE))</f>
        <v/>
      </c>
      <c r="G41" s="397" t="str">
        <f>IF(B41="","",VLOOKUP(B41,様式4・中学部!$I$17:$Q$136,7,FALSE))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IF(B44="","",VLOOKUP(B44,様式4・中学部!$I$17:$Q$136,2,FALSE))</f>
        <v/>
      </c>
      <c r="D44" s="394" t="str">
        <f>IF(B44="","",VLOOKUP(B44,様式4・中学部!$I$17:$Q$136,3,FALSE))</f>
        <v/>
      </c>
      <c r="E44" s="166" t="str">
        <f>IF(B44="","",VLOOKUP(B44,様式4・中学部!$I$17:$Q$136,4,FALSE))</f>
        <v/>
      </c>
      <c r="F44" s="167" t="str">
        <f>IF(B44="","",VLOOKUP(B44,様式4・中学部!$I$17:$Q$136,5,FALSE))</f>
        <v/>
      </c>
      <c r="G44" s="397" t="str">
        <f>IF(B44="","",VLOOKUP(B44,様式4・中学部!$I$17:$Q$136,7,FALSE))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IF(B47="","",VLOOKUP(B47,様式4・中学部!$I$17:$Q$136,2,FALSE))</f>
        <v/>
      </c>
      <c r="D47" s="394" t="str">
        <f>IF(B47="","",VLOOKUP(B47,様式4・中学部!$I$17:$Q$136,3,FALSE))</f>
        <v/>
      </c>
      <c r="E47" s="166" t="str">
        <f>IF(B47="","",VLOOKUP(B47,様式4・中学部!$I$17:$Q$136,4,FALSE))</f>
        <v/>
      </c>
      <c r="F47" s="167" t="str">
        <f>IF(B47="","",VLOOKUP(B47,様式4・中学部!$I$17:$Q$136,5,FALSE))</f>
        <v/>
      </c>
      <c r="G47" s="397" t="str">
        <f>IF(B47="","",VLOOKUP(B47,様式4・中学部!$I$17:$Q$136,7,FALSE))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IF(B50="","",VLOOKUP(B50,様式4・中学部!$I$17:$Q$136,2,FALSE))</f>
        <v/>
      </c>
      <c r="D50" s="394" t="str">
        <f>IF(B50="","",VLOOKUP(B50,様式4・中学部!$I$17:$Q$136,3,FALSE))</f>
        <v/>
      </c>
      <c r="E50" s="166" t="str">
        <f>IF(B50="","",VLOOKUP(B50,様式4・中学部!$I$17:$Q$136,4,FALSE))</f>
        <v/>
      </c>
      <c r="F50" s="167" t="str">
        <f>IF(B50="","",VLOOKUP(B50,様式4・中学部!$I$17:$Q$136,5,FALSE))</f>
        <v/>
      </c>
      <c r="G50" s="397" t="str">
        <f>IF(B50="","",VLOOKUP(B50,様式4・中学部!$I$17:$Q$136,7,FALSE))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98" zoomScaleNormal="100" zoomScaleSheetLayoutView="98"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大阪府立刀根山支援学校　精神医療センター分教室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7922</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7922</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7922</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7922</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7922</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7922</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精神医療センター分教室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2019</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IF(B8="","",VLOOKUP(B8,様式4・中学部!$R$17:$Z$136,2,FALSE))</f>
        <v/>
      </c>
      <c r="D8" s="394" t="str">
        <f>IF(B8="","",VLOOKUP(B8,様式4・中学部!$R$17:$Z$136,3,FALSE))</f>
        <v/>
      </c>
      <c r="E8" s="166" t="str">
        <f>IF(B8="","",VLOOKUP(B8,様式4・中学部!$A$17:$H$136,4,FALSE))</f>
        <v/>
      </c>
      <c r="F8" s="167" t="str">
        <f>IF(B8="","",VLOOKUP(B8,様式4・中学部!$R$17:$Z$136,5,FALSE))</f>
        <v/>
      </c>
      <c r="G8" s="397" t="str">
        <f>IF(B8="","",VLOOKUP(B8,様式4・中学部!$R$17:$Z$136,7,FALSE))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IF(B11="","",VLOOKUP(B11,様式4・中学部!$R$17:$Z$136,2,FALSE))</f>
        <v/>
      </c>
      <c r="D11" s="394" t="str">
        <f>IF(B11="","",VLOOKUP(B11,様式4・中学部!$R$17:$Z$136,3,FALSE))</f>
        <v/>
      </c>
      <c r="E11" s="166" t="str">
        <f>IF(B11="","",VLOOKUP(B11,様式4・中学部!$R$17:$Z$136,4,FALSE))</f>
        <v/>
      </c>
      <c r="F11" s="167" t="str">
        <f>IF(B11="","",VLOOKUP(B11,様式4・中学部!$R$17:$Z$136,5,FALSE))</f>
        <v/>
      </c>
      <c r="G11" s="397" t="str">
        <f>IF(B11="","",VLOOKUP(B11,様式4・中学部!$R$17:$Z$136,7,FALSE))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IF(B14="","",VLOOKUP(B14,様式4・中学部!$R$17:$Z$136,2,FALSE))</f>
        <v/>
      </c>
      <c r="D14" s="394" t="str">
        <f>IF(B14="","",VLOOKUP(B14,様式4・中学部!$R$17:$Z$136,3,FALSE))</f>
        <v/>
      </c>
      <c r="E14" s="166" t="str">
        <f>IF(B14="","",VLOOKUP(B14,様式4・中学部!$R$17:$Z$136,4,FALSE))</f>
        <v/>
      </c>
      <c r="F14" s="167" t="str">
        <f>IF(B14="","",VLOOKUP(B14,様式4・中学部!$R$17:$Z$136,5,FALSE))</f>
        <v/>
      </c>
      <c r="G14" s="397" t="str">
        <f>IF(B14="","",VLOOKUP(B14,様式4・中学部!$R$17:$Z$136,7,FALSE))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IF(B17="","",VLOOKUP(B17,様式4・中学部!$R$17:$Z$136,2,FALSE))</f>
        <v/>
      </c>
      <c r="D17" s="394" t="str">
        <f>IF(B17="","",VLOOKUP(B17,様式4・中学部!$R$17:$Z$136,3,FALSE))</f>
        <v/>
      </c>
      <c r="E17" s="166" t="str">
        <f>IF(B17="","",VLOOKUP(B17,様式4・中学部!$R$17:$Z$136,4,FALSE))</f>
        <v/>
      </c>
      <c r="F17" s="167" t="str">
        <f>IF(B17="","",VLOOKUP(B17,様式4・中学部!$R$17:$Z$136,5,FALSE))</f>
        <v/>
      </c>
      <c r="G17" s="397" t="str">
        <f>IF(B17="","",VLOOKUP(B17,様式4・中学部!$R$17:$Z$136,7,FALSE))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IF(B20="","",VLOOKUP(B20,様式4・中学部!$R$17:$Z$136,2,FALSE))</f>
        <v/>
      </c>
      <c r="D20" s="394" t="str">
        <f>IF(B20="","",VLOOKUP(B20,様式4・中学部!$R$17:$Z$136,3,FALSE))</f>
        <v/>
      </c>
      <c r="E20" s="166" t="str">
        <f>IF(B20="","",VLOOKUP(B20,様式4・中学部!$R$17:$Z$136,4,FALSE))</f>
        <v/>
      </c>
      <c r="F20" s="167" t="str">
        <f>IF(B20="","",VLOOKUP(B20,様式4・中学部!$R$17:$Z$136,5,FALSE))</f>
        <v/>
      </c>
      <c r="G20" s="397" t="str">
        <f>IF(B20="","",VLOOKUP(B20,様式4・中学部!$R$17:$Z$136,7,FALSE))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IF(B23="","",VLOOKUP(B23,様式4・中学部!$R$17:$Z$136,2,FALSE))</f>
        <v/>
      </c>
      <c r="D23" s="394" t="str">
        <f>IF(B23="","",VLOOKUP(B23,様式4・中学部!$R$17:$Z$136,3,FALSE))</f>
        <v/>
      </c>
      <c r="E23" s="166" t="str">
        <f>IF(B23="","",VLOOKUP(B23,様式4・中学部!$R$17:$Z$136,4,FALSE))</f>
        <v/>
      </c>
      <c r="F23" s="167" t="str">
        <f>IF(B23="","",VLOOKUP(B23,様式4・中学部!$R$17:$Z$136,5,FALSE))</f>
        <v/>
      </c>
      <c r="G23" s="397" t="str">
        <f>IF(B23="","",VLOOKUP(B23,様式4・中学部!$R$17:$Z$136,7,FALSE))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IF(B26="","",VLOOKUP(B26,様式4・中学部!$R$17:$Z$136,2,FALSE))</f>
        <v/>
      </c>
      <c r="D26" s="394" t="str">
        <f>IF(B26="","",VLOOKUP(B26,様式4・中学部!$R$17:$Z$136,3,FALSE))</f>
        <v/>
      </c>
      <c r="E26" s="166" t="str">
        <f>IF(B26="","",VLOOKUP(B26,様式4・中学部!$R$17:$Z$136,4,FALSE))</f>
        <v/>
      </c>
      <c r="F26" s="167" t="str">
        <f>IF(B26="","",VLOOKUP(B26,様式4・中学部!$R$17:$Z$136,5,FALSE))</f>
        <v/>
      </c>
      <c r="G26" s="397" t="str">
        <f>IF(B26="","",VLOOKUP(B26,様式4・中学部!$R$17:$Z$136,7,FALSE))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IF(B29="","",VLOOKUP(B29,様式4・中学部!$R$17:$Z$136,2,FALSE))</f>
        <v/>
      </c>
      <c r="D29" s="394" t="str">
        <f>IF(B29="","",VLOOKUP(B29,様式4・中学部!$R$17:$Z$136,3,FALSE))</f>
        <v/>
      </c>
      <c r="E29" s="166" t="str">
        <f>IF(B29="","",VLOOKUP(B29,様式4・中学部!$R$17:$Z$136,4,FALSE))</f>
        <v/>
      </c>
      <c r="F29" s="167" t="str">
        <f>IF(B29="","",VLOOKUP(B29,様式4・中学部!$R$17:$Z$136,5,FALSE))</f>
        <v/>
      </c>
      <c r="G29" s="397" t="str">
        <f>IF(B29="","",VLOOKUP(B29,様式4・中学部!$R$17:$Z$136,7,FALSE))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IF(B32="","",VLOOKUP(B32,様式4・中学部!$R$17:$Z$136,2,FALSE))</f>
        <v/>
      </c>
      <c r="D32" s="394" t="str">
        <f>IF(B32="","",VLOOKUP(B32,様式4・中学部!$R$17:$Z$136,3,FALSE))</f>
        <v/>
      </c>
      <c r="E32" s="166" t="str">
        <f>IF(B32="","",VLOOKUP(B32,様式4・中学部!$R$17:$Z$136,4,FALSE))</f>
        <v/>
      </c>
      <c r="F32" s="167" t="str">
        <f>IF(B32="","",VLOOKUP(B32,様式4・中学部!$R$17:$Z$136,5,FALSE))</f>
        <v/>
      </c>
      <c r="G32" s="397" t="str">
        <f>IF(B32="","",VLOOKUP(B32,様式4・中学部!$R$17:$Z$136,7,FALSE))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IF(B35="","",VLOOKUP(B35,様式4・中学部!$R$17:$Z$136,2,FALSE))</f>
        <v/>
      </c>
      <c r="D35" s="394" t="str">
        <f>IF(B35="","",VLOOKUP(B35,様式4・中学部!$R$17:$Z$136,3,FALSE))</f>
        <v/>
      </c>
      <c r="E35" s="166" t="str">
        <f>IF(B35="","",VLOOKUP(B35,様式4・中学部!$R$17:$Z$136,4,FALSE))</f>
        <v/>
      </c>
      <c r="F35" s="167" t="str">
        <f>IF(B35="","",VLOOKUP(B35,様式4・中学部!$R$17:$Z$136,5,FALSE))</f>
        <v/>
      </c>
      <c r="G35" s="397" t="str">
        <f>IF(B35="","",VLOOKUP(B35,様式4・中学部!$R$17:$Z$136,7,FALSE))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IF(B38="","",VLOOKUP(B38,様式4・中学部!$R$17:$Z$136,2,FALSE))</f>
        <v/>
      </c>
      <c r="D38" s="394" t="str">
        <f>IF(B38="","",VLOOKUP(B38,様式4・中学部!$R$17:$Z$136,3,FALSE))</f>
        <v/>
      </c>
      <c r="E38" s="166" t="str">
        <f>IF(B38="","",VLOOKUP(B38,様式4・中学部!$R$17:$Z$136,4,FALSE))</f>
        <v/>
      </c>
      <c r="F38" s="167" t="str">
        <f>IF(B38="","",VLOOKUP(B38,様式4・中学部!$R$17:$Z$136,5,FALSE))</f>
        <v/>
      </c>
      <c r="G38" s="397" t="str">
        <f>IF(B38="","",VLOOKUP(B38,様式4・中学部!$R$17:$Z$136,7,FALSE))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IF(B41="","",VLOOKUP(B41,様式4・中学部!$R$17:$Z$136,2,FALSE))</f>
        <v/>
      </c>
      <c r="D41" s="394" t="str">
        <f>IF(B41="","",VLOOKUP(B41,様式4・中学部!$R$17:$Z$136,3,FALSE))</f>
        <v/>
      </c>
      <c r="E41" s="166" t="str">
        <f>IF(B41="","",VLOOKUP(B41,様式4・中学部!$R$17:$Z$136,4,FALSE))</f>
        <v/>
      </c>
      <c r="F41" s="167" t="str">
        <f>IF(B41="","",VLOOKUP(B41,様式4・中学部!$R$17:$Z$136,5,FALSE))</f>
        <v/>
      </c>
      <c r="G41" s="397" t="str">
        <f>IF(B41="","",VLOOKUP(B41,様式4・中学部!$R$17:$Z$136,7,FALSE))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IF(B44="","",VLOOKUP(B44,様式4・中学部!$R$17:$Z$136,2,FALSE))</f>
        <v/>
      </c>
      <c r="D44" s="394" t="str">
        <f>IF(B44="","",VLOOKUP(B44,様式4・中学部!$R$17:$Z$136,3,FALSE))</f>
        <v/>
      </c>
      <c r="E44" s="166" t="str">
        <f>IF(B44="","",VLOOKUP(B44,様式4・中学部!$R$17:$Z$136,4,FALSE))</f>
        <v/>
      </c>
      <c r="F44" s="167" t="str">
        <f>IF(B44="","",VLOOKUP(B44,様式4・中学部!$R$17:$Z$136,5,FALSE))</f>
        <v/>
      </c>
      <c r="G44" s="397" t="str">
        <f>IF(B44="","",VLOOKUP(B44,様式4・中学部!$R$17:$Z$136,7,FALSE))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IF(B47="","",VLOOKUP(B47,様式4・中学部!$R$17:$Z$136,2,FALSE))</f>
        <v/>
      </c>
      <c r="D47" s="394" t="str">
        <f>IF(B47="","",VLOOKUP(B47,様式4・中学部!$R$17:$Z$136,3,FALSE))</f>
        <v/>
      </c>
      <c r="E47" s="166" t="str">
        <f>IF(B47="","",VLOOKUP(B47,様式4・中学部!$R$17:$Z$136,4,FALSE))</f>
        <v/>
      </c>
      <c r="F47" s="167" t="str">
        <f>IF(B47="","",VLOOKUP(B47,様式4・中学部!$R$17:$Z$136,5,FALSE))</f>
        <v/>
      </c>
      <c r="G47" s="397" t="str">
        <f>IF(B47="","",VLOOKUP(B47,様式4・中学部!$R$17:$Z$136,7,FALSE))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IF(B50="","",VLOOKUP(B50,様式4・中学部!$R$17:$Z$136,2,FALSE))</f>
        <v/>
      </c>
      <c r="D50" s="394" t="str">
        <f>IF(B50="","",VLOOKUP(B50,様式4・中学部!$R$17:$Z$136,3,FALSE))</f>
        <v/>
      </c>
      <c r="E50" s="166" t="str">
        <f>IF(B50="","",VLOOKUP(B50,様式4・中学部!$R$17:$Z$136,4,FALSE))</f>
        <v/>
      </c>
      <c r="F50" s="167" t="str">
        <f>IF(B50="","",VLOOKUP(B50,様式4・中学部!$R$17:$Z$136,5,FALSE))</f>
        <v/>
      </c>
      <c r="G50" s="397" t="str">
        <f>IF(B50="","",VLOOKUP(B50,様式4・中学部!$R$17:$Z$136,7,FALSE))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25F08B-BD04-418B-8DDB-D72008962AD1}">
  <ds:schemaRefs>
    <ds:schemaRef ds:uri="http://schemas.microsoft.com/sharepoint/v3/contenttype/forms"/>
  </ds:schemaRefs>
</ds:datastoreItem>
</file>

<file path=customXml/itemProps2.xml><?xml version="1.0" encoding="utf-8"?>
<ds:datastoreItem xmlns:ds="http://schemas.openxmlformats.org/officeDocument/2006/customXml" ds:itemID="{6C3FFCE3-4644-44C2-A13F-063F4E8FE852}">
  <ds:schemaRefs>
    <ds:schemaRef ds:uri="http://purl.org/dc/elements/1.1/"/>
    <ds:schemaRef ds:uri="http://schemas.microsoft.com/office/2006/documentManagement/types"/>
    <ds:schemaRef ds:uri="http://www.w3.org/XML/1998/namespace"/>
    <ds:schemaRef ds:uri="92c85782-91b6-4975-a634-e8e07eaefb77"/>
    <ds:schemaRef ds:uri="http://purl.org/dc/dcmitype/"/>
    <ds:schemaRef ds:uri="http://purl.org/dc/terms/"/>
    <ds:schemaRef ds:uri="5e2d022d-909f-4b1b-b580-476f84148958"/>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FC90AA4-5F0F-480B-B64E-DA445F392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