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8CFC9D9-331A-485B-9CBD-22454C34B73D}" xr6:coauthVersionLast="47" xr6:coauthVersionMax="47" xr10:uidLastSave="{00000000-0000-0000-0000-000000000000}"/>
  <bookViews>
    <workbookView minimized="1" xWindow="-15255" yWindow="15360"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ア!$A$1:$C$1556</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1" i="7" l="1"/>
  <c r="D17" i="7"/>
  <c r="E17" i="7"/>
  <c r="E19"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D21" i="7"/>
  <c r="V19" i="7"/>
  <c r="U19" i="7"/>
  <c r="M19" i="7"/>
  <c r="L19" i="7"/>
  <c r="D19" i="7"/>
  <c r="V17" i="7"/>
  <c r="U17" i="7"/>
  <c r="M17" i="7"/>
  <c r="L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H2" i="18" s="1"/>
  <c r="E2" i="19" s="1"/>
  <c r="G3" i="18" a="1"/>
  <c r="G3" i="18" s="1"/>
  <c r="J3" i="18" a="1"/>
  <c r="J3" i="18" s="1"/>
  <c r="J2" i="18"/>
  <c r="G2" i="19" s="1"/>
  <c r="G2" i="18"/>
  <c r="D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<sst xmlns="http://schemas.openxmlformats.org/spreadsheetml/2006/main" count="13544" uniqueCount="7930">
  <si>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</si>
  <si>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</si>
  <si>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</si>
  <si>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</si>
  <si>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</si>
  <si>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</si>
  <si>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</si>
  <si>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</si>
  <si>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</si>
  <si>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</si>
  <si>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</si>
  <si>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</si>
  <si>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</si>
  <si>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</si>
  <si>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</si>
  <si>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</si>
  <si>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</si>
  <si>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</si>
  <si>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</si>
  <si>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</si>
  <si>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</si>
  <si>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</si>
  <si>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</si>
  <si>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</si>
  <si>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</si>
  <si>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</si>
  <si>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</si>
  <si>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</si>
  <si>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</si>
  <si>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</si>
  <si>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</si>
  <si>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</si>
  <si>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</si>
  <si>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</si>
  <si>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</si>
  <si>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</si>
  <si>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</si>
  <si>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</si>
  <si>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</si>
  <si>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</si>
  <si>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</si>
  <si>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</si>
  <si>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</si>
  <si>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</si>
  <si>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</si>
  <si>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</si>
  <si>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</si>
  <si>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</si>
  <si>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</si>
  <si>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</si>
  <si>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</si>
  <si>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</si>
  <si>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</si>
  <si>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</si>
  <si>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</si>
  <si>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</si>
  <si>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</si>
  <si>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</si>
  <si>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</si>
  <si>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</si>
  <si>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</si>
  <si>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</si>
  <si>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</si>
  <si>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</si>
  <si>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</si>
  <si>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</si>
  <si>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</si>
  <si>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</si>
  <si>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</si>
  <si>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</si>
  <si>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</si>
  <si>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</si>
  <si>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</si>
  <si>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</si>
  <si>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</si>
  <si>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</si>
  <si>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</si>
  <si>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</si>
  <si>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</si>
  <si>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</si>
  <si>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</si>
  <si>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</si>
  <si>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</si>
  <si>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</si>
  <si>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</si>
  <si>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</si>
  <si>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</si>
  <si>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</si>
  <si>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</si>
  <si>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</si>
  <si>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</si>
  <si>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</si>
  <si>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</si>
  <si>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</si>
  <si>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</si>
  <si>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</si>
  <si>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</si>
  <si>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</si>
  <si>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</si>
  <si>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</si>
  <si>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</si>
  <si>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</si>
  <si>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</si>
  <si>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</si>
  <si>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</si>
  <si>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</si>
  <si>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</si>
  <si>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</si>
  <si>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</si>
  <si>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</si>
  <si>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</si>
  <si>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</si>
  <si>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</si>
  <si>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</si>
  <si>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</si>
  <si>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</si>
  <si>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</si>
  <si>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</si>
  <si>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</si>
  <si>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</si>
  <si>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</si>
  <si>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</si>
  <si>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</si>
  <si>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</si>
  <si>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</si>
  <si>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</si>
  <si>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</si>
  <si>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</si>
  <si>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</si>
  <si>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</si>
  <si>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</si>
  <si>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</si>
  <si>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</si>
  <si>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</si>
  <si>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</si>
  <si>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</si>
  <si>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</si>
  <si>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</si>
  <si>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</si>
  <si>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</si>
  <si>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</si>
  <si>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</si>
  <si>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</si>
  <si>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</si>
  <si>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</si>
  <si>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</si>
  <si>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</si>
  <si>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</si>
  <si>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</si>
  <si>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</si>
  <si>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</si>
  <si>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</si>
  <si>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</si>
  <si>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</si>
  <si>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</si>
  <si>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</si>
  <si>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</si>
  <si>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</si>
  <si>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</si>
  <si>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</si>
  <si>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</si>
  <si>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</si>
  <si>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</si>
  <si>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</si>
  <si>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</si>
  <si>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</si>
  <si>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</si>
  <si>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</si>
  <si>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</si>
  <si>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</si>
  <si>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</si>
  <si>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</si>
  <si>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</si>
  <si>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</si>
  <si>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</si>
  <si>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</si>
  <si>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</si>
  <si>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</si>
  <si>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</si>
  <si>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</si>
  <si>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</si>
  <si>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</si>
  <si>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</si>
  <si>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</si>
  <si>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</si>
  <si>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</si>
  <si>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</si>
  <si>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</si>
  <si>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</si>
  <si>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</si>
  <si>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</si>
  <si>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</si>
  <si>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</si>
  <si>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</si>
  <si>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</si>
  <si>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</si>
  <si>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</si>
  <si>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</si>
  <si>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</si>
  <si>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</si>
  <si>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</si>
  <si>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</si>
  <si>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</si>
  <si>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</si>
  <si>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</si>
  <si>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</si>
  <si>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</si>
  <si>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</si>
  <si>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</si>
  <si>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</si>
  <si>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</si>
  <si>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</si>
  <si>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</si>
  <si>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</si>
  <si>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</si>
  <si>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</si>
  <si>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</si>
  <si>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</si>
  <si>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</si>
  <si>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</si>
  <si>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</si>
  <si>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</si>
  <si>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</si>
  <si>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</si>
  <si>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</si>
  <si>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</si>
  <si>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</si>
  <si>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</si>
  <si>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</si>
  <si>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</si>
  <si>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</si>
  <si>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</si>
  <si>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</si>
  <si>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</si>
  <si>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</si>
  <si>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</si>
  <si>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</si>
  <si>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</si>
  <si>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</si>
  <si>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</si>
  <si>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</si>
  <si>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</si>
  <si>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</si>
  <si>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</si>
  <si>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</si>
  <si>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</si>
  <si>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</si>
  <si>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</si>
  <si>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</si>
  <si>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</si>
  <si>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</si>
  <si>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</si>
  <si>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</si>
  <si>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</si>
  <si>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</si>
  <si>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</si>
  <si>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</si>
  <si>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</si>
  <si>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</si>
  <si>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</si>
  <si>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</si>
  <si>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</si>
  <si>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</si>
  <si>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</si>
  <si>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</si>
  <si>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</si>
  <si>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</si>
  <si>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</si>
  <si>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</si>
  <si>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</si>
  <si>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</si>
  <si>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</si>
  <si>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</si>
  <si>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</si>
  <si>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</si>
  <si>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</si>
  <si>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</si>
  <si>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</si>
  <si>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</si>
  <si>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</si>
  <si>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</si>
  <si>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</si>
  <si>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</si>
  <si>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</si>
  <si>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</si>
  <si>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</si>
  <si>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</si>
  <si>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</si>
  <si>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</si>
  <si>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</si>
  <si>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</si>
  <si>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</si>
  <si>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</si>
  <si>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</si>
  <si>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</si>
  <si>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</si>
  <si>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</si>
  <si>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</si>
  <si>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</si>
  <si>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</si>
  <si>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</si>
  <si>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</si>
  <si>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</si>
  <si>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</si>
  <si>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</si>
  <si>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</si>
  <si>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</si>
  <si>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</si>
  <si>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</si>
  <si>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</si>
  <si>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</si>
  <si>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</si>
  <si>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</si>
  <si>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</si>
  <si>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</si>
  <si>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</si>
  <si>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</si>
  <si>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</si>
  <si>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</si>
  <si>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</si>
  <si>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</si>
  <si>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</si>
  <si>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</si>
  <si>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</si>
  <si>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</si>
  <si>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</si>
  <si>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</si>
  <si>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</si>
  <si>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</si>
  <si>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</si>
  <si>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</si>
  <si>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</si>
  <si>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</si>
  <si>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</si>
  <si>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</si>
  <si>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</si>
  <si>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</si>
  <si>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</si>
  <si>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</si>
  <si>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</si>
  <si>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</si>
  <si>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</si>
  <si>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</si>
  <si>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</si>
  <si>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</si>
  <si>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</si>
  <si>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</si>
  <si>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</si>
  <si>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</si>
  <si>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</si>
  <si>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</si>
  <si>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</si>
  <si>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</si>
  <si>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</si>
  <si>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</si>
  <si>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</si>
  <si>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</si>
  <si>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</si>
  <si>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</si>
  <si>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</si>
  <si>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</si>
  <si>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</si>
  <si>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</si>
  <si>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</si>
  <si>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</si>
  <si>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</si>
  <si>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</si>
  <si>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</si>
  <si>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</si>
  <si>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</si>
  <si>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</si>
  <si>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</si>
  <si>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</si>
  <si>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</si>
  <si>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</si>
  <si>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</si>
  <si>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</si>
  <si>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</si>
  <si>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</si>
  <si>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</si>
  <si>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</si>
  <si>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</si>
  <si>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</si>
  <si>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</si>
  <si>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</si>
  <si>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</si>
  <si>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</si>
  <si>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</si>
  <si>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</si>
  <si>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</si>
  <si>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</si>
  <si>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</si>
  <si>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</si>
  <si>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</si>
  <si>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</si>
  <si>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</si>
  <si>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</si>
  <si>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</si>
  <si>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</si>
  <si>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</si>
  <si>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</si>
  <si>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</si>
  <si>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</si>
  <si>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</si>
  <si>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</si>
  <si>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</si>
  <si>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</si>
  <si>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</si>
  <si>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</si>
  <si>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</si>
  <si>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</si>
  <si>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</si>
  <si>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</si>
  <si>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</si>
  <si>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</si>
  <si>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</si>
  <si>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</si>
  <si>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</si>
  <si>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</si>
  <si>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</si>
  <si>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</si>
  <si>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</si>
  <si>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</si>
  <si>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</si>
  <si>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</si>
  <si>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</si>
  <si>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</si>
  <si>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</si>
  <si>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</si>
  <si>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</si>
  <si>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</si>
  <si>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</si>
  <si>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</si>
  <si>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</si>
  <si>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</si>
  <si>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</si>
  <si>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</si>
  <si>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</si>
  <si>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</si>
  <si>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</si>
  <si>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</si>
  <si>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</si>
  <si>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</si>
  <si>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</si>
  <si>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</si>
  <si>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</si>
  <si>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</si>
  <si>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</si>
  <si>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</si>
  <si>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</si>
  <si>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</si>
  <si>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</si>
  <si>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</si>
  <si>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</si>
  <si>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</si>
  <si>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</si>
  <si>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</si>
  <si>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</si>
  <si>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</si>
  <si>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</si>
  <si>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</si>
  <si>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</si>
  <si>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</si>
  <si>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</si>
  <si>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</si>
  <si>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</si>
  <si>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</si>
  <si>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</si>
  <si>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</si>
  <si>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</si>
  <si>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</si>
  <si>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</si>
  <si>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</si>
  <si>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</si>
  <si>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</si>
  <si>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</si>
  <si>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</si>
  <si>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</si>
  <si>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</si>
  <si>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</si>
  <si>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</si>
  <si>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</si>
  <si>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</si>
  <si>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</si>
  <si>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</si>
  <si>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</si>
  <si>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</si>
  <si>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</si>
  <si>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</si>
  <si>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</si>
  <si>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</si>
  <si>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</si>
  <si>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</si>
  <si>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</si>
  <si>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</si>
  <si>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</si>
  <si>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</si>
  <si>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</si>
  <si>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</si>
  <si>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</si>
  <si>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</si>
  <si>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</si>
  <si>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</si>
  <si>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</si>
  <si>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</si>
  <si>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</si>
  <si>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</si>
  <si>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</si>
  <si>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</si>
  <si>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</si>
  <si>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</si>
  <si>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</si>
  <si>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</si>
  <si>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</si>
  <si>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</si>
  <si>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</si>
  <si>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</si>
  <si>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</si>
  <si>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</si>
  <si>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</si>
  <si>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</si>
  <si>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</si>
  <si>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</si>
  <si>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</si>
  <si>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</si>
  <si>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</si>
  <si>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</si>
  <si>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</si>
  <si>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</si>
  <si>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</si>
  <si>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</si>
  <si>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</si>
  <si>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</si>
  <si>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</si>
  <si>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</si>
  <si>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</si>
  <si>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</si>
  <si>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</si>
  <si>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</si>
  <si>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</si>
  <si>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</si>
  <si>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</si>
  <si>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</si>
  <si>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</si>
  <si>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</si>
  <si>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</si>
  <si>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</si>
  <si>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</si>
  <si>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</si>
  <si>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</si>
  <si>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</si>
  <si>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</si>
  <si>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</si>
  <si>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</si>
  <si>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</si>
  <si>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</si>
  <si>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</si>
  <si>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</si>
  <si>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</si>
  <si>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</si>
  <si>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</si>
  <si>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</si>
  <si>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</si>
  <si>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</si>
  <si>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</si>
  <si>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</si>
  <si>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</si>
  <si>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</si>
  <si>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</si>
  <si>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</si>
  <si>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</si>
  <si>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</si>
  <si>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</si>
  <si>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</si>
  <si>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</si>
  <si>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</si>
  <si>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</si>
  <si>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</si>
  <si>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</si>
  <si>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</si>
  <si>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</si>
  <si>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</si>
  <si>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</si>
  <si>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</si>
  <si>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</si>
  <si>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</si>
  <si>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</si>
  <si>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</si>
  <si>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</si>
  <si>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</si>
  <si>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</si>
  <si>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</si>
  <si>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</si>
  <si>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</si>
  <si>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</si>
  <si>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</si>
  <si>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</si>
  <si>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</si>
  <si>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</si>
  <si>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</si>
  <si>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</si>
  <si>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</si>
  <si>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</si>
  <si>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</si>
  <si>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</si>
  <si>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</si>
  <si>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</si>
  <si>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</si>
  <si>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</si>
  <si>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</si>
  <si>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</si>
  <si>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</si>
  <si>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</si>
  <si>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</si>
  <si>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</si>
  <si>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</si>
  <si>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</si>
  <si>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</si>
  <si>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</si>
  <si>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</si>
  <si>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</si>
  <si>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</si>
  <si>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</si>
  <si>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</si>
  <si>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</si>
  <si>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</si>
  <si>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</si>
  <si>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</si>
  <si>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</si>
  <si>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</si>
  <si>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</si>
  <si>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</si>
  <si>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</si>
  <si>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</si>
  <si>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</si>
  <si>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</si>
  <si>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</si>
  <si>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</si>
  <si>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</si>
  <si>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</si>
  <si>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</si>
  <si>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</si>
  <si>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</si>
  <si>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</si>
  <si>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</si>
  <si>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</si>
  <si>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</si>
  <si>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</si>
  <si>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</si>
  <si>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</si>
  <si>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</si>
  <si>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</si>
  <si>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</si>
  <si>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</si>
  <si>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</si>
  <si>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</si>
  <si>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</si>
  <si>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</si>
  <si>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</si>
  <si>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</si>
  <si>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</si>
  <si>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</si>
  <si>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</si>
  <si>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</si>
  <si>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</si>
  <si>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</si>
  <si>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</si>
  <si>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</si>
  <si>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</si>
  <si>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</si>
  <si>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</si>
  <si>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</si>
  <si>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</si>
  <si>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</si>
  <si>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</si>
  <si>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</si>
  <si>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</si>
  <si>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</si>
  <si>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</si>
  <si>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</si>
  <si>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</si>
  <si>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</si>
  <si>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</si>
  <si>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</si>
  <si>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</si>
  <si>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</si>
  <si>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</si>
  <si>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</si>
  <si>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</si>
  <si>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</si>
  <si>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</si>
  <si>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</si>
  <si>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</si>
  <si>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</si>
  <si>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</si>
  <si>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</si>
  <si>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</si>
  <si>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</si>
  <si>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</si>
  <si>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</si>
  <si>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</si>
  <si>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</si>
  <si>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</si>
  <si>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</si>
  <si>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</si>
  <si>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</si>
  <si>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</si>
  <si>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</si>
  <si>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</si>
  <si>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</si>
  <si>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</si>
  <si>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</si>
  <si>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</si>
  <si>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</si>
  <si>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</si>
  <si>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</si>
  <si>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</si>
  <si>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</si>
  <si>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</si>
  <si>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</si>
  <si>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</si>
  <si>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</si>
  <si>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</si>
  <si>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</si>
  <si>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</si>
  <si>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</si>
  <si>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</si>
  <si>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</si>
  <si>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</si>
  <si>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</si>
  <si>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</si>
  <si>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</si>
  <si>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</si>
  <si>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</si>
  <si>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</si>
  <si>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</si>
  <si>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</si>
  <si>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</si>
  <si>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</si>
  <si>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</si>
  <si>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</si>
  <si>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</si>
  <si>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</si>
  <si>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</si>
  <si>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</si>
  <si>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</si>
  <si>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</si>
  <si>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</si>
  <si>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</si>
  <si>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</si>
  <si>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</si>
  <si>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</si>
  <si>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</si>
  <si>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</si>
  <si>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</si>
  <si>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</si>
  <si>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</si>
  <si>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</si>
  <si>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</si>
  <si>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</si>
  <si>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</si>
  <si>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</si>
  <si>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</si>
  <si>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</si>
  <si>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</si>
  <si>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</si>
  <si>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</si>
  <si>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</si>
  <si>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</si>
  <si>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</si>
  <si>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</si>
  <si>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</si>
  <si>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</si>
  <si>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</si>
  <si>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</si>
  <si>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</si>
  <si>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</si>
  <si>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</si>
  <si>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</si>
  <si>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</si>
  <si>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</si>
  <si>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</si>
  <si>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</si>
  <si>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</si>
  <si>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</si>
  <si>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</si>
  <si>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</si>
  <si>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</si>
  <si>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</si>
  <si>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</si>
  <si>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</si>
  <si>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</si>
  <si>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</si>
  <si>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</si>
  <si>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</si>
  <si>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</si>
  <si>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</si>
  <si>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</si>
  <si>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</si>
  <si>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</si>
  <si>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</si>
  <si>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</si>
  <si>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</si>
  <si>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</si>
  <si>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</si>
  <si>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</si>
  <si>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</si>
  <si>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</si>
  <si>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</si>
  <si>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</si>
  <si>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</si>
  <si>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</si>
  <si>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</si>
  <si>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</si>
  <si>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</si>
  <si>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</si>
  <si>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</si>
  <si>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</si>
  <si>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</si>
  <si>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</si>
  <si>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</si>
  <si>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</si>
  <si>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</si>
  <si>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</si>
  <si>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</si>
  <si>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</si>
  <si>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</si>
  <si>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</si>
  <si>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</si>
  <si>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</si>
  <si>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</si>
  <si>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</si>
  <si>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</si>
  <si>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</si>
  <si>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</si>
  <si>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</si>
  <si>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</si>
  <si>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</si>
  <si>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</si>
  <si>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</si>
  <si>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</si>
  <si>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</si>
  <si>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</si>
  <si>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</si>
  <si>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</si>
  <si>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</si>
  <si>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</si>
  <si>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</si>
  <si>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</si>
  <si>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</si>
  <si>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</si>
  <si>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</si>
  <si>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</si>
  <si>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</si>
  <si>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</si>
  <si>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</si>
  <si>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</si>
  <si>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</si>
  <si>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</si>
  <si>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</si>
  <si>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</si>
  <si>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</si>
  <si>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</si>
  <si>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</si>
  <si>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</si>
  <si>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</si>
  <si>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</si>
  <si>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</si>
  <si>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</si>
  <si>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</si>
  <si>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</si>
  <si>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</si>
  <si>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</si>
  <si>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</si>
  <si>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</si>
  <si>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</si>
  <si>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</si>
  <si>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</si>
  <si>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</si>
  <si>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</si>
  <si>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</si>
  <si>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</si>
  <si>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</si>
  <si>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</si>
  <si>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</si>
  <si>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</si>
  <si>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</si>
  <si>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</si>
  <si>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</si>
  <si>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</si>
  <si>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</si>
  <si>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</si>
  <si>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</si>
  <si>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</si>
  <si>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</si>
  <si>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</si>
  <si>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</si>
  <si>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</si>
  <si>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</si>
  <si>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</si>
  <si>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</si>
  <si>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</si>
  <si>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</si>
  <si>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</si>
  <si>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</si>
  <si>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</si>
  <si>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</si>
  <si>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</si>
  <si>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</si>
  <si>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</si>
  <si>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</si>
  <si>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</si>
  <si>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</si>
  <si>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</si>
  <si>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</si>
  <si>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</si>
  <si>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</si>
  <si>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</si>
  <si>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</si>
  <si>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</si>
  <si>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</si>
  <si>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</si>
  <si>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</si>
  <si>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</si>
  <si>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</si>
  <si>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</si>
  <si>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</si>
  <si>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</si>
  <si>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</si>
  <si>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</si>
  <si>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</si>
  <si>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</si>
  <si>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</si>
  <si>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</si>
  <si>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</si>
  <si>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</si>
  <si>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</si>
  <si>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</si>
  <si>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</si>
  <si>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</si>
  <si>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</si>
  <si>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</si>
  <si>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</si>
  <si>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</si>
  <si>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</si>
  <si>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</si>
  <si>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</si>
  <si>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</si>
  <si>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</si>
  <si>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</si>
  <si>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</si>
  <si>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</si>
  <si>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</si>
  <si>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</si>
  <si>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</si>
  <si>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</si>
  <si>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</si>
  <si>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</si>
  <si>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</si>
  <si>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</si>
  <si>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</si>
  <si>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</si>
  <si>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</si>
  <si>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</si>
  <si>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</si>
  <si>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</si>
  <si>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</si>
  <si>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</si>
  <si>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</si>
  <si>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</si>
  <si>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</si>
  <si>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</si>
  <si>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</si>
  <si>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</si>
  <si>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</si>
  <si>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</si>
  <si>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</si>
  <si>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</si>
  <si>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</si>
  <si>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</si>
  <si>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</si>
  <si>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</si>
  <si>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</si>
  <si>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</si>
  <si>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</si>
  <si>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</si>
  <si>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</si>
  <si>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</si>
  <si>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</si>
  <si>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</si>
  <si>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</si>
  <si>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</si>
  <si>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</si>
  <si>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</si>
  <si>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</si>
  <si>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</si>
  <si>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</si>
  <si>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</si>
  <si>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</si>
  <si>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</si>
  <si>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</si>
  <si>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</si>
  <si>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</si>
  <si>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</si>
  <si>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</si>
  <si>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</si>
  <si>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</si>
  <si>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</si>
  <si>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</si>
  <si>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</si>
  <si>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</si>
  <si>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</si>
  <si>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</si>
  <si>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</si>
  <si>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</si>
  <si>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</si>
  <si>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</si>
  <si>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</si>
  <si>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</si>
  <si>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</si>
  <si>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</si>
  <si>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</si>
  <si>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</si>
  <si>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</si>
  <si>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</si>
  <si>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</si>
  <si>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</si>
  <si>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</si>
  <si>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</si>
  <si>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</si>
  <si>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</si>
  <si>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</si>
  <si>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</si>
  <si>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</si>
  <si>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</si>
  <si>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</si>
  <si>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</si>
  <si>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</si>
  <si>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</si>
  <si>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</si>
  <si>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</si>
  <si>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</si>
  <si>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</si>
  <si>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</si>
  <si>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</si>
  <si>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</si>
  <si>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</si>
  <si>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</si>
  <si>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</si>
  <si>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</si>
  <si>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</si>
  <si>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</si>
  <si>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</si>
  <si>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</si>
  <si>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</si>
  <si>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</si>
  <si>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</si>
  <si>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</si>
  <si>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</si>
  <si>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</si>
  <si>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</si>
  <si>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</si>
  <si>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</si>
  <si>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</si>
  <si>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</si>
  <si>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</si>
  <si>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</si>
  <si>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</si>
  <si>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</si>
  <si>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</si>
  <si>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</si>
  <si>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</si>
  <si>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</si>
  <si>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</si>
  <si>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</si>
  <si>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</si>
  <si>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</si>
  <si>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</si>
  <si>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</si>
  <si>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</si>
  <si>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</si>
  <si>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</si>
  <si>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</si>
  <si>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</si>
  <si>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</si>
  <si>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</si>
  <si>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</si>
  <si>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</si>
  <si>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</si>
  <si>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</si>
  <si>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</si>
  <si>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</si>
  <si>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</si>
  <si>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</si>
  <si>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</si>
  <si>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</si>
  <si>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</si>
  <si>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</si>
  <si>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</si>
  <si>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</si>
  <si>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</si>
  <si>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</si>
  <si>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</si>
  <si>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</si>
  <si>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</si>
  <si>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</si>
  <si>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</si>
  <si>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</si>
  <si>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</si>
  <si>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</si>
  <si>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</si>
  <si>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</si>
  <si>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</si>
  <si>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</si>
  <si>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</si>
  <si>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</si>
  <si>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</si>
  <si>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</si>
  <si>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</si>
  <si>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</si>
  <si>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</si>
  <si>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</si>
  <si>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</si>
  <si>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</si>
  <si>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</si>
  <si>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</si>
  <si>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</si>
  <si>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</si>
  <si>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</si>
  <si>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</si>
  <si>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</si>
  <si>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</si>
  <si>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</si>
  <si>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</si>
  <si>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</si>
  <si>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</si>
  <si>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</si>
  <si>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</si>
  <si>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</si>
  <si>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</si>
  <si>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</si>
  <si>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</si>
  <si>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</si>
  <si>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</si>
  <si>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</si>
  <si>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</si>
  <si>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</si>
  <si>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</si>
  <si>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</si>
  <si>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</si>
  <si>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</si>
  <si>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</si>
  <si>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</si>
  <si>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</si>
  <si>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</si>
  <si>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</si>
  <si>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</si>
  <si>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</si>
  <si>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</si>
  <si>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</si>
  <si>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</si>
  <si>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</si>
  <si>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</si>
  <si>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</si>
  <si>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</si>
  <si>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</si>
  <si>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</si>
  <si>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</si>
  <si>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</si>
  <si>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</si>
  <si>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</si>
  <si>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</si>
  <si>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</si>
  <si>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</si>
  <si>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</si>
  <si>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</si>
  <si>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</si>
  <si>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</si>
  <si>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</si>
  <si>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</si>
  <si>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</si>
  <si>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</si>
  <si>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</si>
  <si>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</si>
  <si>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</si>
  <si>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</si>
  <si>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</si>
  <si>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</si>
  <si>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</si>
  <si>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</si>
  <si>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</si>
  <si>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</si>
  <si>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</si>
  <si>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</si>
  <si>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</si>
  <si>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</si>
  <si>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</si>
  <si>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</si>
  <si>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</si>
  <si>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</si>
  <si>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</si>
  <si>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</si>
  <si>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</si>
  <si>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</si>
  <si>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</si>
  <si>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</si>
  <si>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</si>
  <si>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</si>
  <si>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</si>
  <si>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</si>
  <si>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</si>
  <si>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</si>
  <si>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</si>
  <si>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</si>
  <si>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</si>
  <si>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</si>
  <si>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</si>
  <si>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</si>
  <si>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</si>
  <si>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</si>
  <si>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</si>
  <si>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</si>
  <si>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</si>
  <si>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</si>
  <si>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</si>
  <si>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</si>
  <si>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</si>
  <si>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</si>
  <si>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</si>
  <si>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</si>
  <si>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</si>
  <si>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</si>
  <si>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</si>
  <si>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</si>
  <si>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</si>
  <si>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</si>
  <si>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</si>
  <si>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</si>
  <si>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</si>
  <si>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</si>
  <si>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</si>
  <si>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</si>
  <si>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</si>
  <si>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</si>
  <si>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</si>
  <si>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</si>
  <si>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</si>
  <si>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</si>
  <si>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</si>
  <si>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</si>
  <si>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</si>
  <si>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</si>
  <si>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</si>
  <si>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</si>
  <si>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</si>
  <si>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</si>
  <si>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</si>
  <si>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</si>
  <si>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</si>
  <si>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</si>
  <si>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</si>
  <si>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</si>
  <si>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</si>
  <si>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</si>
  <si>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</si>
  <si>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</si>
  <si>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</si>
  <si>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</si>
  <si>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</si>
  <si>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</si>
  <si>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</si>
  <si>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</si>
  <si>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</si>
  <si>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</si>
  <si>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</si>
  <si>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</si>
  <si>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</si>
  <si>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</si>
  <si>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</si>
  <si>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</si>
  <si>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</si>
  <si>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</si>
  <si>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</si>
  <si>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</si>
  <si>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</si>
  <si>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</si>
  <si>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</si>
  <si>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</si>
  <si>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</si>
  <si>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</si>
  <si>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</si>
  <si>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</si>
  <si>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</si>
  <si>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</si>
  <si>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</si>
  <si>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</si>
  <si>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</si>
  <si>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</si>
  <si>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</si>
  <si>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</si>
  <si>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</si>
  <si>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</si>
  <si>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</si>
  <si>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</si>
  <si>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</si>
  <si>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</si>
  <si>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</si>
  <si>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</si>
  <si>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</si>
  <si>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</si>
  <si>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</si>
  <si>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</si>
  <si>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</si>
  <si>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</si>
  <si>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</si>
  <si>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</si>
  <si>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</si>
  <si>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</si>
  <si>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</si>
  <si>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</si>
  <si>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</si>
  <si>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</si>
  <si>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</si>
  <si>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</si>
  <si>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</si>
  <si>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</si>
  <si>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</si>
  <si>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</si>
  <si>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</si>
  <si>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</si>
  <si>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</si>
  <si>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</si>
  <si>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</si>
  <si>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</si>
  <si>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</si>
  <si>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</si>
  <si>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</si>
  <si>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</si>
  <si>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</si>
  <si>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</si>
  <si>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</si>
  <si>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</si>
  <si>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</si>
  <si>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</si>
  <si>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</si>
  <si>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</si>
  <si>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</si>
  <si>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</si>
  <si>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</si>
  <si>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</si>
  <si>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</si>
  <si>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</si>
  <si>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</si>
  <si>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</si>
  <si>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</si>
  <si>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</si>
  <si>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</si>
  <si>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</si>
  <si>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</si>
  <si>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</si>
  <si>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</si>
  <si>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</si>
  <si>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</si>
  <si>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</si>
  <si>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</si>
  <si>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</si>
  <si>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</si>
  <si>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</si>
  <si>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</si>
  <si>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</si>
  <si>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</si>
  <si>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</si>
  <si>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</si>
  <si>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</si>
  <si>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</si>
  <si>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</si>
  <si>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</si>
  <si>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</si>
  <si>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</si>
  <si>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</si>
  <si>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</si>
  <si>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</si>
  <si>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</si>
  <si>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</si>
  <si>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</si>
  <si>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</si>
  <si>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</si>
  <si>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</si>
  <si>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</si>
  <si>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</si>
  <si>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</si>
  <si>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</si>
  <si>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</si>
  <si>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</si>
  <si>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</si>
  <si>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</si>
  <si>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</si>
  <si>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</si>
  <si>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</si>
  <si>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</si>
  <si>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</si>
  <si>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</si>
  <si>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</si>
  <si>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</si>
  <si>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</si>
  <si>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</si>
  <si>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</si>
  <si>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</si>
  <si>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</si>
  <si>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</si>
  <si>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</si>
  <si>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</si>
  <si>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</si>
  <si>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</si>
  <si>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</si>
  <si>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</si>
  <si>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</si>
  <si>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</si>
  <si>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</si>
  <si>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</si>
  <si>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</si>
  <si>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</si>
  <si>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</si>
  <si>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</si>
  <si>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</si>
  <si>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</si>
  <si>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</si>
  <si>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</si>
  <si>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</si>
  <si>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</si>
  <si>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</si>
  <si>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</si>
  <si>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</si>
  <si>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</si>
  <si>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</si>
  <si>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</si>
  <si>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</si>
  <si>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</si>
  <si>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</si>
  <si>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</si>
  <si>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</si>
  <si>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</si>
  <si>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</si>
  <si>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</si>
  <si>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</si>
  <si>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</si>
  <si>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</si>
  <si>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</si>
  <si>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</si>
  <si>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</si>
  <si>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</si>
  <si>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</si>
  <si>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</si>
  <si>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</si>
  <si>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</si>
  <si>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</si>
  <si>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</si>
  <si>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</si>
  <si>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</si>
  <si>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</si>
  <si>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</si>
  <si>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</si>
  <si>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</si>
  <si>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</si>
  <si>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</si>
  <si>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</si>
  <si>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</si>
  <si>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</si>
  <si>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</si>
  <si>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</si>
  <si>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</si>
  <si>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</si>
  <si>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</si>
  <si>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</si>
  <si>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</si>
  <si>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</si>
  <si>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</si>
  <si>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</si>
  <si>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</si>
  <si>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</si>
  <si>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</si>
  <si>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</si>
  <si>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</si>
  <si>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</si>
  <si>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</si>
  <si>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</si>
  <si>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</si>
  <si>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</si>
  <si>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</si>
  <si>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</si>
  <si>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</si>
  <si>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</si>
  <si>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</si>
  <si>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</si>
  <si>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</si>
  <si>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</si>
  <si>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</si>
  <si>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</si>
  <si>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</si>
  <si>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</si>
  <si>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</si>
  <si>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</si>
  <si>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</si>
  <si>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</si>
  <si>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</si>
  <si>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</si>
  <si>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</si>
  <si>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</si>
  <si>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</si>
  <si>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</si>
  <si>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</si>
  <si>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</si>
  <si>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</si>
  <si>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</si>
  <si>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</si>
  <si>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</si>
  <si>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</si>
  <si>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</si>
  <si>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</si>
  <si>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</si>
  <si>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</si>
  <si>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</si>
  <si>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</si>
  <si>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</si>
  <si>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</si>
  <si>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</si>
  <si>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</si>
  <si>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</si>
  <si>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</si>
  <si>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</si>
  <si>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</si>
  <si>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</si>
  <si>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</si>
  <si>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</si>
  <si>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</si>
  <si>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</si>
  <si>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</si>
  <si>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</si>
  <si>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</si>
  <si>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</si>
  <si>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</si>
  <si>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</si>
  <si>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</si>
  <si>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</si>
  <si>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</si>
  <si>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</si>
  <si>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</si>
  <si>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</si>
  <si>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</si>
  <si>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</si>
  <si>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</si>
  <si>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</si>
  <si>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</si>
  <si>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</si>
  <si>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</si>
  <si>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</si>
  <si>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</si>
  <si>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</si>
  <si>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</si>
  <si>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</si>
  <si>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</si>
  <si>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</si>
  <si>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</si>
  <si>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</si>
  <si>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</si>
  <si>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</si>
  <si>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</si>
  <si>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</si>
  <si>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</si>
  <si>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</si>
  <si>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</si>
  <si>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</si>
  <si>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</si>
  <si>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</si>
  <si>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</si>
  <si>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</si>
  <si>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</si>
  <si>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</si>
  <si>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</si>
  <si>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</si>
  <si>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</si>
  <si>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</si>
  <si>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</si>
  <si>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</si>
  <si>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</si>
  <si>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</si>
  <si>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</si>
  <si>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</si>
  <si>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</si>
  <si>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</si>
  <si>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</si>
  <si>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</si>
  <si>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</si>
  <si>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</si>
  <si>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</si>
  <si>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</si>
  <si>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</si>
  <si>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</si>
  <si>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</si>
  <si>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</si>
  <si>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</si>
  <si>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</si>
  <si>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</si>
  <si>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</si>
  <si>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</si>
  <si>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</si>
  <si>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</si>
  <si>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</si>
  <si>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</si>
  <si>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</si>
  <si>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</si>
  <si>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</si>
  <si>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</si>
  <si>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</si>
  <si>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</si>
  <si>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</si>
  <si>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</si>
  <si>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</si>
  <si>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</si>
  <si>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</si>
  <si>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</si>
  <si>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</si>
  <si>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</si>
  <si>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</si>
  <si>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</si>
  <si>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</si>
  <si>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</si>
  <si>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</si>
  <si>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</si>
  <si>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</si>
  <si>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</si>
  <si>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</si>
  <si>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</si>
  <si>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</si>
  <si>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</si>
  <si>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</si>
  <si>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</si>
  <si>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</si>
  <si>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</si>
  <si>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</si>
  <si>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</si>
  <si>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</si>
  <si>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</si>
  <si>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</si>
  <si>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</si>
  <si>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</si>
  <si>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</si>
  <si>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</si>
  <si>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</si>
  <si>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</si>
  <si>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</si>
  <si>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</si>
  <si>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</si>
  <si>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</si>
  <si>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</si>
  <si>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</si>
  <si>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</si>
  <si>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</si>
  <si>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</si>
  <si>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</si>
  <si>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</si>
  <si>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</si>
  <si>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</si>
  <si>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</si>
  <si>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</si>
  <si>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</si>
  <si>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</si>
  <si>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</si>
  <si>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</si>
  <si>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</si>
  <si>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</si>
  <si>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</si>
  <si>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</si>
  <si>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</si>
  <si>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</si>
  <si>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</si>
  <si>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</si>
  <si>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</si>
  <si>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</si>
  <si>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</si>
  <si>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</si>
  <si>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</si>
  <si>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</si>
  <si>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</si>
  <si>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</si>
  <si>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</si>
  <si>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</si>
  <si>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</si>
  <si>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</si>
  <si>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</si>
  <si>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</si>
  <si>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</si>
  <si>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</si>
  <si>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</si>
  <si>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</si>
  <si>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</si>
  <si>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</si>
  <si>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</si>
  <si>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</si>
  <si>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</si>
  <si>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</si>
  <si>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</si>
  <si>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</si>
  <si>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</si>
  <si>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</si>
  <si>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</si>
  <si>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</si>
  <si>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</si>
  <si>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</si>
  <si>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</si>
  <si>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</si>
  <si>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</si>
  <si>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</si>
  <si>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</si>
  <si>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</si>
  <si>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</si>
  <si>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</si>
  <si>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</si>
  <si>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</si>
  <si>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</si>
  <si>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</si>
  <si>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</si>
  <si>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</si>
  <si>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</si>
  <si>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</si>
  <si>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</si>
  <si>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</si>
  <si>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</si>
  <si>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</si>
  <si>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</si>
  <si>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</si>
  <si>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</si>
  <si>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</si>
  <si>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</si>
  <si>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</si>
  <si>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</si>
  <si>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</si>
  <si>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</si>
  <si>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</si>
  <si>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</si>
  <si>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</si>
  <si>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</si>
  <si>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</si>
  <si>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</si>
  <si>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</si>
  <si>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</si>
  <si>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</si>
  <si>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</si>
  <si>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</si>
  <si>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</si>
  <si>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</si>
  <si>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</si>
  <si>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</si>
  <si>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</si>
  <si>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</si>
  <si>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</si>
  <si>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</si>
  <si>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</si>
  <si>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</si>
  <si>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</si>
  <si>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</si>
  <si>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</si>
  <si>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</si>
  <si>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</si>
  <si>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</si>
  <si>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</si>
  <si>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</si>
  <si>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</si>
  <si>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</si>
  <si>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</si>
  <si>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</si>
  <si>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</si>
  <si>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</si>
  <si>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</si>
  <si>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</si>
  <si>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</si>
  <si>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</si>
  <si>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</si>
  <si>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</si>
  <si>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</si>
  <si>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</si>
  <si>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</si>
  <si>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</si>
  <si>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</si>
  <si>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</si>
  <si>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</si>
  <si>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</si>
  <si>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</si>
  <si>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</si>
  <si>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</si>
  <si>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</si>
  <si>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</si>
  <si>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</si>
  <si>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</si>
  <si>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</si>
  <si>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</si>
  <si>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</si>
  <si>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</si>
  <si>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</si>
  <si>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</si>
  <si>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</si>
  <si>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</si>
  <si>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</si>
  <si>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</si>
  <si>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</si>
  <si>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</si>
  <si>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</si>
  <si>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</si>
  <si>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</si>
  <si>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</si>
  <si>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</si>
  <si>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</si>
  <si>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</si>
  <si>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</si>
  <si>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</si>
  <si>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</si>
  <si>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</si>
  <si>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</si>
  <si>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</si>
  <si>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</si>
  <si>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</si>
  <si>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</si>
  <si>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</si>
  <si>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</si>
  <si>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</si>
  <si>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</si>
  <si>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</si>
  <si>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</si>
  <si>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</si>
  <si>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</si>
  <si>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</si>
  <si>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</si>
  <si>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</si>
  <si>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</si>
  <si>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</si>
  <si>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</si>
  <si>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</si>
  <si>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</si>
  <si>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</si>
  <si>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</si>
  <si>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</si>
  <si>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</si>
  <si>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</si>
  <si>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</si>
  <si>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</si>
  <si>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</si>
  <si>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</si>
  <si>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</si>
  <si>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</si>
  <si>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</si>
  <si>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</si>
  <si>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</si>
  <si>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</si>
  <si>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</si>
  <si>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</si>
  <si>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</si>
  <si>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</si>
  <si>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</si>
  <si>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</si>
  <si>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</si>
  <si>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</si>
  <si>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</si>
  <si>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</si>
  <si>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</si>
  <si>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</si>
  <si>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</si>
  <si>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</si>
  <si>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</si>
  <si>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</si>
  <si>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</si>
  <si>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</si>
  <si>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</si>
  <si>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</si>
  <si>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</si>
  <si>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</si>
  <si>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</si>
  <si>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</si>
  <si>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</si>
  <si>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</si>
  <si>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</si>
  <si>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</si>
  <si>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</si>
  <si>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</si>
  <si>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</si>
  <si>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</si>
  <si>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</si>
  <si>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</si>
  <si>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</si>
  <si>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</si>
  <si>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</si>
  <si>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</si>
  <si>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</si>
  <si>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</si>
  <si>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</si>
  <si>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</si>
  <si>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</si>
  <si>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</si>
  <si>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</si>
  <si>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</si>
  <si>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</si>
  <si>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</si>
  <si>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</si>
  <si>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</si>
  <si>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</si>
  <si>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</si>
  <si>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</si>
  <si>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</si>
  <si>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</si>
  <si>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</si>
  <si>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</si>
  <si>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</si>
  <si>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</si>
  <si>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</si>
  <si>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</si>
  <si>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</si>
  <si>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</si>
  <si>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</si>
  <si>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</si>
  <si>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</si>
  <si>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</si>
  <si>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</si>
  <si>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</si>
  <si>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</si>
  <si>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</si>
  <si>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</si>
  <si>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</si>
  <si>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</si>
  <si>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</si>
  <si>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</si>
  <si>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</si>
  <si>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</si>
  <si>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</si>
  <si>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</si>
  <si>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</si>
  <si>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</si>
  <si>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</si>
  <si>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</si>
  <si>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</si>
  <si>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</si>
  <si>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</si>
  <si>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</si>
  <si>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</si>
  <si>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</si>
  <si>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</si>
  <si>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</si>
  <si>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</si>
  <si>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</si>
  <si>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</si>
  <si>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</si>
  <si>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</si>
  <si>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</si>
  <si>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</si>
  <si>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</si>
  <si>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</si>
  <si>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</si>
  <si>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</si>
  <si>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</si>
  <si>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</si>
  <si>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</si>
  <si>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</si>
  <si>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</si>
  <si>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</si>
  <si>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</si>
  <si>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</si>
  <si>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</si>
  <si>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</si>
  <si>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</si>
  <si>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</si>
  <si>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</si>
  <si>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</si>
  <si>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</si>
  <si>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</si>
  <si>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</si>
  <si>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</si>
  <si>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</si>
  <si>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</si>
  <si>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</si>
  <si>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</si>
  <si>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</si>
  <si>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</si>
  <si>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</si>
  <si>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</si>
  <si>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</si>
  <si>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</si>
  <si>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</si>
  <si>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</si>
  <si>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</si>
  <si>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</si>
  <si>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</si>
  <si>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</si>
  <si>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</si>
  <si>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</si>
  <si>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</si>
  <si>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</si>
  <si>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</si>
  <si>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</si>
  <si>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</si>
  <si>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</si>
  <si>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</si>
  <si>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</si>
  <si>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</si>
  <si>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</si>
  <si>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</si>
  <si>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</si>
  <si>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</si>
  <si>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</si>
  <si>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</si>
  <si>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</si>
  <si>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</si>
  <si>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</si>
  <si>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</si>
  <si>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</si>
  <si>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</si>
  <si>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</si>
  <si>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</si>
  <si>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</si>
  <si>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</si>
  <si>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</si>
  <si>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</si>
  <si>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</si>
  <si>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</si>
  <si>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</si>
  <si>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</si>
  <si>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</si>
  <si>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</si>
  <si>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</si>
  <si>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</si>
  <si>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</si>
  <si>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</si>
  <si>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</si>
  <si>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</si>
  <si>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</si>
  <si>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</si>
  <si>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</si>
  <si>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</si>
  <si>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</si>
  <si>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</si>
  <si>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</si>
  <si>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</si>
  <si>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</si>
  <si>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</si>
  <si>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</si>
  <si>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</si>
  <si>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</si>
  <si>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</si>
  <si>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</si>
  <si>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</si>
  <si>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</si>
  <si>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</si>
  <si>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</si>
  <si>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</si>
  <si>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</si>
  <si>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</si>
  <si>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</si>
  <si>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</si>
  <si>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</si>
  <si>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</si>
  <si>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</si>
  <si>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</si>
  <si>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</si>
  <si>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</si>
  <si>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</si>
  <si>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</si>
  <si>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</si>
  <si>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</si>
  <si>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</si>
  <si>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</si>
  <si>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</si>
  <si>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</si>
  <si>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</si>
  <si>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</si>
  <si>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</si>
  <si>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</si>
  <si>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</si>
  <si>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</si>
  <si>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</si>
  <si>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</si>
  <si>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</si>
  <si>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</si>
  <si>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</si>
  <si>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</si>
  <si>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</si>
  <si>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</si>
  <si>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</si>
  <si>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</si>
  <si>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</si>
  <si>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</si>
  <si>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</si>
  <si>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</si>
  <si>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</si>
  <si>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</si>
  <si>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</si>
  <si>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</si>
  <si>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</si>
  <si>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</si>
  <si>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</si>
  <si>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</si>
  <si>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</si>
  <si>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</si>
  <si>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</si>
  <si>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</si>
  <si>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</si>
  <si>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</si>
  <si>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</si>
  <si>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</si>
  <si>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</si>
  <si>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</si>
  <si>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</si>
  <si>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</si>
  <si>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</si>
  <si>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</si>
  <si>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</si>
  <si>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</si>
  <si>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</si>
  <si>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</si>
  <si>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</si>
  <si>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</si>
  <si>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</si>
  <si>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</si>
  <si>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</si>
  <si>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</si>
  <si>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</si>
  <si>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</si>
  <si>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</si>
  <si>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</si>
  <si>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</si>
  <si>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</si>
  <si>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</si>
  <si>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</si>
  <si>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</si>
  <si>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</si>
  <si>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</si>
  <si>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</si>
  <si>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</si>
  <si>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</si>
  <si>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</si>
  <si>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</si>
  <si>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</si>
  <si>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</si>
  <si>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</si>
  <si>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</si>
  <si>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</si>
  <si>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</si>
  <si>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</si>
  <si>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</si>
  <si>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</si>
  <si>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</si>
  <si>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</si>
  <si>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</si>
  <si>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</si>
  <si>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</si>
  <si>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</si>
  <si>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</si>
  <si>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</si>
  <si>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</si>
  <si>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</si>
  <si>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</si>
  <si>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</si>
  <si>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</si>
  <si>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</si>
  <si>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</si>
  <si>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</si>
  <si>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</si>
  <si>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</si>
  <si>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</si>
  <si>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</si>
  <si>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</si>
  <si>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</si>
  <si>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</si>
  <si>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</si>
  <si>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</si>
  <si>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</si>
  <si>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</si>
  <si>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</si>
  <si>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</si>
  <si>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</si>
  <si>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</si>
  <si>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</si>
  <si>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</si>
  <si>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</si>
  <si>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</si>
  <si>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</si>
  <si>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</si>
  <si>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</si>
  <si>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</si>
  <si>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</si>
  <si>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</si>
  <si>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</si>
  <si>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</si>
  <si>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</si>
  <si>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</si>
  <si>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</si>
  <si>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</si>
  <si>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</si>
  <si>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</si>
  <si>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</si>
  <si>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</si>
  <si>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</si>
  <si>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</si>
  <si>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</si>
  <si>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</si>
  <si>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</si>
  <si>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</si>
  <si>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</si>
  <si>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</si>
  <si>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</si>
  <si>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</si>
  <si>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</si>
  <si>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</si>
  <si>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</si>
  <si>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</si>
  <si>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</si>
  <si>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</si>
  <si>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</si>
  <si>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</si>
  <si>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</si>
  <si>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</si>
  <si>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</si>
  <si>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</si>
  <si>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</si>
  <si>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</si>
  <si>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</si>
  <si>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</si>
  <si>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</si>
  <si>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</si>
  <si>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</si>
  <si>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</si>
  <si>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</si>
  <si>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</si>
  <si>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</si>
  <si>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</si>
  <si>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</si>
  <si>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</si>
  <si>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</si>
  <si>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</si>
  <si>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</si>
  <si>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</si>
  <si>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</si>
  <si>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</si>
  <si>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</si>
  <si>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</si>
  <si>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</si>
  <si>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</si>
  <si>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</si>
  <si>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</si>
  <si>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</si>
  <si>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</si>
  <si>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</si>
  <si>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</si>
  <si>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</si>
  <si>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</si>
  <si>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</si>
  <si>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</si>
  <si>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</si>
  <si>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</si>
  <si>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</si>
  <si>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</si>
  <si>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</si>
  <si>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</si>
  <si>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</si>
  <si>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</si>
  <si>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</si>
  <si>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</si>
  <si>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</si>
  <si>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</si>
  <si>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</si>
  <si>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</si>
  <si>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</si>
  <si>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</si>
  <si>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</si>
  <si>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</si>
  <si>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</si>
  <si>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</si>
  <si>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</si>
  <si>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</si>
  <si>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</si>
  <si>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</si>
  <si>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</si>
  <si>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</si>
  <si>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</si>
  <si>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</si>
  <si>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</si>
  <si>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</si>
  <si>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</si>
  <si>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</si>
  <si>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</si>
  <si>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</si>
  <si>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</si>
  <si>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</si>
  <si>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</si>
  <si>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</si>
  <si>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</si>
  <si>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</si>
  <si>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</si>
  <si>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</si>
  <si>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</si>
  <si>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</si>
  <si>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</si>
  <si>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</si>
  <si>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</si>
  <si>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</si>
  <si>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</si>
  <si>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</si>
  <si>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</si>
  <si>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</si>
  <si>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</si>
  <si>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</si>
  <si>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</si>
  <si>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</si>
  <si>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</si>
  <si>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</si>
  <si>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</si>
  <si>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</si>
  <si>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</si>
  <si>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</si>
  <si>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</si>
  <si>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</si>
  <si>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</si>
  <si>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</si>
  <si>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</si>
  <si>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</si>
  <si>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</si>
  <si>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</si>
  <si>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</si>
  <si>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</si>
  <si>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</si>
  <si>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</si>
  <si>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</si>
  <si>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</si>
  <si>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</si>
  <si>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</si>
  <si>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</si>
  <si>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</si>
  <si>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</si>
  <si>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</si>
  <si>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</si>
  <si>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</si>
  <si>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</si>
  <si>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</si>
  <si>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</si>
  <si>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</si>
  <si>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</si>
  <si>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</si>
  <si>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</si>
  <si>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</si>
  <si>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</si>
  <si>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</si>
  <si>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</si>
  <si>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</si>
  <si>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</si>
  <si>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</si>
  <si>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</si>
  <si>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</si>
  <si>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</si>
  <si>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</si>
  <si>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</si>
  <si>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</si>
  <si>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</si>
  <si>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</si>
  <si>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</si>
  <si>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</si>
  <si>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</si>
  <si>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</si>
  <si>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</si>
  <si>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</si>
  <si>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</si>
  <si>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</si>
  <si>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</si>
  <si>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</si>
  <si>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</si>
  <si>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</si>
  <si>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</si>
  <si>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</si>
  <si>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</si>
  <si>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</si>
  <si>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</si>
  <si>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</si>
  <si>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</si>
  <si>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</si>
  <si>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</si>
  <si>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</si>
  <si>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</si>
  <si>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</si>
  <si>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</si>
  <si>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</si>
  <si>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</si>
  <si>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</si>
  <si>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</si>
  <si>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</si>
  <si>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</si>
  <si>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</si>
  <si>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</si>
  <si>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</si>
  <si>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</si>
  <si>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</si>
  <si>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</si>
  <si>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</si>
  <si>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</si>
  <si>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</si>
  <si>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</si>
  <si>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</si>
  <si>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</si>
  <si>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</si>
  <si>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</si>
  <si>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</si>
  <si>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</si>
  <si>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</si>
  <si>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</si>
  <si>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</si>
  <si>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</si>
  <si>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</si>
  <si>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</si>
  <si>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</si>
  <si>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</si>
  <si>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</si>
  <si>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</si>
  <si>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</si>
  <si>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</si>
  <si>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</si>
  <si>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</si>
  <si>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</si>
  <si>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</si>
  <si>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</si>
  <si>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</si>
  <si>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</si>
  <si>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</si>
  <si>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</si>
  <si>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</si>
  <si>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</si>
  <si>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</si>
  <si>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</si>
  <si>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</si>
  <si>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</si>
  <si>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</si>
  <si>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</si>
  <si>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</si>
  <si>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</si>
  <si>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</si>
  <si>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</si>
  <si>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</si>
  <si>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</si>
  <si>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</si>
  <si>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</si>
  <si>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</si>
  <si>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</si>
  <si>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</si>
  <si>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</si>
  <si>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</si>
  <si>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</si>
  <si>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</si>
  <si>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</si>
  <si>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</si>
  <si>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</si>
  <si>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</si>
  <si>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</si>
  <si>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</si>
  <si>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</si>
  <si>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</si>
  <si>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</si>
  <si>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</si>
  <si>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</si>
  <si>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</si>
  <si>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</si>
  <si>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</si>
  <si>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</si>
  <si>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</si>
  <si>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</si>
  <si>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</si>
  <si>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</si>
  <si>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</si>
  <si>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</si>
  <si>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</si>
  <si>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</si>
  <si>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</si>
  <si>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</si>
  <si>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</si>
  <si>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</si>
  <si>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</si>
  <si>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</si>
  <si>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</si>
  <si>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</si>
  <si>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</si>
  <si>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</si>
  <si>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</si>
  <si>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</si>
  <si>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</si>
  <si>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</si>
  <si>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</si>
  <si>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</si>
  <si>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</si>
  <si>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</si>
  <si>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</si>
  <si>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</si>
  <si>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</si>
  <si>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</si>
  <si>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</si>
  <si>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</si>
  <si>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</si>
  <si>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</si>
  <si>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</si>
  <si>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</si>
  <si>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</si>
  <si>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</si>
  <si>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</si>
  <si>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</si>
  <si>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</si>
  <si>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</si>
  <si>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</si>
  <si>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</si>
  <si>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</si>
  <si>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</si>
  <si>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</si>
  <si>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</si>
  <si>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</si>
  <si>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</si>
  <si>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</si>
  <si>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</si>
  <si>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</si>
  <si>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</si>
  <si>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</si>
  <si>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</si>
  <si>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</si>
  <si>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</si>
  <si>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</si>
  <si>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</si>
  <si>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</si>
  <si>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</si>
  <si>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</si>
  <si>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</si>
  <si>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</si>
  <si>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</si>
  <si>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</si>
  <si>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</si>
  <si>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</si>
  <si>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</si>
  <si>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</si>
  <si>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</si>
  <si>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</si>
  <si>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</si>
  <si>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</si>
  <si>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</si>
  <si>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</si>
  <si>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</si>
  <si>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</si>
  <si>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</si>
  <si>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</si>
  <si>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</si>
  <si>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</si>
  <si>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</si>
  <si>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</si>
  <si>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</si>
  <si>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</si>
  <si>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</si>
  <si>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</si>
  <si>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</si>
  <si>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</si>
  <si>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</si>
  <si>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</si>
  <si>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</si>
  <si>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</si>
  <si>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</si>
  <si>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</si>
  <si>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</si>
  <si>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</si>
  <si>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</si>
  <si>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</si>
  <si>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</si>
  <si>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</si>
  <si>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</si>
  <si>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</si>
  <si>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</si>
  <si>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</si>
  <si>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</si>
  <si>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</si>
  <si>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</si>
  <si>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</si>
  <si>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</si>
  <si>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</si>
  <si>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</si>
  <si>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</si>
  <si>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</si>
  <si>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</si>
  <si>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</si>
  <si>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</si>
  <si>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</si>
  <si>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</si>
  <si>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</si>
  <si>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</si>
  <si>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</si>
  <si>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</si>
  <si>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</si>
  <si>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</si>
  <si>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</si>
  <si>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</si>
  <si>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</si>
  <si>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</si>
  <si>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</si>
  <si>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</si>
  <si>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</si>
  <si>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</si>
  <si>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</si>
  <si>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</si>
  <si>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</si>
  <si>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</si>
  <si>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</si>
  <si>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</si>
  <si>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</si>
  <si>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</si>
  <si>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</si>
  <si>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</si>
  <si>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</si>
  <si>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</si>
  <si>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</si>
  <si>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</si>
  <si>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</si>
  <si>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</si>
  <si>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</si>
  <si>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</si>
  <si>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</si>
  <si>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</si>
  <si>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</si>
  <si>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</si>
  <si>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</si>
  <si>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</si>
  <si>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</si>
  <si>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</si>
  <si>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</si>
  <si>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</si>
  <si>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</si>
  <si>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</si>
  <si>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</si>
  <si>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</si>
  <si>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</si>
  <si>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</si>
  <si>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</si>
  <si>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</si>
  <si>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</si>
  <si>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</si>
  <si>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</si>
  <si>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</si>
  <si>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</si>
  <si>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</si>
  <si>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</si>
  <si>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</si>
  <si>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</si>
  <si>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</si>
  <si>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</si>
  <si>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</si>
  <si>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</si>
  <si>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</si>
  <si>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</si>
  <si>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</si>
  <si>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</si>
  <si>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</si>
  <si>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</si>
  <si>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</si>
  <si>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</si>
  <si>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</si>
  <si>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</si>
  <si>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</si>
  <si>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</si>
  <si>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</si>
  <si>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</si>
  <si>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</si>
  <si>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</si>
  <si>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</si>
  <si>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</si>
  <si>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</si>
  <si>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</si>
  <si>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</si>
  <si>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</si>
  <si>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</si>
  <si>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</si>
  <si>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</si>
  <si>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</si>
  <si>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</si>
  <si>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</si>
  <si>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</si>
  <si>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</si>
  <si>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</si>
  <si>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</si>
  <si>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</si>
  <si>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</si>
  <si>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</si>
  <si>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</si>
  <si>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</si>
  <si>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</si>
  <si>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</si>
  <si>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</si>
  <si>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</si>
  <si>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</si>
  <si>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</si>
  <si>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</si>
  <si>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</si>
  <si>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</si>
  <si>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</si>
  <si>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</si>
  <si>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</si>
  <si>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</si>
  <si>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</si>
  <si>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</si>
  <si>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</si>
  <si>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</si>
  <si>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</si>
  <si>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</si>
  <si>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</si>
  <si>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</si>
  <si>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</si>
  <si>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</si>
  <si>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</si>
  <si>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</si>
  <si>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</si>
  <si>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</si>
  <si>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</si>
  <si>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</si>
  <si>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</si>
  <si>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</si>
  <si>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</si>
  <si>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</si>
  <si>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</si>
  <si>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</si>
  <si>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</si>
  <si>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</si>
  <si>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</si>
  <si>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</si>
  <si>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</si>
  <si>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</si>
  <si>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</si>
  <si>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</si>
  <si>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</si>
  <si>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</si>
  <si>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</si>
  <si>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</si>
  <si>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</si>
  <si>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</si>
  <si>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</si>
  <si>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</si>
  <si>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</si>
  <si>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</si>
  <si>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</si>
  <si>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</si>
  <si>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</si>
  <si>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</si>
  <si>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</si>
  <si>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</si>
  <si>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</si>
  <si>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</si>
  <si>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</si>
  <si>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</si>
  <si>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</si>
  <si>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</si>
  <si>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</si>
  <si>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</si>
  <si>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</si>
  <si>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</si>
  <si>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</si>
  <si>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</si>
  <si>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</si>
  <si>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</si>
  <si>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</si>
  <si>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</si>
  <si>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</si>
  <si>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</si>
  <si>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</si>
  <si>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</si>
  <si>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</si>
  <si>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</si>
  <si>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</si>
  <si>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</si>
  <si>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</si>
  <si>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</si>
  <si>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</si>
  <si>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</si>
  <si>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</si>
  <si>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</si>
  <si>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</si>
  <si>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</si>
  <si>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</si>
  <si>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</si>
  <si>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</si>
  <si>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</si>
  <si>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</si>
  <si>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</si>
  <si>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</si>
  <si>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</si>
  <si>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</si>
  <si>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</si>
  <si>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</si>
  <si>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</si>
  <si>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</si>
  <si>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</si>
  <si>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</si>
  <si>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</si>
  <si>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</si>
  <si>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</si>
  <si>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</si>
  <si>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</si>
  <si>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</si>
  <si>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</si>
  <si>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</si>
  <si>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</si>
  <si>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</si>
  <si>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</si>
  <si>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</si>
  <si>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</si>
  <si>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</si>
  <si>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</si>
  <si>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</si>
  <si>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</si>
  <si>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</si>
  <si>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</si>
  <si>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</si>
  <si>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</si>
  <si>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</si>
  <si>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</si>
  <si>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</si>
  <si>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</si>
  <si>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</si>
  <si>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</si>
  <si>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</si>
  <si>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</si>
  <si>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</si>
  <si>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</si>
  <si>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</si>
  <si>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</si>
  <si>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</si>
  <si>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</si>
  <si>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</si>
  <si>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</si>
  <si>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</si>
  <si>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</si>
  <si>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</si>
  <si>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</si>
  <si>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</si>
  <si>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</si>
  <si>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</si>
  <si>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</si>
  <si>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</si>
  <si>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</si>
  <si>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</si>
  <si>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</si>
  <si>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</si>
  <si>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</si>
  <si>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</si>
  <si>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</si>
  <si>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</si>
  <si>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</si>
  <si>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</si>
  <si>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</si>
  <si>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</si>
  <si>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</si>
  <si>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</si>
  <si>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</si>
  <si>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</si>
  <si>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</si>
  <si>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</si>
  <si>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</si>
  <si>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</si>
  <si>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</si>
  <si>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</si>
  <si>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</si>
  <si>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</si>
  <si>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</si>
  <si>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</si>
  <si>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</si>
  <si>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</si>
  <si>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</si>
  <si>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</si>
  <si>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</si>
  <si>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</si>
  <si>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</si>
  <si>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</si>
  <si>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</si>
  <si>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</si>
  <si>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</si>
  <si>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</si>
  <si>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</si>
  <si>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</si>
  <si>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</si>
  <si>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</si>
  <si>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</si>
  <si>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</si>
  <si>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</si>
  <si>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</si>
  <si>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</si>
  <si>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</si>
  <si>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</si>
  <si>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</si>
  <si>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</si>
  <si>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</si>
  <si>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</si>
  <si>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</si>
  <si>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</si>
  <si>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</si>
  <si>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</si>
  <si>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</si>
  <si>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</si>
  <si>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</si>
  <si>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</si>
  <si>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</si>
  <si>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</si>
  <si>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</si>
  <si>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</si>
  <si>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</si>
  <si>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</si>
  <si>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</si>
  <si>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</si>
  <si>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</si>
  <si>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</si>
  <si>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</si>
  <si>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</si>
  <si>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</si>
  <si>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</si>
  <si>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</si>
  <si>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</si>
  <si>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</si>
  <si>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</si>
  <si>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</si>
  <si>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</si>
  <si>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</si>
  <si>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</si>
  <si>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</si>
  <si>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</si>
  <si>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</si>
  <si>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</si>
  <si>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</si>
  <si>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</si>
  <si>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</si>
  <si>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</si>
  <si>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</si>
  <si>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</si>
  <si>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</si>
  <si>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</si>
  <si>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</si>
  <si>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</si>
  <si>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</si>
  <si>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</si>
  <si>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</si>
  <si>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</si>
  <si>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</si>
  <si>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</si>
  <si>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</si>
  <si>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</si>
  <si>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</si>
  <si>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</si>
  <si>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</si>
  <si>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</si>
  <si>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</si>
  <si>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</si>
  <si>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</si>
  <si>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</si>
  <si>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</si>
  <si>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</si>
  <si>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</si>
  <si>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</si>
  <si>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</si>
  <si>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</si>
  <si>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</si>
  <si>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</si>
  <si>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</si>
  <si>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</si>
  <si>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</si>
  <si>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</si>
  <si>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</si>
  <si>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</si>
  <si>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</si>
  <si>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</si>
  <si>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</si>
  <si>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</si>
  <si>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</si>
  <si>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</si>
  <si>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</si>
  <si>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</si>
  <si>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</si>
  <si>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</si>
  <si>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</si>
  <si>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</si>
  <si>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</si>
  <si>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</si>
  <si>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</si>
  <si>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</si>
  <si>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</si>
  <si>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</si>
  <si>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</si>
  <si>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</si>
  <si>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</si>
  <si>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</si>
  <si>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</si>
  <si>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</si>
  <si>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</si>
  <si>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</si>
  <si>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</si>
  <si>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</si>
  <si>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</si>
  <si>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</si>
  <si>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</si>
  <si>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</si>
  <si>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</si>
  <si>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</si>
  <si>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</si>
  <si>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</si>
  <si>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</si>
  <si>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</si>
  <si>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</si>
  <si>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</si>
  <si>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</si>
  <si>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</si>
  <si>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</si>
  <si>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</si>
  <si>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</si>
  <si>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</si>
  <si>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</si>
  <si>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</si>
  <si>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</si>
  <si>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</si>
  <si>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</si>
  <si>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</si>
  <si>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</si>
  <si>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</si>
  <si>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</si>
  <si>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</si>
  <si>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</si>
  <si>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</si>
  <si>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</si>
  <si>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</si>
  <si>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</si>
  <si>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</si>
  <si>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</si>
  <si>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</si>
  <si>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</si>
  <si>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</si>
  <si>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</si>
  <si>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</si>
  <si>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</si>
  <si>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</si>
  <si>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</si>
  <si>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</si>
  <si>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</si>
  <si>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</si>
  <si>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</si>
  <si>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</si>
  <si>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</si>
  <si>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</si>
  <si>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</si>
  <si>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</si>
  <si>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</si>
  <si>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</si>
  <si>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</si>
  <si>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</si>
  <si>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</si>
  <si>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</si>
  <si>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</si>
  <si>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</si>
  <si>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</si>
  <si>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</si>
  <si>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</si>
  <si>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</si>
  <si>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</si>
  <si>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</si>
  <si>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</si>
  <si>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</si>
  <si>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</si>
  <si>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</si>
  <si>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</si>
  <si>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</si>
  <si>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</si>
  <si>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</si>
  <si>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</si>
  <si>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</si>
  <si>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</si>
  <si>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</si>
  <si>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</si>
  <si>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</si>
  <si>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</si>
  <si>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</si>
  <si>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</si>
  <si>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</si>
  <si>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</si>
  <si>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</si>
  <si>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</si>
  <si>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</si>
  <si>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</si>
  <si>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</si>
  <si>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</si>
  <si>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</si>
  <si>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</si>
  <si>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</si>
  <si>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</si>
  <si>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</si>
  <si>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</si>
  <si>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</si>
  <si>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</si>
  <si>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</si>
  <si>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</si>
  <si>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</si>
  <si>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</si>
  <si>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</si>
  <si>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</si>
  <si>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</si>
  <si>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</si>
  <si>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</si>
  <si>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</si>
  <si>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</si>
  <si>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</si>
  <si>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</si>
  <si>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</si>
  <si>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</si>
  <si>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</si>
  <si>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</si>
  <si>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</si>
  <si>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</si>
  <si>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</si>
  <si>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</si>
  <si>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</si>
  <si>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</si>
  <si>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</si>
  <si>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</si>
  <si>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</si>
  <si>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</si>
  <si>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</si>
  <si>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</si>
  <si>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</si>
  <si>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</si>
  <si>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</si>
  <si>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</si>
  <si>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</si>
  <si>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</si>
  <si>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</si>
  <si>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</si>
  <si>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</si>
  <si>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</si>
  <si>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</si>
  <si>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</si>
  <si>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</si>
  <si>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</si>
  <si>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</si>
  <si>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</si>
  <si>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</si>
  <si>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</si>
  <si>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</si>
  <si>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</si>
  <si>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</si>
  <si>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</si>
  <si>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</si>
  <si>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</si>
  <si>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</si>
  <si>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</si>
  <si>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</si>
  <si>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</si>
  <si>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</si>
  <si>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</si>
  <si>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</si>
  <si>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</si>
  <si>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</si>
  <si>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</si>
  <si>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</si>
  <si>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</si>
  <si>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</si>
  <si>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</si>
  <si>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</si>
  <si>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</si>
  <si>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</si>
  <si>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</si>
  <si>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</si>
  <si>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</si>
  <si>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</si>
  <si>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</si>
  <si>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</si>
  <si>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</si>
  <si>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</si>
  <si>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</si>
  <si>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</si>
  <si>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</si>
  <si>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</si>
  <si>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</si>
  <si>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</si>
  <si>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</si>
  <si>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</si>
  <si>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</si>
  <si>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</si>
  <si>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</si>
  <si>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</si>
  <si>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</si>
  <si>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</si>
  <si>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</si>
  <si>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</si>
  <si>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</si>
  <si>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</si>
  <si>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</si>
  <si>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</si>
  <si>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</si>
  <si>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</si>
  <si>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</si>
  <si>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</si>
  <si>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</si>
  <si>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</si>
  <si>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</si>
  <si>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</si>
  <si>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</si>
  <si>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</si>
  <si>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</si>
  <si>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</si>
  <si>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</si>
  <si>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</si>
  <si>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</si>
  <si>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</si>
  <si>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</si>
  <si>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</si>
  <si>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</si>
  <si>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</si>
  <si>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</si>
  <si>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</si>
  <si>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</si>
  <si>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</si>
  <si>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</si>
  <si>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</si>
  <si>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</si>
  <si>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</si>
  <si>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</si>
  <si>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</si>
  <si>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</si>
  <si>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</si>
  <si>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</si>
  <si>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</si>
  <si>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</si>
  <si>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</si>
  <si>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</si>
  <si>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</si>
  <si>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</si>
  <si>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</si>
  <si>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</si>
  <si>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</si>
  <si>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</si>
  <si>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</si>
  <si>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</si>
  <si>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</si>
  <si>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</si>
  <si>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</si>
  <si>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</si>
  <si>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</si>
  <si>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</si>
  <si>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</si>
  <si>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</si>
  <si>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</si>
  <si>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</si>
  <si>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</si>
  <si>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</si>
  <si>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</si>
  <si>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</si>
  <si>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</si>
  <si>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</si>
  <si>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</si>
  <si>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</si>
  <si>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</si>
  <si>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</si>
  <si>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</si>
  <si>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</si>
  <si>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</si>
  <si>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</si>
  <si>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</si>
  <si>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</si>
  <si>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</si>
  <si>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</si>
  <si>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</si>
  <si>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</si>
  <si>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</si>
  <si>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</si>
  <si>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</si>
  <si>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</si>
  <si>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</si>
  <si>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</si>
  <si>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</si>
  <si>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</si>
  <si>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</si>
  <si>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</si>
  <si>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</si>
  <si>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</si>
  <si>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</si>
  <si>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</si>
  <si>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</si>
  <si>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</si>
  <si>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</si>
  <si>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</si>
  <si>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</si>
  <si>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</si>
  <si>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</si>
  <si>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</si>
  <si>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</si>
  <si>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</si>
  <si>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</si>
  <si>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</si>
  <si>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</si>
  <si>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</si>
  <si>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</si>
  <si>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</si>
  <si>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</si>
  <si>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</si>
  <si>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</si>
  <si>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</si>
  <si>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</si>
  <si>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</si>
  <si>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</si>
  <si>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</si>
  <si>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</si>
  <si>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</si>
  <si>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</si>
  <si>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</si>
  <si>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</si>
  <si>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</si>
  <si>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</si>
  <si>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</si>
  <si>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</si>
  <si>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</si>
  <si>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</si>
  <si>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</si>
  <si>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</si>
  <si>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</si>
  <si>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</si>
  <si>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</si>
  <si>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</si>
  <si>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</si>
  <si>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</si>
  <si>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</si>
  <si>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</si>
  <si>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</si>
  <si>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</si>
  <si>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</si>
  <si>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</si>
  <si>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</si>
  <si>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</si>
  <si>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</si>
  <si>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</si>
  <si>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</si>
  <si>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</si>
  <si>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</si>
  <si>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</si>
  <si>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</si>
  <si>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</si>
  <si>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</si>
  <si>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</si>
  <si>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</si>
  <si>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</si>
  <si>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</si>
  <si>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</si>
  <si>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</si>
  <si>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</si>
  <si>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</si>
  <si>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</si>
  <si>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</si>
  <si>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</si>
  <si>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</si>
  <si>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</si>
  <si>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</si>
  <si>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</si>
  <si>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</si>
  <si>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</si>
  <si>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</si>
  <si>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</si>
  <si>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</si>
  <si>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</si>
  <si>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</si>
  <si>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</si>
  <si>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</si>
  <si>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</si>
  <si>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</si>
  <si>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</si>
  <si>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</si>
  <si>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</si>
  <si>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</si>
  <si>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</si>
  <si>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</si>
  <si>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</si>
  <si>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</si>
  <si>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</si>
  <si>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</si>
  <si>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</si>
  <si>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</si>
  <si>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</si>
  <si>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</si>
  <si>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</si>
  <si>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</si>
  <si>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</si>
  <si>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</si>
  <si>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</si>
  <si>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</si>
  <si>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</si>
  <si>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</si>
  <si>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</si>
  <si>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</si>
  <si>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</si>
  <si>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</si>
  <si>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</si>
  <si>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</si>
  <si>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</si>
  <si>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</si>
  <si>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</si>
  <si>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</si>
  <si>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</si>
  <si>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</si>
  <si>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</si>
  <si>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</si>
  <si>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</si>
  <si>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</si>
  <si>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</si>
  <si>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</si>
  <si>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</si>
  <si>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</si>
  <si>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</si>
  <si>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</si>
  <si>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</si>
  <si>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</si>
  <si>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</si>
  <si>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</si>
  <si>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</si>
  <si>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</si>
  <si>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</si>
  <si>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</si>
  <si>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</si>
  <si>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</si>
  <si>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</si>
  <si>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</si>
  <si>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</si>
  <si>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</si>
  <si>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</si>
  <si>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</si>
  <si>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</si>
  <si>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</si>
  <si>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</si>
  <si>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</si>
  <si>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</si>
  <si>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</si>
  <si>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</si>
  <si>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</si>
  <si>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</si>
  <si>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</si>
  <si>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</si>
  <si>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</si>
  <si>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</si>
  <si>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</si>
  <si>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</si>
  <si>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</si>
  <si>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</si>
  <si>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</si>
  <si>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</si>
  <si>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</si>
  <si>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</si>
  <si>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</si>
  <si>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</si>
  <si>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</si>
  <si>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</si>
  <si>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</si>
  <si>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</si>
  <si>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</si>
  <si>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</si>
  <si>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</si>
  <si>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</si>
  <si>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</si>
  <si>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</si>
  <si>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</si>
  <si>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</si>
  <si>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</si>
  <si>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</si>
  <si>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</si>
  <si>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</si>
  <si>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</si>
  <si>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</si>
  <si>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</si>
  <si>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</si>
  <si>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</si>
  <si>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</si>
  <si>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</si>
  <si>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</si>
  <si>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</si>
  <si>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</si>
  <si>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</si>
  <si>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</si>
  <si>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</si>
  <si>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</si>
  <si>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</si>
  <si>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</si>
  <si>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</si>
  <si>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</si>
  <si>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</si>
  <si>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</si>
  <si>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</si>
  <si>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</si>
  <si>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</si>
  <si>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</si>
  <si>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</si>
  <si>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</si>
  <si>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</si>
  <si>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</si>
  <si>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</si>
  <si>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</si>
  <si>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</si>
  <si>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</si>
  <si>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</si>
  <si>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</si>
  <si>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</si>
  <si>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</si>
  <si>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</si>
  <si>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</si>
  <si>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</si>
  <si>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</si>
  <si>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</si>
  <si>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</si>
  <si>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</si>
  <si>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</si>
  <si>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</si>
  <si>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</si>
  <si>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</si>
  <si>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</si>
  <si>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</si>
  <si>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</si>
  <si>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</si>
  <si>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</si>
  <si>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</si>
  <si>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</si>
  <si>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</si>
  <si>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</si>
  <si>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</si>
  <si>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</si>
  <si>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</si>
  <si>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</si>
  <si>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</si>
  <si>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</si>
  <si>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</si>
  <si>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</si>
  <si>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</si>
  <si>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</si>
  <si>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</si>
  <si>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</si>
  <si>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</si>
  <si>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</si>
  <si>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</si>
  <si>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</si>
  <si>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</si>
  <si>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</si>
  <si>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</si>
  <si>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</si>
  <si>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</si>
  <si>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</si>
  <si>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</si>
  <si>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</si>
  <si>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</si>
  <si>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</si>
  <si>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</si>
  <si>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</si>
  <si>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</si>
  <si>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</si>
  <si>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</si>
  <si>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</si>
  <si>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</si>
  <si>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</si>
  <si>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</si>
  <si>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</si>
  <si>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</si>
  <si>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</si>
  <si>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</si>
  <si>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</si>
  <si>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</si>
  <si>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</si>
  <si>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</si>
  <si>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</si>
  <si>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</si>
  <si>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</si>
  <si>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</si>
  <si>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</si>
  <si>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</si>
  <si>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</si>
  <si>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</si>
  <si>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</si>
  <si>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</si>
  <si>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</si>
  <si>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</si>
  <si>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</si>
  <si>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</si>
  <si>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</si>
  <si>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</si>
  <si>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</si>
  <si>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</si>
  <si>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</si>
  <si>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</si>
  <si>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</si>
  <si>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</si>
  <si>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</si>
  <si>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</si>
  <si>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</si>
  <si>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</si>
  <si>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</si>
  <si>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</si>
  <si>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</si>
  <si>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</si>
  <si>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</si>
  <si>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</si>
  <si>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</si>
  <si>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</si>
  <si>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</si>
  <si>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</si>
  <si>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</si>
  <si>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</si>
  <si>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</si>
  <si>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</si>
  <si>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</si>
  <si>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</si>
  <si>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</si>
  <si>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</si>
  <si>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</si>
  <si>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</si>
  <si>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</si>
  <si>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</si>
  <si>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</si>
  <si>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</si>
  <si>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</si>
  <si>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</si>
  <si>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</si>
  <si>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</si>
  <si>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</si>
  <si>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</si>
  <si>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</si>
  <si>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</si>
  <si>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</si>
  <si>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</si>
  <si>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</si>
  <si>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</si>
  <si>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</si>
  <si>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</si>
  <si>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</si>
  <si>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</si>
  <si>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</si>
  <si>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</si>
  <si>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</si>
  <si>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</si>
  <si>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</si>
  <si>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</si>
  <si>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</si>
  <si>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</si>
  <si>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</si>
  <si>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</si>
  <si>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</si>
  <si>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</si>
  <si>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</si>
  <si>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</si>
  <si>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</si>
  <si>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</si>
  <si>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</si>
  <si>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</si>
  <si>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</si>
  <si>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</si>
  <si>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</si>
  <si>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</si>
  <si>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</si>
  <si>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</si>
  <si>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</si>
  <si>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</si>
  <si>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</si>
  <si>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</si>
  <si>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</si>
  <si>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</si>
  <si>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</si>
  <si>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</si>
  <si>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</si>
  <si>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</si>
  <si>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</si>
  <si>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</si>
  <si>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</si>
  <si>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</si>
  <si>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</si>
  <si>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</si>
  <si>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</si>
  <si>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</si>
  <si>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</si>
  <si>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</si>
  <si>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</si>
  <si>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</si>
  <si>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</si>
  <si>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</si>
  <si>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</si>
  <si>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</si>
  <si>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</si>
  <si>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</si>
  <si>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</si>
  <si>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</si>
  <si>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</si>
  <si>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</si>
  <si>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</si>
  <si>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</si>
  <si>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</si>
  <si>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</si>
  <si>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</si>
  <si>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</si>
  <si>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</si>
  <si>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</si>
  <si>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</si>
  <si>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</si>
  <si>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</si>
  <si>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</si>
  <si>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</si>
  <si>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</si>
  <si>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</si>
  <si>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</si>
  <si>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</si>
  <si>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</si>
  <si>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</si>
  <si>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</si>
  <si>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</si>
  <si>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</si>
  <si>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</si>
  <si>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</si>
  <si>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</si>
  <si>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</si>
  <si>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</si>
  <si>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</si>
  <si>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</si>
  <si>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</si>
  <si>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</si>
  <si>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</si>
  <si>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</si>
  <si>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</si>
  <si>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</si>
  <si>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</si>
  <si>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</si>
  <si>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</si>
  <si>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</si>
  <si>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</si>
  <si>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</si>
  <si>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</si>
  <si>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</si>
  <si>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</si>
  <si>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</si>
  <si>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</si>
  <si>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</si>
  <si>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</si>
  <si>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</si>
  <si>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</si>
  <si>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</si>
  <si>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</si>
  <si>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</si>
  <si>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</si>
  <si>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</si>
  <si>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</si>
  <si>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</si>
  <si>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</si>
  <si>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</si>
  <si>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</si>
  <si>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</si>
  <si>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</si>
  <si>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</si>
  <si>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</si>
  <si>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</si>
  <si>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</si>
  <si>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</si>
  <si>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</si>
  <si>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</si>
  <si>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</si>
  <si>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</si>
  <si>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</si>
  <si>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</si>
  <si>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</si>
  <si>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</si>
  <si>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</si>
  <si>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</si>
  <si>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</si>
  <si>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</si>
  <si>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</si>
  <si>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</si>
  <si>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</si>
  <si>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</si>
  <si>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</si>
  <si>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</si>
  <si>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</si>
  <si>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</si>
  <si>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</si>
  <si>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</si>
  <si>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</si>
  <si>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</si>
  <si>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</si>
  <si>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</si>
  <si>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</si>
  <si>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</si>
  <si>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</si>
  <si>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</si>
  <si>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</si>
  <si>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</si>
  <si>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</si>
  <si>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</si>
  <si>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</si>
  <si>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</si>
  <si>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</si>
  <si>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</si>
  <si>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</si>
  <si>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</si>
  <si>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</si>
  <si>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</si>
  <si>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</si>
  <si>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</si>
  <si>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</si>
  <si>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</si>
  <si>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</si>
  <si>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</si>
  <si>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</si>
  <si>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</si>
  <si>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</si>
  <si>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</si>
  <si>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</si>
  <si>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</si>
  <si>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</si>
  <si>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</si>
  <si>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</si>
  <si>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</si>
  <si>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</si>
  <si>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</si>
  <si>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</si>
  <si>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</si>
  <si>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</si>
  <si>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</si>
  <si>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</si>
  <si>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</si>
  <si>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</si>
  <si>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</si>
  <si>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</si>
  <si>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</si>
  <si>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</si>
  <si>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</si>
  <si>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</si>
  <si>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</si>
  <si>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</si>
  <si>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</si>
  <si>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</si>
  <si>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</si>
  <si>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</si>
  <si>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</si>
  <si>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</si>
  <si>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</si>
  <si>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</si>
  <si>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</si>
  <si>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</si>
  <si>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</si>
  <si>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</si>
  <si>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</si>
  <si>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</si>
  <si>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</si>
  <si>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</si>
  <si>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</si>
  <si>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</si>
  <si>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</si>
  <si>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</si>
  <si>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</si>
  <si>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</si>
  <si>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</si>
  <si>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</si>
  <si>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</si>
  <si>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</si>
  <si>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</si>
  <si>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</si>
  <si>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</si>
  <si>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</si>
  <si>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</si>
  <si>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</si>
  <si>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</si>
  <si>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</si>
  <si>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</si>
  <si>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</si>
  <si>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</si>
  <si>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</si>
  <si>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</si>
  <si>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</si>
  <si>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</si>
  <si>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</si>
  <si>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</si>
  <si>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</si>
  <si>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</si>
  <si>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</si>
  <si>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</si>
  <si>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</si>
  <si>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</si>
  <si>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</si>
  <si>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</si>
  <si>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</si>
  <si>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</si>
  <si>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</si>
  <si>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</si>
  <si>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</si>
  <si>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</si>
  <si>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</si>
  <si>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</si>
  <si>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</si>
  <si>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</si>
  <si>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</si>
  <si>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</si>
  <si>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</si>
  <si>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</si>
  <si>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</si>
  <si>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</si>
  <si>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</si>
  <si>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</si>
  <si>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</si>
  <si>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</si>
  <si>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</si>
  <si>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</si>
  <si>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</si>
  <si>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</si>
  <si>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</si>
  <si>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</si>
  <si>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</si>
  <si>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</si>
  <si>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</si>
  <si>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</si>
  <si>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</si>
  <si>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</si>
  <si>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</si>
  <si>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</si>
  <si>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</si>
  <si>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</si>
  <si>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</si>
  <si>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</si>
  <si>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</si>
  <si>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</si>
  <si>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</si>
  <si>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</si>
  <si>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</si>
  <si>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</si>
  <si>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</si>
  <si>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</si>
  <si>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</si>
  <si>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</si>
  <si>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</si>
  <si>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</si>
  <si>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</si>
  <si>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</si>
  <si>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</si>
  <si>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</si>
  <si>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</si>
  <si>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</si>
  <si>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</si>
  <si>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</si>
  <si>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</si>
  <si>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</si>
  <si>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</si>
  <si>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</si>
  <si>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</si>
  <si>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</si>
  <si>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</si>
  <si>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</si>
  <si>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</si>
  <si>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</si>
  <si>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</si>
  <si>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</si>
  <si>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</si>
  <si>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</si>
  <si>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</si>
  <si>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</si>
  <si>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</si>
  <si>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</si>
  <si>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</si>
  <si>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</si>
  <si>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</si>
  <si>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</si>
  <si>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</si>
  <si>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</si>
  <si>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</si>
  <si>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</si>
  <si>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</si>
  <si>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</si>
  <si>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</si>
  <si>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</si>
  <si>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</si>
  <si>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</si>
  <si>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</si>
  <si>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</si>
  <si>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</si>
  <si>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</si>
  <si>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</si>
  <si>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</si>
  <si>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</si>
  <si>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</si>
  <si>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</si>
  <si>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</si>
  <si>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</si>
  <si>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</si>
  <si>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</si>
  <si>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</si>
  <si>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</si>
  <si>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</si>
  <si>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</si>
  <si>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</si>
  <si>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</si>
  <si>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</si>
  <si>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</si>
  <si>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</si>
  <si>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</si>
  <si>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</si>
  <si>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</si>
  <si>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</si>
  <si>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</si>
  <si>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</si>
  <si>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</si>
  <si>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</si>
  <si>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</si>
  <si>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</si>
  <si>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</si>
  <si>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</si>
  <si>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</si>
  <si>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</si>
  <si>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</si>
  <si>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</si>
  <si>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</si>
  <si>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</si>
  <si>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</si>
  <si>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</si>
  <si>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</si>
  <si>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</si>
  <si>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</si>
  <si>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</si>
  <si>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</si>
  <si>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</si>
  <si>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</si>
  <si>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</si>
  <si>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</si>
  <si>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</si>
  <si>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</si>
  <si>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</si>
  <si>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</si>
  <si>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</si>
  <si>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</si>
  <si>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</si>
  <si>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</si>
  <si>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</si>
  <si>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</si>
  <si>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</si>
  <si>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</si>
  <si>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</si>
  <si>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</si>
  <si>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</si>
  <si>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</si>
  <si>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</si>
  <si>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</si>
  <si>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</si>
  <si>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</si>
  <si>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</si>
  <si>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</si>
  <si>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</si>
  <si>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</si>
  <si>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</si>
  <si>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</si>
  <si>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</si>
  <si>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</si>
  <si>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</si>
  <si>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</si>
  <si>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</si>
  <si>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</si>
  <si>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</si>
  <si>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</si>
  <si>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</si>
  <si>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</si>
  <si>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</si>
  <si>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</si>
  <si>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</si>
  <si>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</si>
  <si>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</si>
  <si>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</si>
  <si>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</si>
  <si>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</si>
  <si>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</si>
  <si>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</si>
  <si>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</si>
  <si>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</si>
  <si>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</si>
  <si>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</si>
  <si>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</si>
  <si>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</si>
  <si>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</si>
  <si>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</si>
  <si>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</si>
  <si>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</si>
  <si>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</si>
  <si>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</si>
  <si>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</si>
  <si>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</si>
  <si>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</si>
  <si>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</si>
  <si>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</si>
  <si>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</si>
  <si>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</si>
  <si>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</si>
  <si>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</si>
  <si>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</si>
  <si>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</si>
  <si>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</si>
  <si>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</si>
  <si>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</si>
  <si>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</si>
  <si>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</si>
  <si>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</si>
  <si>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</si>
  <si>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</si>
  <si>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</si>
  <si>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</si>
  <si>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</si>
  <si>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</si>
  <si>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</si>
  <si>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</si>
  <si>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</si>
  <si>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</si>
  <si>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</si>
  <si>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</si>
  <si>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</si>
  <si>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</si>
  <si>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</si>
  <si>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</si>
  <si>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</si>
  <si>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</si>
  <si>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</si>
  <si>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</si>
  <si>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</si>
  <si>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</si>
  <si>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</si>
  <si>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</si>
  <si>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</si>
  <si>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</si>
  <si>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</si>
  <si>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</si>
  <si>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</si>
  <si>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</si>
  <si>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</si>
  <si>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</si>
  <si>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</si>
  <si>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</si>
  <si>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</si>
  <si>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</si>
  <si>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</si>
  <si>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</si>
  <si>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</si>
  <si>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</si>
  <si>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</si>
  <si>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</si>
  <si>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</si>
  <si>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</si>
  <si>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</si>
  <si>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</si>
  <si>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</si>
  <si>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</si>
  <si>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</si>
  <si>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</si>
  <si>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</si>
  <si>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</si>
  <si>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</si>
  <si>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</si>
  <si>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</si>
  <si>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</si>
  <si>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</si>
  <si>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</si>
  <si>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</si>
  <si>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</si>
  <si>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</si>
  <si>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</si>
  <si>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</si>
  <si>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</si>
  <si>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</si>
  <si>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</si>
  <si>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</si>
  <si>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</si>
  <si>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</si>
  <si>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</si>
  <si>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</si>
  <si>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</si>
  <si>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</si>
  <si>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</si>
  <si>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</si>
  <si>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</si>
  <si>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</si>
  <si>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</si>
  <si>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</si>
  <si>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</si>
  <si>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</si>
  <si>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</si>
  <si>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</si>
  <si>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</si>
  <si>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</si>
  <si>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</si>
  <si>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</si>
  <si>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</si>
  <si>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</si>
  <si>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</si>
  <si>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</si>
  <si>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</si>
  <si>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</si>
  <si>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</si>
  <si>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</si>
  <si>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</si>
  <si>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</si>
  <si>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</si>
  <si>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</si>
  <si>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</si>
  <si>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</si>
  <si>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</si>
  <si>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</si>
  <si>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</si>
  <si>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</si>
  <si>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</si>
  <si>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</si>
  <si>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</si>
  <si>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</si>
  <si>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</si>
  <si>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</si>
  <si>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</si>
  <si>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</si>
  <si>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</si>
  <si>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</si>
  <si>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</si>
  <si>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</si>
  <si>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</si>
  <si>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</si>
  <si>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</si>
  <si>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</si>
  <si>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</si>
  <si>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</si>
  <si>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</si>
  <si>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</si>
  <si>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</si>
  <si>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</si>
  <si>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</si>
  <si>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</si>
  <si>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</si>
  <si>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</si>
  <si>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</si>
  <si>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</si>
  <si>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</si>
  <si>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</si>
  <si>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</si>
  <si>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</si>
  <si>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</si>
  <si>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</si>
  <si>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</si>
  <si>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</si>
  <si>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</si>
  <si>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</si>
  <si>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</si>
  <si>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</si>
  <si>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</si>
  <si>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</si>
  <si>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</si>
  <si>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</si>
  <si>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</si>
  <si>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</si>
  <si>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</si>
  <si>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</si>
  <si>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</si>
  <si>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</si>
  <si>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</si>
  <si>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</si>
  <si>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</si>
  <si>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</si>
  <si>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</si>
  <si>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</si>
  <si>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</si>
  <si>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</si>
  <si>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</si>
  <si>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</si>
  <si>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</si>
  <si>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</si>
  <si>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</si>
  <si>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</si>
  <si>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</si>
  <si>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</si>
  <si>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</si>
  <si>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</si>
  <si>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</si>
  <si>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</si>
  <si>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</si>
  <si>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</si>
  <si>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</si>
  <si>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</si>
  <si>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</si>
  <si>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</si>
  <si>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</si>
  <si>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</si>
  <si>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</si>
  <si>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</si>
  <si>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</si>
  <si>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</si>
  <si>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</si>
  <si>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</si>
  <si>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</si>
  <si>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</si>
  <si>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</si>
  <si>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</si>
  <si>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</si>
  <si>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</si>
  <si>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</si>
  <si>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</si>
  <si>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</si>
  <si>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</si>
  <si>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</si>
  <si>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</si>
  <si>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</si>
  <si>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</si>
  <si>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</si>
  <si>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</si>
  <si>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</si>
  <si>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</si>
  <si>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</si>
  <si>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</si>
  <si>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</si>
  <si>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</si>
  <si>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</si>
  <si>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</si>
  <si>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</si>
  <si>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</si>
  <si>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</si>
  <si>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</si>
  <si>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</si>
  <si>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</si>
  <si>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</si>
  <si>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</si>
  <si>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</si>
  <si>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</si>
  <si>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</si>
  <si>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</si>
  <si>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</si>
  <si>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</si>
  <si>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</si>
  <si>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</si>
  <si>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</si>
  <si>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</si>
  <si>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</si>
  <si>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</si>
  <si>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</si>
  <si>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</si>
  <si>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</si>
  <si>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</si>
  <si>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</si>
  <si>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</si>
  <si>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</si>
  <si>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</si>
  <si>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</si>
  <si>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</si>
  <si>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</si>
  <si>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</si>
  <si>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</si>
  <si>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</si>
  <si>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</si>
  <si>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</si>
  <si>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</si>
  <si>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</si>
  <si>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</si>
  <si>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</si>
  <si>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</si>
  <si>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</si>
  <si>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</si>
  <si>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</si>
  <si>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</si>
  <si>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</si>
  <si>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</si>
  <si>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</si>
  <si>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</si>
  <si>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</si>
  <si>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</si>
  <si>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</si>
  <si>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</si>
  <si>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</si>
  <si>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</si>
  <si>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</si>
  <si>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</si>
  <si>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</si>
  <si>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</si>
  <si>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</si>
  <si>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</si>
  <si>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</si>
  <si>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</si>
  <si>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</si>
  <si>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</si>
  <si>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</si>
  <si>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</si>
  <si>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</si>
  <si>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</si>
  <si>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</si>
  <si>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</si>
  <si>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</si>
  <si>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</si>
  <si>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</si>
  <si>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</si>
  <si>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</si>
  <si>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</si>
  <si>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</si>
  <si>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</si>
  <si>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</si>
  <si>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</si>
  <si>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</si>
  <si>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</si>
  <si>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</si>
  <si>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</si>
  <si>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</si>
  <si>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</si>
  <si>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</si>
  <si>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</si>
  <si>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</si>
  <si>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</si>
  <si>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</si>
  <si>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</si>
  <si>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</si>
  <si>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</si>
  <si>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</si>
  <si>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</si>
  <si>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</si>
  <si>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</si>
  <si>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</si>
  <si>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</si>
  <si>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</si>
  <si>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</si>
  <si>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</si>
  <si>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</si>
  <si>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</si>
  <si>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</si>
  <si>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</si>
  <si>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</si>
  <si>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</si>
  <si>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</si>
  <si>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</si>
  <si>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</si>
  <si>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</si>
  <si>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</si>
  <si>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</si>
  <si>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</si>
  <si>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</si>
  <si>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</si>
  <si>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</si>
  <si>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</si>
  <si>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</si>
  <si>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</si>
  <si>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</si>
  <si>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</si>
  <si>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</si>
  <si>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</si>
  <si>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</si>
  <si>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</si>
  <si>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</si>
  <si>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</si>
  <si>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</si>
  <si>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</si>
  <si>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</si>
  <si>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</si>
  <si>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</si>
  <si>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</si>
  <si>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</si>
  <si>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</si>
  <si>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</si>
  <si>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</si>
  <si>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</si>
  <si>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</si>
  <si>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</si>
  <si>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</si>
  <si>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</si>
  <si>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</si>
  <si>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</si>
  <si>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</si>
  <si>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</si>
  <si>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</si>
  <si>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</si>
  <si>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</si>
  <si>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</si>
  <si>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</si>
  <si>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</si>
  <si>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</si>
  <si>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</si>
  <si>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</si>
  <si>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</si>
  <si>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</si>
  <si>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</si>
  <si>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</si>
  <si>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</si>
  <si>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</si>
  <si>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</si>
  <si>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</si>
  <si>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</si>
  <si>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</si>
  <si>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</si>
  <si>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</si>
  <si>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</si>
  <si>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</si>
  <si>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</si>
  <si>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</si>
  <si>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</si>
  <si>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</si>
  <si>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</si>
  <si>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</si>
  <si>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</si>
  <si>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</si>
  <si>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</si>
  <si>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</si>
  <si>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</si>
  <si>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</si>
  <si>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</si>
  <si>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</si>
  <si>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</si>
  <si>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</si>
  <si>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</si>
  <si>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</si>
  <si>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</si>
  <si>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</si>
  <si>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</si>
  <si>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</si>
  <si>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</si>
  <si>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</si>
  <si>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</si>
  <si>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</si>
  <si>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</si>
  <si>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</si>
  <si>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</si>
  <si>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</si>
  <si>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</si>
  <si>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</si>
  <si>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</si>
  <si>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</si>
  <si>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</si>
  <si>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</si>
  <si>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</si>
  <si>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</si>
  <si>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</si>
  <si>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</si>
  <si>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</si>
  <si>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</si>
  <si>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</si>
  <si>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</si>
  <si>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</si>
  <si>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</si>
  <si>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</si>
  <si>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</si>
  <si>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</si>
  <si>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</si>
  <si>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</si>
  <si>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</si>
  <si>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</si>
  <si>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</si>
  <si>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</si>
  <si>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</si>
  <si>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</si>
  <si>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</si>
  <si>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</si>
  <si>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</si>
  <si>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</si>
  <si>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</si>
  <si>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</si>
  <si>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</si>
  <si>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</si>
  <si>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</si>
  <si>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</si>
  <si>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</si>
  <si>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</si>
  <si>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</si>
  <si>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</si>
  <si>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</si>
  <si>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</si>
  <si>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</si>
  <si>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</si>
  <si>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</si>
  <si>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</si>
  <si>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</si>
  <si>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</si>
  <si>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</si>
  <si>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</si>
  <si>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</si>
  <si>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</si>
  <si>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</si>
  <si>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</si>
  <si>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</si>
  <si>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</si>
  <si>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</si>
  <si>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</si>
  <si>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</si>
  <si>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</si>
  <si>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</si>
  <si>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</si>
  <si>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</si>
  <si>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</si>
  <si>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</si>
  <si>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</si>
  <si>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</si>
  <si>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</si>
  <si>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</si>
  <si>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</si>
  <si>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</si>
  <si>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</si>
  <si>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</si>
  <si>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</si>
  <si>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</si>
  <si>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</si>
  <si>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</si>
  <si>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</si>
  <si>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</si>
  <si>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</si>
  <si>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</si>
  <si>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</si>
  <si>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</si>
  <si>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</si>
  <si>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</si>
  <si>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</si>
  <si>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</si>
  <si>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</si>
  <si>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</si>
  <si>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</si>
  <si>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</si>
  <si>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</si>
  <si>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</si>
  <si>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</si>
  <si>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</si>
  <si>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</si>
  <si>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</si>
  <si>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</si>
  <si>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</si>
  <si>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</si>
  <si>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</si>
  <si>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</si>
  <si>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</si>
  <si>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</si>
  <si>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</si>
  <si>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</si>
  <si>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</si>
  <si>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</si>
  <si>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</si>
  <si>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</si>
  <si>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</si>
  <si>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</si>
  <si>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</si>
  <si>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</si>
  <si>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</si>
  <si>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</si>
  <si>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</si>
  <si>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</si>
  <si>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</si>
  <si>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</si>
  <si>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</si>
  <si>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</si>
  <si>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</si>
  <si>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</si>
  <si>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</si>
  <si>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</si>
  <si>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</si>
  <si>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</si>
  <si>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</si>
  <si>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</si>
  <si>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</si>
  <si>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</si>
  <si>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</si>
  <si>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</si>
  <si>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</si>
  <si>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</si>
  <si>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</si>
  <si>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</si>
  <si>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</si>
  <si>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</si>
  <si>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</si>
  <si>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</si>
  <si>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</si>
  <si>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</si>
  <si>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</si>
  <si>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</si>
  <si>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</si>
  <si>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</si>
  <si>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</si>
  <si>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</si>
  <si>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</si>
  <si>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</si>
  <si>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</si>
  <si>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</si>
  <si>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</si>
  <si>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</si>
  <si>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</si>
  <si>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</si>
  <si>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</si>
  <si>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</si>
  <si>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</si>
  <si>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</si>
  <si>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</si>
  <si>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</si>
  <si>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</si>
  <si>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</si>
  <si>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</si>
  <si>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</si>
  <si>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</si>
  <si>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</si>
  <si>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</si>
  <si>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</si>
  <si>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</si>
  <si>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</si>
  <si>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</si>
  <si>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</si>
  <si>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</si>
  <si>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</si>
  <si>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</si>
  <si>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</si>
  <si>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</si>
  <si>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</si>
  <si>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</si>
  <si>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</si>
  <si>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</si>
  <si>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</si>
  <si>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</si>
  <si>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</si>
  <si>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</si>
  <si>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</si>
  <si>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</si>
  <si>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</si>
  <si>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</si>
  <si>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</si>
  <si>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</si>
  <si>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</si>
  <si>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</si>
  <si>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</si>
  <si>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</si>
  <si>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</si>
  <si>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</si>
  <si>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</si>
  <si>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</si>
  <si>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</si>
  <si>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</si>
  <si>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</si>
  <si>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</si>
  <si>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</si>
  <si>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</si>
  <si>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</si>
  <si>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</si>
  <si>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</si>
  <si>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</si>
  <si>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</si>
  <si>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</si>
  <si>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</si>
  <si>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</si>
  <si>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</si>
  <si>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</si>
  <si>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</si>
  <si>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</si>
  <si>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</si>
  <si>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</si>
  <si>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</si>
  <si>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</si>
  <si>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</si>
  <si>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</si>
  <si>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</si>
  <si>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</si>
  <si>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</si>
  <si>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</si>
  <si>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</si>
  <si>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</si>
  <si>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</si>
  <si>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</si>
  <si>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</si>
  <si>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</si>
  <si>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</si>
  <si>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</si>
  <si>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</si>
  <si>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</si>
  <si>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</si>
  <si>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</si>
  <si>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</si>
  <si>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</si>
  <si>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</si>
  <si>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</si>
  <si>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</si>
  <si>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</si>
  <si>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</si>
  <si>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</si>
  <si>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</si>
  <si>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</si>
  <si>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</si>
  <si>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</si>
  <si>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</si>
  <si>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</si>
  <si>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</si>
  <si>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</si>
  <si>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</si>
  <si>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</si>
  <si>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</si>
  <si>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</si>
  <si>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</si>
  <si>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</si>
  <si>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</si>
  <si>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</si>
  <si>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</si>
  <si>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</si>
  <si>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</si>
  <si>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</si>
  <si>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</si>
  <si>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</si>
  <si>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</si>
  <si>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</si>
  <si>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</si>
  <si>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</si>
  <si>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</si>
  <si>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</si>
  <si>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</si>
  <si>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</si>
  <si>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</si>
  <si>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</si>
  <si>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</si>
  <si>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</si>
  <si>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</si>
  <si>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</si>
  <si>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</si>
  <si>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</si>
  <si>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</si>
  <si>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</si>
  <si>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</si>
  <si>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</si>
  <si>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</si>
  <si>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</si>
  <si>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</si>
  <si>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</si>
  <si>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</si>
  <si>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</si>
  <si>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</si>
  <si>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</si>
  <si>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</si>
  <si>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</si>
  <si>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</si>
  <si>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</si>
  <si>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</si>
  <si>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</si>
  <si>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</si>
  <si>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</si>
  <si>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</si>
  <si>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</si>
  <si>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</si>
  <si>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</si>
  <si>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</si>
  <si>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</si>
  <si>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</si>
  <si>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</si>
  <si>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</si>
  <si>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</si>
  <si>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</si>
  <si>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</si>
  <si>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</si>
  <si>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</si>
  <si>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</si>
  <si>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</si>
  <si>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</si>
  <si>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</si>
  <si>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</si>
  <si>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</si>
  <si>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</si>
  <si>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</si>
  <si>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</si>
  <si>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</si>
  <si>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</si>
  <si>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</si>
  <si>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</si>
  <si>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</si>
  <si>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</si>
  <si>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</si>
  <si>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</si>
  <si>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</si>
  <si>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</si>
  <si>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</si>
  <si>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</si>
  <si>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</si>
  <si>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</si>
  <si>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</si>
  <si>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</si>
  <si>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</si>
  <si>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</si>
  <si>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</si>
  <si>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</si>
  <si>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</si>
  <si>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</si>
  <si>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</si>
  <si>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</si>
  <si>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</si>
  <si>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</si>
  <si>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</si>
  <si>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</si>
  <si>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</si>
  <si>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</si>
  <si>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</si>
  <si>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</si>
  <si>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</si>
  <si>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</si>
  <si>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</si>
  <si>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</si>
  <si>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</si>
  <si>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</si>
  <si>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</si>
  <si>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</si>
  <si>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</si>
  <si>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</si>
  <si>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</si>
  <si>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</si>
  <si>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</si>
  <si>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</si>
  <si>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</si>
  <si>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</si>
  <si>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</si>
  <si>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</si>
  <si>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</si>
  <si>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</si>
  <si>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</si>
  <si>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</si>
  <si>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</si>
  <si>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</si>
  <si>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</si>
  <si>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</si>
  <si>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</si>
  <si>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</si>
  <si>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</si>
  <si>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</si>
  <si>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</si>
  <si>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</si>
  <si>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</si>
  <si>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</si>
  <si>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</si>
  <si>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</si>
  <si>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</si>
  <si>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</si>
  <si>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</si>
  <si>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</si>
  <si>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</si>
  <si>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</si>
  <si>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</si>
  <si>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</si>
  <si>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</si>
  <si>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</si>
  <si>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</si>
  <si>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</si>
  <si>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</si>
  <si>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</si>
  <si>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</si>
  <si>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</si>
  <si>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</si>
  <si>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</si>
  <si>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</si>
  <si>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</si>
  <si>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</si>
  <si>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</si>
  <si>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</si>
  <si>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</si>
  <si>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</si>
  <si>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</si>
  <si>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</si>
  <si>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</si>
  <si>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</si>
  <si>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</si>
  <si>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</si>
  <si>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</si>
  <si>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</si>
  <si>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</si>
  <si>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</si>
  <si>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</si>
  <si>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</si>
  <si>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</si>
  <si>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</si>
  <si>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</si>
  <si>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</si>
  <si>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</si>
  <si>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</si>
  <si>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</si>
  <si>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</si>
  <si>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</si>
  <si>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</si>
  <si>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</si>
  <si>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</si>
  <si>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</si>
  <si>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</si>
  <si>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</si>
  <si>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</si>
  <si>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</si>
  <si>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</si>
  <si>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</si>
  <si>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</si>
  <si>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</si>
  <si>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</si>
  <si>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</si>
  <si>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</si>
  <si>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</si>
  <si>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</si>
  <si>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</si>
  <si>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</si>
  <si>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</si>
  <si>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</si>
  <si>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</si>
  <si>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</si>
  <si>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</si>
  <si>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</si>
  <si>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</si>
  <si>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</si>
  <si>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</si>
  <si>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</si>
  <si>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</si>
  <si>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</si>
  <si>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</si>
  <si>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</si>
  <si>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</si>
  <si>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</si>
  <si>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</si>
  <si>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</si>
  <si>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</si>
  <si>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</si>
  <si>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</si>
  <si>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</si>
  <si>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</si>
  <si>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</si>
  <si>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</si>
  <si>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</si>
  <si>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</si>
  <si>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</si>
  <si>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</si>
  <si>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</si>
  <si>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</si>
  <si>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</si>
  <si>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</si>
  <si>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</si>
  <si>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</si>
  <si>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</si>
  <si>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</si>
  <si>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</si>
  <si>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</si>
  <si>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</si>
  <si>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</si>
  <si>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</si>
  <si>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</si>
  <si>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</si>
  <si>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</si>
  <si>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</si>
  <si>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</si>
  <si>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</si>
  <si>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</si>
  <si>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</si>
  <si>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</si>
  <si>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</si>
  <si>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</si>
  <si>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</si>
  <si>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</si>
  <si>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</si>
  <si>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</si>
  <si>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</si>
  <si>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</si>
  <si>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</si>
  <si>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</si>
  <si>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</si>
  <si>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</si>
  <si>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</si>
  <si>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</si>
  <si>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</si>
  <si>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</si>
  <si>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</si>
  <si>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</si>
  <si>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</si>
  <si>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</si>
  <si>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</si>
  <si>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</si>
  <si>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</si>
  <si>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</si>
  <si>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</si>
  <si>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</si>
  <si>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</si>
  <si>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</si>
  <si>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</si>
  <si>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</si>
  <si>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</si>
  <si>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</si>
  <si>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</si>
  <si>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</si>
  <si>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</si>
  <si>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</si>
  <si>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</si>
  <si>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</si>
  <si>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</si>
  <si>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</si>
  <si>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</si>
  <si>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</si>
  <si>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</si>
  <si>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</si>
  <si>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</si>
  <si>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</si>
  <si>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</si>
  <si>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</si>
  <si>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</si>
  <si>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</si>
  <si>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</si>
  <si>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</si>
  <si>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</si>
  <si>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</si>
  <si>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</si>
  <si>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</si>
  <si>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</si>
  <si>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</si>
  <si>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</si>
  <si>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</si>
  <si>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</si>
  <si>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</si>
  <si>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</si>
  <si>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</si>
  <si>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</si>
  <si>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</si>
  <si>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</si>
  <si>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</si>
  <si>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</si>
  <si>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</si>
  <si>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</si>
  <si>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</si>
  <si>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</si>
  <si>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</si>
  <si>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</si>
  <si>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</si>
  <si>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</si>
  <si>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</si>
  <si>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</si>
  <si>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</si>
  <si>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</si>
  <si>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</si>
  <si>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</si>
  <si>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</si>
  <si>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</si>
  <si>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</si>
  <si>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</si>
  <si>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</si>
  <si>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</si>
  <si>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</si>
  <si>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</si>
  <si>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</si>
  <si>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</si>
  <si>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</si>
  <si>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</si>
  <si>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</si>
  <si>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</si>
  <si>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</si>
  <si>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</si>
  <si>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</si>
  <si>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</si>
  <si>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</si>
  <si>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</si>
  <si>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</si>
  <si>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</si>
  <si>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</si>
  <si>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</si>
  <si>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</si>
  <si>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</si>
  <si>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</si>
  <si>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</si>
  <si>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</si>
  <si>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</si>
  <si>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</si>
  <si>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</si>
  <si>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</si>
  <si>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</si>
  <si>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</si>
  <si>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</si>
  <si>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</si>
  <si>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</si>
  <si>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</si>
  <si>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</si>
  <si>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</si>
  <si>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</si>
  <si>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</si>
  <si>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</si>
  <si>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</si>
  <si>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</si>
  <si>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</si>
  <si>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</si>
  <si>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</si>
  <si>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</si>
  <si>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</si>
  <si>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</si>
  <si>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</si>
  <si>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</si>
  <si>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</si>
  <si>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</si>
  <si>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</si>
  <si>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</si>
  <si>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</si>
  <si>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</si>
  <si>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</si>
  <si>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</si>
  <si>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</si>
  <si>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</si>
  <si>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</si>
  <si>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</si>
  <si>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</si>
  <si>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</si>
  <si>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</si>
  <si>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</si>
  <si>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</si>
  <si>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</si>
  <si>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</si>
  <si>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</si>
  <si>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</si>
  <si>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</si>
  <si>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</si>
  <si>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</si>
  <si>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</si>
  <si>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</si>
  <si>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</si>
  <si>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</si>
  <si>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</si>
  <si>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</si>
  <si>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</si>
  <si>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</si>
  <si>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</si>
  <si>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</si>
  <si>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</si>
  <si>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</si>
  <si>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</si>
  <si>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</si>
  <si>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</si>
  <si>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</si>
  <si>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</si>
  <si>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</si>
  <si>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</si>
  <si>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</si>
  <si>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</si>
  <si>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</si>
  <si>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</si>
  <si>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</si>
  <si>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</si>
  <si>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</si>
  <si>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</si>
  <si>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</si>
  <si>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</si>
  <si>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</si>
  <si>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</si>
  <si>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</si>
  <si>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</si>
  <si>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</si>
  <si>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</si>
  <si>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</si>
  <si>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</si>
  <si>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</si>
  <si>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</si>
  <si>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</si>
  <si>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</si>
  <si>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</si>
  <si>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</si>
  <si>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</si>
  <si>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</si>
  <si>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</si>
  <si>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</si>
  <si>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</si>
  <si>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</si>
  <si>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</si>
  <si>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</si>
  <si>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</si>
  <si>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</si>
  <si>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</si>
  <si>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</si>
  <si>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</si>
  <si>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</si>
  <si>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</si>
  <si>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</si>
  <si>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</si>
  <si>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</si>
  <si>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</si>
  <si>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</si>
  <si>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</si>
  <si>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</si>
  <si>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</si>
  <si>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</si>
  <si>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</si>
  <si>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</si>
  <si>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</si>
  <si>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</si>
  <si>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</si>
  <si>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</si>
  <si>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</si>
  <si>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</si>
  <si>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</si>
  <si>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</si>
  <si>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</si>
  <si>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</si>
  <si>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</si>
  <si>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</si>
  <si>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</si>
  <si>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</si>
  <si>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</si>
  <si>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</si>
  <si>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</si>
  <si>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</si>
  <si>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</si>
  <si>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</si>
  <si>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</si>
  <si>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</si>
  <si>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</si>
  <si>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</si>
  <si>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</si>
  <si>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</si>
  <si>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</si>
  <si>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</si>
  <si>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</si>
  <si>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</si>
  <si>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</si>
  <si>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</si>
  <si>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</si>
  <si>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</si>
  <si>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</si>
  <si>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</si>
  <si>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</si>
  <si>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</si>
  <si>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</si>
  <si>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</si>
  <si>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</si>
  <si>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</si>
  <si>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</si>
  <si>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</si>
  <si>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</si>
  <si>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</si>
  <si>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</si>
  <si>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</si>
  <si>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</si>
  <si>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</si>
  <si>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</si>
  <si>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</si>
  <si>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</si>
  <si>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</si>
  <si>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</si>
  <si>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</si>
  <si>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</si>
  <si>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</si>
  <si>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</si>
  <si>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</si>
  <si>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</si>
  <si>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</si>
  <si>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</si>
  <si>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</si>
  <si>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</si>
  <si>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</si>
  <si>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</si>
  <si>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</si>
  <si>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</si>
  <si>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</si>
  <si>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</si>
  <si>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</si>
  <si>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</si>
  <si>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</si>
  <si>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</si>
  <si>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</si>
  <si>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</si>
  <si>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</si>
  <si>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</si>
  <si>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</si>
  <si>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</si>
  <si>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</si>
  <si>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</si>
  <si>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</si>
  <si>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</si>
  <si>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</si>
  <si>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</si>
  <si>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</si>
  <si>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</si>
  <si>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</si>
  <si>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</si>
  <si>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</si>
  <si>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</si>
  <si>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</si>
  <si>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</si>
  <si>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</si>
  <si>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</si>
  <si>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</si>
  <si>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</si>
  <si>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</si>
  <si>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</si>
  <si>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</si>
  <si>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</si>
  <si>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</si>
  <si>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</si>
  <si>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</si>
  <si>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</si>
  <si>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</si>
  <si>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</si>
  <si>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</si>
  <si>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</si>
  <si>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</si>
  <si>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</si>
  <si>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</si>
  <si>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</si>
  <si>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</si>
  <si>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</si>
  <si>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</si>
  <si>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</si>
  <si>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</si>
  <si>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</si>
  <si>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</si>
  <si>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</si>
  <si>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</si>
  <si>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</si>
  <si>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</si>
  <si>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</si>
  <si>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</si>
  <si>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</si>
  <si>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</si>
  <si>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</si>
  <si>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</si>
  <si>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</si>
  <si>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</si>
  <si>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</si>
  <si>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</si>
  <si>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</si>
  <si>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</si>
  <si>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</si>
  <si>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</si>
  <si>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</si>
  <si>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</si>
  <si>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</si>
  <si>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</si>
  <si>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</si>
  <si>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</si>
  <si>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</si>
  <si>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</si>
  <si>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</si>
  <si>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</si>
  <si>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</si>
  <si>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</si>
  <si>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</si>
  <si>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</si>
  <si>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</si>
  <si>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</si>
  <si>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</si>
  <si>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</si>
  <si>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</si>
  <si>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</si>
  <si>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</si>
  <si>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</si>
  <si>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</si>
  <si>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</si>
  <si>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</si>
  <si>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</si>
  <si>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</si>
  <si>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</si>
  <si>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</si>
  <si>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</si>
  <si>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</si>
  <si>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</si>
  <si>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</si>
  <si>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</si>
  <si>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</si>
  <si>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</si>
  <si>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</si>
  <si>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</si>
  <si>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</si>
  <si>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</si>
  <si>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</si>
  <si>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</si>
  <si>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</si>
  <si>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</si>
  <si>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</si>
  <si>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</si>
  <si>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</si>
  <si>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</si>
  <si>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</si>
  <si>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</si>
  <si>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</si>
  <si>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</si>
  <si>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</si>
  <si>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</si>
  <si>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</si>
  <si>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</si>
  <si>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</si>
  <si>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</si>
  <si>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</si>
  <si>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</si>
  <si>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</si>
  <si>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</si>
  <si>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</si>
  <si>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</si>
  <si>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</si>
  <si>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</si>
  <si>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</si>
  <si>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</si>
  <si>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</si>
  <si>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</si>
  <si>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</si>
  <si>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</si>
  <si>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</si>
  <si>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</si>
  <si>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</si>
  <si>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</si>
  <si>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</si>
  <si>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</si>
  <si>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</si>
  <si>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</si>
  <si>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</si>
  <si>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</si>
  <si>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</si>
  <si>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</si>
  <si>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</si>
  <si>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</si>
  <si>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</si>
  <si>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</si>
  <si>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</si>
  <si>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</si>
  <si>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</si>
  <si>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</si>
  <si>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</si>
  <si>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</si>
  <si>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</si>
  <si>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</si>
  <si>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</si>
  <si>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</si>
  <si>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</si>
  <si>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</si>
  <si>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</si>
  <si>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</si>
  <si>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</si>
  <si>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</si>
  <si>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</si>
  <si>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</si>
  <si>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</si>
  <si>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</si>
  <si>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</si>
  <si>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</si>
  <si>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</si>
  <si>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</si>
  <si>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</si>
  <si>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</si>
  <si>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</si>
  <si>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</si>
  <si>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</si>
  <si>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</si>
  <si>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</si>
  <si>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</si>
  <si>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</si>
  <si>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</si>
  <si>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</si>
  <si>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</si>
  <si>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</si>
  <si>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</si>
  <si>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</si>
  <si>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</si>
  <si>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</si>
  <si>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</si>
  <si>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</si>
  <si>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</si>
  <si>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</si>
  <si>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</si>
  <si>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</si>
  <si>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</si>
  <si>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</si>
  <si>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</si>
  <si>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</si>
  <si>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</si>
  <si>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</si>
  <si>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</si>
  <si>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</si>
  <si>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</si>
  <si>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</si>
  <si>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</si>
  <si>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</si>
  <si>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</si>
  <si>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</si>
  <si>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</si>
  <si>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</si>
  <si>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</si>
  <si>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</si>
  <si>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</si>
  <si>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</si>
  <si>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</si>
  <si>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</si>
  <si>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</si>
  <si>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</si>
  <si>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</si>
  <si>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</si>
  <si>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</si>
  <si>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</si>
  <si>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</si>
  <si>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</si>
  <si>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</si>
  <si>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</si>
  <si>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</si>
  <si>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</si>
  <si>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</si>
  <si>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</si>
  <si>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</si>
  <si>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</si>
  <si>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</si>
  <si>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</si>
  <si>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</si>
  <si>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</si>
  <si>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</si>
  <si>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</si>
  <si>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</si>
  <si>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</si>
  <si>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</si>
  <si>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</si>
  <si>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</si>
  <si>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</si>
  <si>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</si>
  <si>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</si>
  <si>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</si>
  <si>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</si>
  <si>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</si>
  <si>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</si>
  <si>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</si>
  <si>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</si>
  <si>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</si>
  <si>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</si>
  <si>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</si>
  <si>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</si>
  <si>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</si>
  <si>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</si>
  <si>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</si>
  <si>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</si>
  <si>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</si>
  <si>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</si>
  <si>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</si>
  <si>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</si>
  <si>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</si>
  <si>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</si>
  <si>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</si>
  <si>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</si>
  <si>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</si>
  <si>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</si>
  <si>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</si>
  <si>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</si>
  <si>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</si>
  <si>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</si>
  <si>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</si>
  <si>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</si>
  <si>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</si>
  <si>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</si>
  <si>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</si>
  <si>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</si>
  <si>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</si>
  <si>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</si>
  <si>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</si>
  <si>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</si>
  <si>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</si>
  <si>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</si>
  <si>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</si>
  <si>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</si>
  <si>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</si>
  <si>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</si>
  <si>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</si>
  <si>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</si>
  <si>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</si>
  <si>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</si>
  <si>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</si>
  <si>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</si>
  <si>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</si>
  <si>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</si>
  <si>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</si>
  <si>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</si>
  <si>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</si>
  <si>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</si>
  <si>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</si>
  <si>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</si>
  <si>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</si>
  <si>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</si>
  <si>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</si>
  <si>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</si>
  <si>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</si>
  <si>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</si>
  <si>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</si>
  <si>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</si>
  <si>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</si>
  <si>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</si>
  <si>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</si>
  <si>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</si>
  <si>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</si>
  <si>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</si>
  <si>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</si>
  <si>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</si>
  <si>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</si>
  <si>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</si>
  <si>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</si>
  <si>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</si>
  <si>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</si>
  <si>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</si>
  <si>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</si>
  <si>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</si>
  <si>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</si>
  <si>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</si>
  <si>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</si>
  <si>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</si>
  <si>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</si>
  <si>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</si>
  <si>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</si>
  <si>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</si>
  <si>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</si>
  <si>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</si>
  <si>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</si>
  <si>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</si>
  <si>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</si>
  <si>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</si>
  <si>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</si>
  <si>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</si>
  <si>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</si>
  <si>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</si>
  <si>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</si>
  <si>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</si>
  <si>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</si>
  <si>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</si>
  <si>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</si>
  <si>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</si>
  <si>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</si>
  <si>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</si>
  <si>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</si>
  <si>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</si>
  <si>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</si>
  <si>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</si>
  <si>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</si>
  <si>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</si>
  <si>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</si>
  <si>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</si>
  <si>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</si>
  <si>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</si>
  <si>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</si>
  <si>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</si>
  <si>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</si>
  <si>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</si>
  <si>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</si>
  <si>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</si>
  <si>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</si>
  <si>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</si>
  <si>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</si>
  <si>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</si>
  <si>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</si>
  <si>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</si>
  <si>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</si>
  <si>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</si>
  <si>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</si>
  <si>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</si>
  <si>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</si>
  <si>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</si>
  <si>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</si>
  <si>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</si>
  <si>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</si>
  <si>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</si>
  <si>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</si>
  <si>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</si>
  <si>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</si>
  <si>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</si>
  <si>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</si>
  <si>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</si>
  <si>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</si>
  <si>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</si>
  <si>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</si>
  <si>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</si>
  <si>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</si>
  <si>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</si>
  <si>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</si>
  <si>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</si>
  <si>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</si>
  <si>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</si>
  <si>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</si>
  <si>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</si>
  <si>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</si>
  <si>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</si>
  <si>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</si>
  <si>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</si>
  <si>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</si>
  <si>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</si>
  <si>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</si>
  <si>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</si>
  <si>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</si>
  <si>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</si>
  <si>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</si>
  <si>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</si>
  <si>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</si>
  <si>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</si>
  <si>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</si>
  <si>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</si>
  <si>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</si>
  <si>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</si>
  <si>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</si>
  <si>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</si>
  <si>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</si>
  <si>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</si>
  <si>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</si>
  <si>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</si>
  <si>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</si>
  <si>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</si>
  <si>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</si>
  <si>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</si>
  <si>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</si>
  <si>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</si>
  <si>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</si>
  <si>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</si>
  <si>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</si>
  <si>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</si>
  <si>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</si>
  <si>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</si>
  <si>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</si>
  <si>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</si>
  <si>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</si>
  <si>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</si>
  <si>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</si>
  <si>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</si>
  <si>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</si>
  <si>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</si>
  <si>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</si>
  <si>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</si>
  <si>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</si>
  <si>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</si>
  <si>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</si>
  <si>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</si>
  <si>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</si>
  <si>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</si>
  <si>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</si>
  <si>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</si>
  <si>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</si>
  <si>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</si>
  <si>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</si>
  <si>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</si>
  <si>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</si>
  <si>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</si>
  <si>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</si>
  <si>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</si>
  <si>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</si>
  <si>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</si>
  <si>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</si>
  <si>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</si>
  <si>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</si>
  <si>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</si>
  <si>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</si>
  <si>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</si>
  <si>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</si>
  <si>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</si>
  <si>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</si>
  <si>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</si>
  <si>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</si>
  <si>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</si>
  <si>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</si>
  <si>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</si>
  <si>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</si>
  <si>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</si>
  <si>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</si>
  <si>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</si>
  <si>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</si>
  <si>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</si>
  <si>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</si>
  <si>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</si>
  <si>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</si>
  <si>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</si>
  <si>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</si>
  <si>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</si>
  <si>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</si>
  <si>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</si>
  <si>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</si>
  <si>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</si>
  <si>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</si>
  <si>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</si>
  <si>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</si>
  <si>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</si>
  <si>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</si>
  <si>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</si>
  <si>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</si>
  <si>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</si>
  <si>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</si>
  <si>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</si>
  <si>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</si>
  <si>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</si>
  <si>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</si>
  <si>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</si>
  <si>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</si>
  <si>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</si>
  <si>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</si>
  <si>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</si>
  <si>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</si>
  <si>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</si>
  <si>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</si>
  <si>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</si>
  <si>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</si>
  <si>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</si>
  <si>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</si>
  <si>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</si>
  <si>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</si>
  <si>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</si>
  <si>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</si>
  <si>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</si>
  <si>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</si>
  <si>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</si>
  <si>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</si>
  <si>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</si>
  <si>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</si>
  <si>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</si>
  <si>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</si>
  <si>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</si>
  <si>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</si>
  <si>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</si>
  <si>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</si>
  <si>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</si>
  <si>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</si>
  <si>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</si>
  <si>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</si>
  <si>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</si>
  <si>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</si>
  <si>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</si>
  <si>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</si>
  <si>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</si>
  <si>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</si>
  <si>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</si>
  <si>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</si>
  <si>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</si>
  <si>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</si>
  <si>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</si>
  <si>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</si>
  <si>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</si>
  <si>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</si>
  <si>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</si>
  <si>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</si>
  <si>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</si>
  <si>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</si>
  <si>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</si>
  <si>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</si>
  <si>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</si>
  <si>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</si>
  <si>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</si>
  <si>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</si>
  <si>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</si>
  <si>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</si>
  <si>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</si>
  <si>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</si>
  <si>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</si>
  <si>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</si>
  <si>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</si>
  <si>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</si>
  <si>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</si>
  <si>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</si>
  <si>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</si>
  <si>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</si>
  <si>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</si>
  <si>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</si>
  <si>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</si>
  <si>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</si>
  <si>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</si>
  <si>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</si>
  <si>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</si>
  <si>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</si>
  <si>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</si>
  <si>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</si>
  <si>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</si>
  <si>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</si>
  <si>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</si>
  <si>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</si>
  <si>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</si>
  <si>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</si>
  <si>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</si>
  <si>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</si>
  <si>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</si>
  <si>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</si>
  <si>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</si>
  <si>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</si>
  <si>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</si>
  <si>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</si>
  <si>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</si>
  <si>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</si>
  <si>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</si>
  <si>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</si>
  <si>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</si>
  <si>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</si>
  <si>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</si>
  <si>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</si>
  <si>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</si>
  <si>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</si>
  <si>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</si>
  <si>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</si>
  <si>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</si>
  <si>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</si>
  <si>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</si>
  <si>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</si>
  <si>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</si>
  <si>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</si>
  <si>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</si>
  <si>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</si>
  <si>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</si>
  <si>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</si>
  <si>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</si>
  <si>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</si>
  <si>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</si>
  <si>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</si>
  <si>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</si>
  <si>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</si>
  <si>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</si>
  <si>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</si>
  <si>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</si>
  <si>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</si>
  <si>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</si>
  <si>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</si>
  <si>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</si>
  <si>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</si>
  <si>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</si>
  <si>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</si>
  <si>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</si>
  <si>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</si>
  <si>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</si>
  <si>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</si>
  <si>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</si>
  <si>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</si>
  <si>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</si>
  <si>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</si>
  <si>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</si>
  <si>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</si>
  <si>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</si>
  <si>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</si>
  <si>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</si>
  <si>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</si>
  <si>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</si>
  <si>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</si>
  <si>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</si>
  <si>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</si>
  <si>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</si>
  <si>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</si>
  <si>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</si>
  <si>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</si>
  <si>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</si>
  <si>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</si>
  <si>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</si>
  <si>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</si>
  <si>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</si>
  <si>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</si>
  <si>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</si>
  <si>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</si>
  <si>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</si>
  <si>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</si>
  <si>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</si>
  <si>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</si>
  <si>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</si>
  <si>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</si>
  <si>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</si>
  <si>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</si>
  <si>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</si>
  <si>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</si>
  <si>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</si>
  <si>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</si>
  <si>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</si>
  <si>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</si>
  <si>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</si>
  <si>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</si>
  <si>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</si>
  <si>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</si>
  <si>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</si>
  <si>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</si>
  <si>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</si>
  <si>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</si>
  <si>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</si>
  <si>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</si>
  <si>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</si>
  <si>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</si>
  <si>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</si>
  <si>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</si>
  <si>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</si>
  <si>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</si>
  <si>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</si>
  <si>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</si>
  <si>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</si>
  <si>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</si>
  <si>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</si>
  <si>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</si>
  <si>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</si>
  <si>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</si>
  <si>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</si>
  <si>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</si>
  <si>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</si>
  <si>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</si>
  <si>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</si>
  <si>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</si>
  <si>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</si>
  <si>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</si>
  <si>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</si>
  <si>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</si>
  <si>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</si>
  <si>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</si>
  <si>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</si>
  <si>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</si>
  <si>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</si>
  <si>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</si>
  <si>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</si>
  <si>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</si>
  <si>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</si>
  <si>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</si>
  <si>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</si>
  <si>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</si>
  <si>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</si>
  <si>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</si>
  <si>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</si>
  <si>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</si>
  <si>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</si>
  <si>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</si>
  <si>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</si>
  <si>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</si>
  <si>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</si>
  <si>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</si>
  <si>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</si>
  <si>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</si>
  <si>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</si>
  <si>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</si>
  <si>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</si>
  <si>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</si>
  <si>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</si>
  <si>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</si>
  <si>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</si>
  <si>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</si>
  <si>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</si>
  <si>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</si>
  <si>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</si>
  <si>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</si>
  <si>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</si>
  <si>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</si>
  <si>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</si>
  <si>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</si>
  <si>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</si>
  <si>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</si>
  <si>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</si>
  <si>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</si>
  <si>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</si>
  <si>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</si>
  <si>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</si>
  <si>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</si>
  <si>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</si>
  <si>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</si>
  <si>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</si>
  <si>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</si>
  <si>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</si>
  <si>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</si>
  <si>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</si>
  <si>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</si>
  <si>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</si>
  <si>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</si>
  <si>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</si>
  <si>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</si>
  <si>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</si>
  <si>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</si>
  <si>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</si>
  <si>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</si>
  <si>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</si>
  <si>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</si>
  <si>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</si>
  <si>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</si>
  <si>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</si>
  <si>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</si>
  <si>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</si>
  <si>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</si>
  <si>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</si>
  <si>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</si>
  <si>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</si>
  <si>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</si>
  <si>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</si>
  <si>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</si>
  <si>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</si>
  <si>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</si>
  <si>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</si>
  <si>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</si>
  <si>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</si>
  <si>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</si>
  <si>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</si>
  <si>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</si>
  <si>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</si>
  <si>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</si>
  <si>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</si>
  <si>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</si>
  <si>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</si>
  <si>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</si>
  <si>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</si>
  <si>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</si>
  <si>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</si>
  <si>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</si>
  <si>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</si>
  <si>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</si>
  <si>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</si>
  <si>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</si>
  <si>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</si>
  <si>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</si>
  <si>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</si>
  <si>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</si>
  <si>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</si>
  <si>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</si>
  <si>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</si>
  <si>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</si>
  <si>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</si>
  <si>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</si>
  <si>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</si>
  <si>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</si>
  <si>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</si>
  <si>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</si>
  <si>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</si>
  <si>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</si>
  <si>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</si>
  <si>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</si>
  <si>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</si>
  <si>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</si>
  <si>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</si>
  <si>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</si>
  <si>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</si>
  <si>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</si>
  <si>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</si>
  <si>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</si>
  <si>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</si>
  <si>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</si>
  <si>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</si>
  <si>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</si>
  <si>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</si>
  <si>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</si>
  <si>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</si>
  <si>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</si>
  <si>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</si>
  <si>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</si>
  <si>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</si>
  <si>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</si>
  <si>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</si>
  <si>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</si>
  <si>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</si>
  <si>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</si>
  <si>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</si>
  <si>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</si>
  <si>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</si>
  <si>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</si>
  <si>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</si>
  <si>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</si>
  <si>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</si>
  <si>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</si>
  <si>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</si>
  <si>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</si>
  <si>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</si>
  <si>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</si>
  <si>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</si>
  <si>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</si>
  <si>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</si>
  <si>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</si>
  <si>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</si>
  <si>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</si>
  <si>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</si>
  <si>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</si>
  <si>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</si>
  <si>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</si>
  <si>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</si>
  <si>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</si>
  <si>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</si>
  <si>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</si>
  <si>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</si>
  <si>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</si>
  <si>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</si>
  <si>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</si>
  <si>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</si>
  <si>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</si>
  <si>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</si>
  <si>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</si>
  <si>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</si>
  <si>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</si>
  <si>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</si>
  <si>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</si>
  <si>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</si>
  <si>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</si>
  <si>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</si>
  <si>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</si>
  <si>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</si>
  <si>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</si>
  <si>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</si>
  <si>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</si>
  <si>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</si>
  <si>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</si>
  <si>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</si>
  <si>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</si>
  <si>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</si>
  <si>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</si>
  <si>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</si>
  <si>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</si>
  <si>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</si>
  <si>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</si>
  <si>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</si>
  <si>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</si>
  <si>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</si>
  <si>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</si>
  <si>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</si>
  <si>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</si>
  <si>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</si>
  <si>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</si>
  <si>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</si>
  <si>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</si>
  <si>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</si>
  <si>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</si>
  <si>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</si>
  <si>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</si>
  <si>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</si>
  <si>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</si>
  <si>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</si>
  <si>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</si>
  <si>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</si>
  <si>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</si>
  <si>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</si>
  <si>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</si>
  <si>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</si>
  <si>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</si>
  <si>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</si>
  <si>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</si>
  <si>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</si>
  <si>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</si>
  <si>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</si>
  <si>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</si>
  <si>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</si>
  <si>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</si>
  <si>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</si>
  <si>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</si>
  <si>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</si>
  <si>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</si>
  <si>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</si>
  <si>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</si>
  <si>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</si>
  <si>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</si>
  <si>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</si>
  <si>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</si>
  <si>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</si>
  <si>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</si>
  <si>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</si>
  <si>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</si>
  <si>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</si>
  <si>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</si>
  <si>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</si>
  <si>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</si>
  <si>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</si>
  <si>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</si>
  <si>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</si>
  <si>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</si>
  <si>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</si>
  <si>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</si>
  <si>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</si>
  <si>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</si>
  <si>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</si>
  <si>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</si>
  <si>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</si>
  <si>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</si>
  <si>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</si>
  <si>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</si>
  <si>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</si>
  <si>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</si>
  <si>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</si>
  <si>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</si>
  <si>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</si>
  <si>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</si>
  <si>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</si>
  <si>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</si>
  <si>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</si>
  <si>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</si>
  <si>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</si>
  <si>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</si>
  <si>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</si>
  <si>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</si>
  <si>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</si>
  <si>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</si>
  <si>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</si>
  <si>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</si>
  <si>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</si>
  <si>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</si>
  <si>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</si>
  <si>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</si>
  <si>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</si>
  <si>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</si>
  <si>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</si>
  <si>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</si>
  <si>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</si>
  <si>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</si>
  <si>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</si>
  <si>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</si>
  <si>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</si>
  <si>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</si>
  <si>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</si>
  <si>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</si>
  <si>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</si>
  <si>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</si>
  <si>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</si>
  <si>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</si>
  <si>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</si>
  <si>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</si>
  <si>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</si>
  <si>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</si>
  <si>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</si>
  <si>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</si>
  <si>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</si>
  <si>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</si>
  <si>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</si>
  <si>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</si>
  <si>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</si>
  <si>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</si>
  <si>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</si>
  <si>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</si>
  <si>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</si>
  <si>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</si>
  <si>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</si>
  <si>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</si>
  <si>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</si>
  <si>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</si>
  <si>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</si>
  <si>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</si>
  <si>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</si>
  <si>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</si>
  <si>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</si>
  <si>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</si>
  <si>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</si>
  <si>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</si>
  <si>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</si>
  <si>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</si>
  <si>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</si>
  <si>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</si>
  <si>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</si>
  <si>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</si>
  <si>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</si>
  <si>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</si>
  <si>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</si>
  <si>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</si>
  <si>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</si>
  <si>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</si>
  <si>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</si>
  <si>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</si>
  <si>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</si>
  <si>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</si>
  <si>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</si>
  <si>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</si>
  <si>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</si>
  <si>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</si>
  <si>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</si>
  <si>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</si>
  <si>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</si>
  <si>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</si>
  <si>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</si>
  <si>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</si>
  <si>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</si>
  <si>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</si>
  <si>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</si>
  <si>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</si>
  <si>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</si>
  <si>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</si>
  <si>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</si>
  <si>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</si>
  <si>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</si>
  <si>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</si>
  <si>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</si>
  <si>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</si>
  <si>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</si>
  <si>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</si>
  <si>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</si>
  <si>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</si>
  <si>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</si>
  <si>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</si>
  <si>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</si>
  <si>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</si>
  <si>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</si>
  <si>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</si>
  <si>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</si>
  <si>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</si>
  <si>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</si>
  <si>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</si>
  <si>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</si>
  <si>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</si>
  <si>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</si>
  <si>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</si>
  <si>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</si>
  <si>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</si>
  <si>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</si>
  <si>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</si>
  <si>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</si>
  <si>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</si>
  <si>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</si>
  <si>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</si>
  <si>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</si>
  <si>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</si>
  <si>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</si>
  <si>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</si>
  <si>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</si>
  <si>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</si>
  <si>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</si>
  <si>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</si>
  <si>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</si>
  <si>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</si>
  <si>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</si>
  <si>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</si>
  <si>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</si>
  <si>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</si>
  <si>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</si>
  <si>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</si>
  <si>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</si>
  <si>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</si>
  <si>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</si>
  <si>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</si>
  <si>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</si>
  <si>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</si>
  <si>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</si>
  <si>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</si>
  <si>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</si>
  <si>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</si>
  <si>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</si>
  <si>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</si>
  <si>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</si>
  <si>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</si>
  <si>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</si>
  <si>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</si>
  <si>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</si>
  <si>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</si>
  <si>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</si>
  <si>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</si>
  <si>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</si>
  <si>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</si>
  <si>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</si>
  <si>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</si>
  <si>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</si>
  <si>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</si>
  <si>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</si>
  <si>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</si>
  <si>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</si>
  <si>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</si>
  <si>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</si>
  <si>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</si>
  <si>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</si>
  <si>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</si>
  <si>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</si>
  <si>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</si>
  <si>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</si>
  <si>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</si>
  <si>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</si>
  <si>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</si>
  <si>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</si>
  <si>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</si>
  <si>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</si>
  <si>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</si>
  <si>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</si>
  <si>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</si>
  <si>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</si>
  <si>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</si>
  <si>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</si>
  <si>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</si>
  <si>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</si>
  <si>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</si>
  <si>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</si>
  <si>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</si>
  <si>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</si>
  <si>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</si>
  <si>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</si>
  <si>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</si>
  <si>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</si>
  <si>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</si>
  <si>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</si>
  <si>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</si>
  <si>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</si>
  <si>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</si>
  <si>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</si>
  <si>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</si>
  <si>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</si>
  <si>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</si>
  <si>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</si>
  <si>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</si>
  <si>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</si>
  <si>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</si>
  <si>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</si>
  <si>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</si>
  <si>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</si>
  <si>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</si>
  <si>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</si>
  <si>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</si>
  <si>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</si>
  <si>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</si>
  <si>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</si>
  <si>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</si>
  <si>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</si>
  <si>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</si>
  <si>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</si>
  <si>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</si>
  <si>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</si>
  <si>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</si>
  <si>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</si>
  <si>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</si>
  <si>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</si>
  <si>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</si>
  <si>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</si>
  <si>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</si>
  <si>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</si>
  <si>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</si>
  <si>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</si>
  <si>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</si>
  <si>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</si>
  <si>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</si>
  <si>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</si>
  <si>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</si>
  <si>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</si>
  <si>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</si>
  <si>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</si>
  <si>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</si>
  <si>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</si>
  <si>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</si>
  <si>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</si>
  <si>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</si>
  <si>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</si>
  <si>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</si>
  <si>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</si>
  <si>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</si>
  <si>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</si>
  <si>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</si>
  <si>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</si>
  <si>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</si>
  <si>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</si>
  <si>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</si>
  <si>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</si>
  <si>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</si>
  <si>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</si>
  <si>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</si>
  <si>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</si>
  <si>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</si>
  <si>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</si>
  <si>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</si>
  <si>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</si>
  <si>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</si>
  <si>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</si>
  <si>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</si>
  <si>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</si>
  <si>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</si>
  <si>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</si>
  <si>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</si>
  <si>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</si>
  <si>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</si>
  <si>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</si>
  <si>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</si>
  <si>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</si>
  <si>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</si>
  <si>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</si>
  <si>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</si>
  <si>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</si>
  <si>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</si>
  <si>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</si>
  <si>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</si>
  <si>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</si>
  <si>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</si>
  <si>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</si>
  <si>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</si>
  <si>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</si>
  <si>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</si>
  <si>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</si>
  <si>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</si>
  <si>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</si>
  <si>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</si>
  <si>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</si>
  <si>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</si>
  <si>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</si>
  <si>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</si>
  <si>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</si>
  <si>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</si>
  <si>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</si>
  <si>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</si>
  <si>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</si>
  <si>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</si>
  <si>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</si>
  <si>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</si>
  <si>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</si>
  <si>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</si>
  <si>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</si>
  <si>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</si>
  <si>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</si>
  <si>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</si>
  <si>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</si>
  <si>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</si>
  <si>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</si>
  <si>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</si>
  <si>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</si>
  <si>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</si>
  <si>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</si>
  <si>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</si>
  <si>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</si>
  <si>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</si>
  <si>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</si>
  <si>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</si>
  <si>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</si>
  <si>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</si>
  <si>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</si>
  <si>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</si>
  <si>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</si>
  <si>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</si>
  <si>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</si>
  <si>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</si>
  <si>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</si>
  <si>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</si>
  <si>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</si>
  <si>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</si>
  <si>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</si>
  <si>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</si>
  <si>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</si>
  <si>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</si>
  <si>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</si>
  <si>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</si>
  <si>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</si>
  <si>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</si>
  <si>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</si>
  <si>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</si>
  <si>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</si>
  <si>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</si>
  <si>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</si>
  <si>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</si>
  <si>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</si>
  <si>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</si>
  <si>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</si>
  <si>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</si>
  <si>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</si>
  <si>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</si>
  <si>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</si>
  <si>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</si>
  <si>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</si>
  <si>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</si>
  <si>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</si>
  <si>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</si>
  <si>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</si>
  <si>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</si>
  <si>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</si>
  <si>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</si>
  <si>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</si>
  <si>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</si>
  <si>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</si>
  <si>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</si>
  <si>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</si>
  <si>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</si>
  <si>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</si>
  <si>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</si>
  <si>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</si>
  <si>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</si>
  <si>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</si>
  <si>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</si>
  <si>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</si>
  <si>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</si>
  <si>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</si>
  <si>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</si>
  <si>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</si>
  <si>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</si>
  <si>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</si>
  <si>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</si>
  <si>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</si>
  <si>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</si>
  <si>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</si>
  <si>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</si>
  <si>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</si>
  <si>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</si>
  <si>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</si>
  <si>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</si>
  <si>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</si>
  <si>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</si>
  <si>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</si>
  <si>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</si>
  <si>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</si>
  <si>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</si>
  <si>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</si>
  <si>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</si>
  <si>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</si>
  <si>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</si>
  <si>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</si>
  <si>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</si>
  <si>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</si>
  <si>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</si>
  <si>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</si>
  <si>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</si>
  <si>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</si>
  <si>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</si>
  <si>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</si>
  <si>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</si>
  <si>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</si>
  <si>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</si>
  <si>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</si>
  <si>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</si>
  <si>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</si>
  <si>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</si>
  <si>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</si>
  <si>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</si>
  <si>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</si>
  <si>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</si>
  <si>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</si>
  <si>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</si>
  <si>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</si>
  <si>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</si>
  <si>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</si>
  <si>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</si>
  <si>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</si>
  <si>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</si>
  <si>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</si>
  <si>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</si>
  <si>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</si>
  <si>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</si>
  <si>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</si>
  <si>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</si>
  <si>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</si>
  <si>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</si>
  <si>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</si>
  <si>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</si>
  <si>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</si>
  <si>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</si>
  <si>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</si>
  <si>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</si>
  <si>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</si>
  <si>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</si>
  <si>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</si>
  <si>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</si>
  <si>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</si>
  <si>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</si>
  <si>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</si>
  <si>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</si>
  <si>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</si>
  <si>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</si>
  <si>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</si>
  <si>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</si>
  <si>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</si>
  <si>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</si>
  <si>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</si>
  <si>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</si>
  <si>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</si>
  <si>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</si>
  <si>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</si>
  <si>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</si>
  <si>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</si>
  <si>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</si>
  <si>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</si>
  <si>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</si>
  <si>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</si>
  <si>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</si>
  <si>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</si>
  <si>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</si>
  <si>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</si>
  <si>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</si>
  <si>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</si>
  <si>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</si>
  <si>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</si>
  <si>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</si>
  <si>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</si>
  <si>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</si>
  <si>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</si>
  <si>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</si>
  <si>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</si>
  <si>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</si>
  <si>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</si>
  <si>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</si>
  <si>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</si>
  <si>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</si>
  <si>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</si>
  <si>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</si>
  <si>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</si>
  <si>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</si>
  <si>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</si>
  <si>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</si>
  <si>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</si>
  <si>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</si>
  <si>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</si>
  <si>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</si>
  <si>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</si>
  <si>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</si>
  <si>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</si>
  <si>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</si>
  <si>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</si>
  <si>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</si>
  <si>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</si>
  <si>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</si>
  <si>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</si>
  <si>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</si>
  <si>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</si>
  <si>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</si>
  <si>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</si>
  <si>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</si>
  <si>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</si>
  <si>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</si>
  <si>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</si>
  <si>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</si>
  <si>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</si>
  <si>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</si>
  <si>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</si>
  <si>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</si>
  <si>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</si>
  <si>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</si>
  <si>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</si>
  <si>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</si>
  <si>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</si>
  <si>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</si>
  <si>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</si>
  <si>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</si>
  <si>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</si>
  <si>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</si>
  <si>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</si>
  <si>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</si>
  <si>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</si>
  <si>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</si>
  <si>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</si>
  <si>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</si>
  <si>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</si>
  <si>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</si>
  <si>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</si>
  <si>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</si>
  <si>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</si>
  <si>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</si>
  <si>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</si>
  <si>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</si>
  <si>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</si>
  <si>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</si>
  <si>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</si>
  <si>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</si>
  <si>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</si>
  <si>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</si>
  <si>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</si>
  <si>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</si>
  <si>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</si>
  <si>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</si>
  <si>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</si>
  <si>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</si>
  <si>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</si>
  <si>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</si>
  <si>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</si>
  <si>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</si>
  <si>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</si>
  <si>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</si>
  <si>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</si>
  <si>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</si>
  <si>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</si>
  <si>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</si>
  <si>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</si>
  <si>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</si>
  <si>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</si>
  <si>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</si>
  <si>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</si>
  <si>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</si>
  <si>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</si>
  <si>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</si>
  <si>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</si>
  <si>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</si>
  <si>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</si>
  <si>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</si>
  <si>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</si>
  <si>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</si>
  <si>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</si>
  <si>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</si>
  <si>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</si>
  <si>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</si>
  <si>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</si>
  <si>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</si>
  <si>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</si>
  <si>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</si>
  <si>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</si>
  <si>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</si>
  <si>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</si>
  <si>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</si>
  <si>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</si>
  <si>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</si>
  <si>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</si>
  <si>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</si>
  <si>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</si>
  <si>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</si>
  <si>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</si>
  <si>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</si>
  <si>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</si>
  <si>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</si>
  <si>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</si>
  <si>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</si>
  <si>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</si>
  <si>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</si>
  <si>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</si>
  <si>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</si>
  <si>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</si>
  <si>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</si>
  <si>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</si>
  <si>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</si>
  <si>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</si>
  <si>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</si>
  <si>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</si>
  <si>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</si>
  <si>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</si>
  <si>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</si>
  <si>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</si>
  <si>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</si>
  <si>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</si>
  <si>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</si>
  <si>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</si>
  <si>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</si>
  <si>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</si>
  <si>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</si>
  <si>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</si>
  <si>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</si>
  <si>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</si>
  <si>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</si>
  <si>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</si>
  <si>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</si>
  <si>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</si>
  <si>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</si>
  <si>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</si>
  <si>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</si>
  <si>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</si>
  <si>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</si>
  <si>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</si>
  <si>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</si>
  <si>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</si>
  <si>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</si>
  <si>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</si>
  <si>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</si>
  <si>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</si>
  <si>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</si>
  <si>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</si>
  <si>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</si>
  <si>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</si>
  <si>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</si>
  <si>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</si>
  <si>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</si>
  <si>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</si>
  <si>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</si>
  <si>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</si>
  <si>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</si>
  <si>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</si>
  <si>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</si>
  <si>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</si>
  <si>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</si>
  <si>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</si>
  <si>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</si>
  <si>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</si>
  <si>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</si>
  <si>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</si>
  <si>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</si>
  <si>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</si>
  <si>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</si>
  <si>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</si>
  <si>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</si>
  <si>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</si>
  <si>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</si>
  <si>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</si>
  <si>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</si>
  <si>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</si>
  <si>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</si>
  <si>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</si>
  <si>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</si>
  <si>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</si>
  <si>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</si>
  <si>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</si>
  <si>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</si>
  <si>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</si>
  <si>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</si>
  <si>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</si>
  <si>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</si>
  <si>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</si>
  <si>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</si>
  <si>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</si>
  <si>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</si>
  <si>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</si>
  <si>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</si>
  <si>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</si>
  <si>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</si>
  <si>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</si>
  <si>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</si>
  <si>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</si>
  <si>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</si>
  <si>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</si>
  <si>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</si>
  <si>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</si>
  <si>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</si>
  <si>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</si>
  <si>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</si>
  <si>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</si>
  <si>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</si>
  <si>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</si>
  <si>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</si>
  <si>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</si>
  <si>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</si>
  <si>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</si>
  <si>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</si>
  <si>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</si>
  <si>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</si>
  <si>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</si>
  <si>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</si>
  <si>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</si>
  <si>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</si>
  <si>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</si>
  <si>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</si>
  <si>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</si>
  <si>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</si>
  <si>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</si>
  <si>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</si>
  <si>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</si>
  <si>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</si>
  <si>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</si>
  <si>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</si>
  <si>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</si>
  <si>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</si>
  <si>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</si>
  <si>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</si>
  <si>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</si>
  <si>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</si>
  <si>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</si>
  <si>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</si>
  <si>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</si>
  <si>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</si>
  <si>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</si>
  <si>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</si>
  <si>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</si>
  <si>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</si>
  <si>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</si>
  <si>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</si>
  <si>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</si>
  <si>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</si>
  <si>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</si>
  <si>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</si>
  <si>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</si>
  <si>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</si>
  <si>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</si>
  <si>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</si>
  <si>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</si>
  <si>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</si>
  <si>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</si>
  <si>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</si>
  <si>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</si>
  <si>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</si>
  <si>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</si>
  <si>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</si>
  <si>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</si>
  <si>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</si>
  <si>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</si>
  <si>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</si>
  <si>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</si>
  <si>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</si>
  <si>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</si>
  <si>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</si>
  <si>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</si>
  <si>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</si>
  <si>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</si>
  <si>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</si>
  <si>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</si>
  <si>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</si>
  <si>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</si>
  <si>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</si>
  <si>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</si>
  <si>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</si>
  <si>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</si>
  <si>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</si>
  <si>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</si>
  <si>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</si>
  <si>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</si>
  <si>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</si>
  <si>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</si>
  <si>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</si>
  <si>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</si>
  <si>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</si>
  <si>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</si>
  <si>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</si>
  <si>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</si>
  <si>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</si>
  <si>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</si>
  <si>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</si>
  <si>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</si>
  <si>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</si>
  <si>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</si>
  <si>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</si>
  <si>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</si>
  <si>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</si>
  <si>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</si>
  <si>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</si>
  <si>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</si>
  <si>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</si>
  <si>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</si>
  <si>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</si>
  <si>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</si>
  <si>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</si>
  <si>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</si>
  <si>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</si>
  <si>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</si>
  <si>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</si>
  <si>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</si>
  <si>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</si>
  <si>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</si>
  <si>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</si>
  <si>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</si>
  <si>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</si>
  <si>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</si>
  <si>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</si>
  <si>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</si>
  <si>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</si>
  <si>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</si>
  <si>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</si>
  <si>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</si>
  <si>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</si>
  <si>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</si>
  <si>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</si>
  <si>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</si>
  <si>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</si>
  <si>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</si>
  <si>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</si>
  <si>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</si>
  <si>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</si>
  <si>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</si>
  <si>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</si>
  <si>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</si>
  <si>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</si>
  <si>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</si>
  <si>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</si>
  <si>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</si>
  <si>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</si>
  <si>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</si>
  <si>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</si>
  <si>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</si>
  <si>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</si>
  <si>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</si>
  <si>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</si>
  <si>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</si>
  <si>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</si>
  <si>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</si>
  <si>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</si>
  <si>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</si>
  <si>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</si>
  <si>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</si>
  <si>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</si>
  <si>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</si>
  <si>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</si>
  <si>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</si>
  <si>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</si>
  <si>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</si>
  <si>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</si>
  <si>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</si>
  <si>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</si>
  <si>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</si>
  <si>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</si>
  <si>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</si>
  <si>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</si>
  <si>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</si>
  <si>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</si>
  <si>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</si>
  <si>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</si>
  <si>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</si>
  <si>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</si>
  <si>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</si>
  <si>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</si>
  <si>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</si>
  <si>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</si>
  <si>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</si>
  <si>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</si>
  <si>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</si>
  <si>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</si>
  <si>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</si>
  <si>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</si>
  <si>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</si>
  <si>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</si>
  <si>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</si>
  <si>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</si>
  <si>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</si>
  <si>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</si>
  <si>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</si>
  <si>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</si>
  <si>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</si>
  <si>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</si>
  <si>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</si>
  <si>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</si>
  <si>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</si>
  <si>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</si>
  <si>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</si>
  <si>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</si>
  <si>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</si>
  <si>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</si>
  <si>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</si>
  <si>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</si>
  <si>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</si>
  <si>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</si>
  <si>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</si>
  <si>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</si>
  <si>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</si>
  <si>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</si>
  <si>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</si>
  <si>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</si>
  <si>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</si>
  <si>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</si>
  <si>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</si>
  <si>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</si>
  <si>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</si>
  <si>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</si>
  <si>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</si>
  <si>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</si>
  <si>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</si>
  <si>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</si>
  <si>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</si>
  <si>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</si>
  <si>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</si>
  <si>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</si>
  <si>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</si>
  <si>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</si>
  <si>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</si>
  <si>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</si>
  <si>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</si>
  <si>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</si>
  <si>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</si>
  <si>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</si>
  <si>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</si>
  <si>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</si>
  <si>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</si>
  <si>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</si>
  <si>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</si>
  <si>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</si>
  <si>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</si>
  <si>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</si>
  <si>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</si>
  <si>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</si>
  <si>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</si>
  <si>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</si>
  <si>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</si>
  <si>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</si>
  <si>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</si>
  <si>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</si>
  <si>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</si>
  <si>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</si>
  <si>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</si>
  <si>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</si>
  <si>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</si>
  <si>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</si>
  <si>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</si>
  <si>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</si>
  <si>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</si>
  <si>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</si>
  <si>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</si>
  <si>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</si>
  <si>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</si>
  <si>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</si>
  <si>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</si>
  <si>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</si>
  <si>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</si>
  <si>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</si>
  <si>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</si>
  <si>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</si>
  <si>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</si>
  <si>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</si>
  <si>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</si>
  <si>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</si>
  <si>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</si>
  <si>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</si>
  <si>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</si>
  <si>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</si>
  <si>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</si>
  <si>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</si>
  <si>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</si>
  <si>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</si>
  <si>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</si>
  <si>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</si>
  <si>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</si>
  <si>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</si>
  <si>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</si>
  <si>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</si>
  <si>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</si>
  <si>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</si>
  <si>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</si>
  <si>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</si>
  <si>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</si>
  <si>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</si>
  <si>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</si>
  <si>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</si>
  <si>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</si>
  <si>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</si>
  <si>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</si>
  <si>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</si>
  <si>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</si>
  <si>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</si>
  <si>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</si>
  <si>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</si>
  <si>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</si>
  <si>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</si>
  <si>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</si>
  <si>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</si>
  <si>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</si>
  <si>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</si>
  <si>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</si>
  <si>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</si>
  <si>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</si>
  <si>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</si>
  <si>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</si>
  <si>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</si>
  <si>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</si>
  <si>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</si>
  <si>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</si>
  <si>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</si>
  <si>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</si>
  <si>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</si>
  <si>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</si>
  <si>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</si>
  <si>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</si>
  <si>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</si>
  <si>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</si>
  <si>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</si>
  <si>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</si>
  <si>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</si>
  <si>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</si>
  <si>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</si>
  <si>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</si>
  <si>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</si>
  <si>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</si>
  <si>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</si>
  <si>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</si>
  <si>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</si>
  <si>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</si>
  <si>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</si>
  <si>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</si>
  <si>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</si>
  <si>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</si>
  <si>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</si>
  <si>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</si>
  <si>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</si>
  <si>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</si>
  <si>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</si>
  <si>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</si>
  <si>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</si>
  <si>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</si>
  <si>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</si>
  <si>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</si>
  <si>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</si>
  <si>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</si>
  <si>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</si>
  <si>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</si>
  <si>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</si>
  <si>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</si>
  <si>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</si>
  <si>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</si>
  <si>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</si>
  <si>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</si>
  <si>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</si>
  <si>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</si>
  <si>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</si>
  <si>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</si>
  <si>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</si>
  <si>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</si>
  <si>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</si>
  <si>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</si>
  <si>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</si>
  <si>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</si>
  <si>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</si>
  <si>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</si>
  <si>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</si>
  <si>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</si>
  <si>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</si>
  <si>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</si>
  <si>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</si>
  <si>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</si>
  <si>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</si>
  <si>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</si>
  <si>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</si>
  <si>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</si>
  <si>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</si>
  <si>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</si>
  <si>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</si>
  <si>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</si>
  <si>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</si>
  <si>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</si>
  <si>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</si>
  <si>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</si>
  <si>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</si>
  <si>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</si>
  <si>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</si>
  <si>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</si>
  <si>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</si>
  <si>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</si>
  <si>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</si>
  <si>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</si>
  <si>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</si>
  <si>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</si>
  <si>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</si>
  <si>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</si>
  <si>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</si>
  <si>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</si>
  <si>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</si>
  <si>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</si>
  <si>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</si>
  <si>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</si>
  <si>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</si>
  <si>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</si>
  <si>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</si>
  <si>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</si>
  <si>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</si>
  <si>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</si>
  <si>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</si>
  <si>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</si>
  <si>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</si>
  <si>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</si>
  <si>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</si>
  <si>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</si>
  <si>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</si>
  <si>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</si>
  <si>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</si>
  <si>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</si>
  <si>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</si>
  <si>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</si>
  <si>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</si>
  <si>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</si>
  <si>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</si>
  <si>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</si>
  <si>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</si>
  <si>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</si>
  <si>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</si>
  <si>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</si>
  <si>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</si>
  <si>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</si>
  <si>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</si>
  <si>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</si>
  <si>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</si>
  <si>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</si>
  <si>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</si>
  <si>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</si>
  <si>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</si>
  <si>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</si>
  <si>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</si>
  <si>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</si>
  <si>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</si>
  <si>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</si>
  <si>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</si>
  <si>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</si>
  <si>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</si>
  <si>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</si>
  <si>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</si>
  <si>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</si>
  <si>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</si>
  <si>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</si>
  <si>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</si>
  <si>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</si>
  <si>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</si>
  <si>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</si>
  <si>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</si>
  <si>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</si>
  <si>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</si>
  <si>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</si>
  <si>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</si>
  <si>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</si>
  <si>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</si>
  <si>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</si>
  <si>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</si>
  <si>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</si>
  <si>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</si>
  <si>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</si>
  <si>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</si>
  <si>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</si>
  <si>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</si>
  <si>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</si>
  <si>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</si>
  <si>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</si>
  <si>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</si>
  <si>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</si>
  <si>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</si>
  <si>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</si>
  <si>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</si>
  <si>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</si>
  <si>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</si>
  <si>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</si>
  <si>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</si>
  <si>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</si>
  <si>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</si>
  <si>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</si>
  <si>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</si>
  <si>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</si>
  <si>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</si>
  <si>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</si>
  <si>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</si>
  <si>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</si>
  <si>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</si>
  <si>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</si>
  <si>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</si>
  <si>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</si>
  <si>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</si>
  <si>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</si>
  <si>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</si>
  <si>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</si>
  <si>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</si>
  <si>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</si>
  <si>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</si>
  <si>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</si>
  <si>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</si>
  <si>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</si>
  <si>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</si>
  <si>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</si>
  <si>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</si>
  <si>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</si>
  <si>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</si>
  <si>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</si>
  <si>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</si>
  <si>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</si>
  <si>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</si>
  <si>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</si>
  <si>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</si>
  <si>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</si>
  <si>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</si>
  <si>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</si>
  <si>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</si>
  <si>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</si>
  <si>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</si>
  <si>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</si>
  <si>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</si>
  <si>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</si>
  <si>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</si>
  <si>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</si>
  <si>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</si>
  <si>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</si>
  <si>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</si>
  <si>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</si>
  <si>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</si>
  <si>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</si>
  <si>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</si>
  <si>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</si>
  <si>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</si>
  <si>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</si>
  <si>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</si>
  <si>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</si>
  <si>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</si>
  <si>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</si>
  <si>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</si>
  <si>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</si>
  <si>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</si>
  <si>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</si>
  <si>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</si>
  <si>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</si>
  <si>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</si>
  <si>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</si>
  <si>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</si>
  <si>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</si>
  <si>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</si>
  <si>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</si>
  <si>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</si>
  <si>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</si>
  <si>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</si>
  <si>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</si>
  <si>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</si>
  <si>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</si>
  <si>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</si>
  <si>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</si>
  <si>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</si>
  <si>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</si>
  <si>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</si>
  <si>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</si>
  <si>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</si>
  <si>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</si>
  <si>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</si>
  <si>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</si>
  <si>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</si>
  <si>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</si>
  <si>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</si>
  <si>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</si>
  <si>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</si>
  <si>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</si>
  <si>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</si>
  <si>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</si>
  <si>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</si>
  <si>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</si>
  <si>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</si>
  <si>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</si>
  <si>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</si>
  <si>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</si>
  <si>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</si>
  <si>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</si>
  <si>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</si>
  <si>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</si>
  <si>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</si>
  <si>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</si>
  <si>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</si>
  <si>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</si>
  <si>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</si>
  <si>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</si>
  <si>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</si>
  <si>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</si>
  <si>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</si>
  <si>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</si>
  <si>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</si>
  <si>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</si>
  <si>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</si>
  <si>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</si>
  <si>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</si>
  <si>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</si>
  <si>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</si>
  <si>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</si>
  <si>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</si>
  <si>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</si>
  <si>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</si>
  <si>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</si>
  <si>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</si>
  <si>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</si>
  <si>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</si>
  <si>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</si>
  <si>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</si>
  <si>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</si>
  <si>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</si>
  <si>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</si>
  <si>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</si>
  <si>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</si>
  <si>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</si>
  <si>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</si>
  <si>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</si>
  <si>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</si>
  <si>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</si>
  <si>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</si>
  <si>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</si>
  <si>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</si>
  <si>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</si>
  <si>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</si>
  <si>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</si>
  <si>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</si>
  <si>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</si>
  <si>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</si>
  <si>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</si>
  <si>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</si>
  <si>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</si>
  <si>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</si>
  <si>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</si>
  <si>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</si>
  <si>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</si>
  <si>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</si>
  <si>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</si>
  <si>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</si>
  <si>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</si>
  <si>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</si>
  <si>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</si>
  <si>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</si>
  <si>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</si>
  <si>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</si>
  <si>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</si>
  <si>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</si>
  <si>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</si>
  <si>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</si>
  <si>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</si>
  <si>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</si>
  <si>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</si>
  <si>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</si>
  <si>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</si>
  <si>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</si>
  <si>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</si>
  <si>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</si>
  <si>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</si>
  <si>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</si>
  <si>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</si>
  <si>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</si>
  <si>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</si>
  <si>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</si>
  <si>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</si>
  <si>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</si>
  <si>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</si>
  <si>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</si>
  <si>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</si>
  <si>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</si>
  <si>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</si>
  <si>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</si>
  <si>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</si>
  <si>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</si>
  <si>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</si>
  <si>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</si>
  <si>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</si>
  <si>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</si>
  <si>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</si>
  <si>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</si>
  <si>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</si>
  <si>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</si>
  <si>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</si>
  <si>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</si>
  <si>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</si>
  <si>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</si>
  <si>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</si>
  <si>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</si>
  <si>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</si>
  <si>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</si>
  <si>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</si>
  <si>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</si>
  <si>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</si>
  <si>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</si>
  <si>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</si>
  <si>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</si>
  <si>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</si>
  <si>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</si>
  <si>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</si>
  <si>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</si>
  <si>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</si>
  <si>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</si>
  <si>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</si>
  <si>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</si>
  <si>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</si>
  <si>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</si>
  <si>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</si>
  <si>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</si>
  <si>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</si>
  <si>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</si>
  <si>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</si>
  <si>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</si>
  <si>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</si>
  <si>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</si>
  <si>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</si>
  <si>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</si>
  <si>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</si>
  <si>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</si>
  <si>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</si>
  <si>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</si>
  <si>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</si>
  <si>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</si>
  <si>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</si>
  <si>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</si>
  <si>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</si>
  <si>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</si>
  <si>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</si>
  <si>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</si>
  <si>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</si>
  <si>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</si>
  <si>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</si>
  <si>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</si>
  <si>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</si>
  <si>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</si>
  <si>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</si>
  <si>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</si>
  <si>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</si>
  <si>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</si>
  <si>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</si>
  <si>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</si>
  <si>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</si>
  <si>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</si>
  <si>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</si>
  <si>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</si>
  <si>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</si>
  <si>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</si>
  <si>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</si>
  <si>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</si>
  <si>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</si>
  <si>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</si>
  <si>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</si>
  <si>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</si>
  <si>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</si>
  <si>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</si>
  <si>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</si>
  <si>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</si>
  <si>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</si>
  <si>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</si>
  <si>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</si>
  <si>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</si>
  <si>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</si>
  <si>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</si>
  <si>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</si>
  <si>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</si>
  <si>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</si>
  <si>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</si>
  <si>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</si>
  <si>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</si>
  <si>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</si>
  <si>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</si>
  <si>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</si>
  <si>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</si>
  <si>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</si>
  <si>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</si>
  <si>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</si>
  <si>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</si>
  <si>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</si>
  <si>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</si>
  <si>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</si>
  <si>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</si>
  <si>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</si>
  <si>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</si>
  <si>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</si>
  <si>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</si>
  <si>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</si>
  <si>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</si>
  <si>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</si>
  <si>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</si>
  <si>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</si>
  <si>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</si>
  <si>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</si>
  <si>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</si>
  <si>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</si>
  <si>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</si>
  <si>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</si>
  <si>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</si>
  <si>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</si>
  <si>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</si>
  <si>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</si>
  <si>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</si>
  <si>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</si>
  <si>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</si>
  <si>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</si>
  <si>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</si>
  <si>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</si>
  <si>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</si>
  <si>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</si>
  <si>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</si>
  <si>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</si>
  <si>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</si>
  <si>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</si>
  <si>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</si>
  <si>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</si>
  <si>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</si>
  <si>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</si>
  <si>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</si>
  <si>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</si>
  <si>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</si>
  <si>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</si>
  <si>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</si>
  <si>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</si>
  <si>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</si>
  <si>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</si>
  <si>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</si>
  <si>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</si>
  <si>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</si>
  <si>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</si>
  <si>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</si>
  <si>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</si>
  <si>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</si>
  <si>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</si>
  <si>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</si>
  <si>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</si>
  <si>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</si>
  <si>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</si>
  <si>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</si>
  <si>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</si>
  <si>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</si>
  <si>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</si>
  <si>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</si>
  <si>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</si>
  <si>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</si>
  <si>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</si>
  <si>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</si>
  <si>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</si>
  <si>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ア</t>
  </si>
  <si>
    <t>R05a131</t>
    <phoneticPr fontId="15"/>
  </si>
  <si>
    <t>R05a151</t>
    <phoneticPr fontId="15"/>
  </si>
  <si>
    <t>R05a217</t>
    <phoneticPr fontId="15"/>
  </si>
  <si>
    <t>R05a224</t>
    <phoneticPr fontId="15"/>
  </si>
  <si>
    <t>R05a230</t>
    <phoneticPr fontId="15"/>
  </si>
  <si>
    <t>R05a264</t>
    <phoneticPr fontId="15"/>
  </si>
  <si>
    <t>書写</t>
    <rPh sb="0" eb="2">
      <t>ショシャ</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</si>
  <si>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</si>
  <si>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</si>
  <si>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</si>
  <si>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</si>
  <si>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</si>
  <si>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全</t>
    <rPh sb="0" eb="1">
      <t>ゼン</t>
    </rPh>
    <phoneticPr fontId="15"/>
  </si>
  <si>
    <t>R05a152</t>
    <phoneticPr fontId="15"/>
  </si>
  <si>
    <t>R05a153</t>
    <phoneticPr fontId="15"/>
  </si>
  <si>
    <t>R05a132</t>
    <phoneticPr fontId="15"/>
  </si>
  <si>
    <t>R05a133</t>
    <phoneticPr fontId="15"/>
  </si>
  <si>
    <t>R05a103</t>
    <phoneticPr fontId="15"/>
  </si>
  <si>
    <t>〇</t>
  </si>
  <si>
    <t>R05a225</t>
    <phoneticPr fontId="15"/>
  </si>
  <si>
    <t>R05a265</t>
    <phoneticPr fontId="15"/>
  </si>
  <si>
    <t>R05a141</t>
    <phoneticPr fontId="15"/>
  </si>
  <si>
    <t>R05a150</t>
    <phoneticPr fontId="15"/>
  </si>
  <si>
    <t>R05a207</t>
    <phoneticPr fontId="15"/>
  </si>
  <si>
    <t>R05a226</t>
    <phoneticPr fontId="15"/>
  </si>
  <si>
    <t>R05a231</t>
    <phoneticPr fontId="15"/>
  </si>
  <si>
    <t>R05a248</t>
    <phoneticPr fontId="15"/>
  </si>
  <si>
    <t>R05a266</t>
    <phoneticPr fontId="15"/>
  </si>
  <si>
    <t>1～2</t>
    <phoneticPr fontId="15"/>
  </si>
  <si>
    <t>1</t>
    <phoneticPr fontId="15"/>
  </si>
  <si>
    <t>2</t>
    <phoneticPr fontId="15"/>
  </si>
  <si>
    <t>3</t>
    <phoneticPr fontId="15"/>
  </si>
  <si>
    <t>3～6</t>
    <phoneticPr fontId="15"/>
  </si>
  <si>
    <t>3～4</t>
    <phoneticPr fontId="15"/>
  </si>
  <si>
    <t>社会</t>
    <rPh sb="0" eb="2">
      <t>シャカイ</t>
    </rPh>
    <phoneticPr fontId="15"/>
  </si>
  <si>
    <t>理科</t>
    <rPh sb="0" eb="2">
      <t>リカ</t>
    </rPh>
    <phoneticPr fontId="15"/>
  </si>
  <si>
    <t>体育</t>
    <rPh sb="0" eb="2">
      <t>タイイク</t>
    </rPh>
    <phoneticPr fontId="15"/>
  </si>
  <si>
    <t>地図</t>
    <rPh sb="0" eb="2">
      <t>チズ</t>
    </rPh>
    <phoneticPr fontId="15"/>
  </si>
  <si>
    <t>保健</t>
    <rPh sb="0" eb="2">
      <t>ホケン</t>
    </rPh>
    <phoneticPr fontId="15"/>
  </si>
  <si>
    <t>刀根山支援学校 精神医療センター分教室</t>
    <rPh sb="0" eb="7">
      <t>トネヤマシエンガッコウ</t>
    </rPh>
    <rPh sb="8" eb="10">
      <t>セイシン</t>
    </rPh>
    <rPh sb="10" eb="12">
      <t>イリョウ</t>
    </rPh>
    <rPh sb="16" eb="17">
      <t>ブン</t>
    </rPh>
    <rPh sb="17" eb="19">
      <t>キョウシツ</t>
    </rPh>
    <phoneticPr fontId="15"/>
  </si>
  <si>
    <t>刀根山支援学校では枚方市在住の児童が最も多いため、枚方市採択の教科用図書に準拠する。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</si>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</sst>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69" zoomScaleSheetLayoutView="51" workbookViewId="0">
      <selection activeCell="AH27" sqref="AH26:AH27"/>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8" t="s">
        <v>5530</v>
      </c>
      <c r="B1" s="358"/>
      <c r="C1" s="358"/>
      <c r="D1" s="358"/>
      <c r="E1" s="240"/>
      <c r="F1" s="359" t="s">
        <v>7695</v>
      </c>
      <c r="G1" s="359"/>
      <c r="H1" s="359"/>
      <c r="I1" s="359"/>
      <c r="J1" s="359"/>
      <c r="K1" s="359"/>
      <c r="L1" s="359"/>
      <c r="M1" s="360" t="s">
        <v>7929</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9"/>
      <c r="G2" s="359"/>
      <c r="H2" s="359"/>
      <c r="I2" s="359"/>
      <c r="J2" s="359"/>
      <c r="K2" s="359"/>
      <c r="L2" s="359"/>
      <c r="M2" s="360"/>
      <c r="N2" s="240"/>
      <c r="O2" s="240"/>
      <c r="P2" s="240"/>
      <c r="Q2" s="240"/>
      <c r="R2" s="239"/>
      <c r="S2" s="240"/>
      <c r="T2" s="349" t="s">
        <v>7717</v>
      </c>
      <c r="U2" s="349"/>
      <c r="V2" s="349"/>
      <c r="W2" s="355" t="s">
        <v>5531</v>
      </c>
      <c r="X2" s="355"/>
      <c r="Y2" s="355"/>
      <c r="Z2" s="355"/>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0" t="s">
        <v>7716</v>
      </c>
      <c r="U3" s="350"/>
      <c r="V3" s="361" t="s">
        <v>7927</v>
      </c>
      <c r="W3" s="356" t="s">
        <v>7775</v>
      </c>
      <c r="X3" s="356"/>
      <c r="Y3" s="356"/>
      <c r="Z3" s="356"/>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1"/>
      <c r="U4" s="351"/>
      <c r="V4" s="362"/>
      <c r="W4" s="357"/>
      <c r="X4" s="357"/>
      <c r="Y4" s="357"/>
      <c r="Z4" s="357"/>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2" t="s">
        <v>7680</v>
      </c>
      <c r="P7" s="353"/>
      <c r="Q7" s="353"/>
      <c r="R7" s="353"/>
      <c r="S7" s="354"/>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5" t="s">
        <v>535</v>
      </c>
      <c r="C15" s="234" t="s">
        <v>536</v>
      </c>
      <c r="D15" s="345" t="s">
        <v>7782</v>
      </c>
      <c r="E15" s="347" t="s">
        <v>537</v>
      </c>
      <c r="F15" s="341" t="s">
        <v>7680</v>
      </c>
      <c r="G15" s="341" t="s">
        <v>7690</v>
      </c>
      <c r="H15" s="341" t="s">
        <v>7691</v>
      </c>
      <c r="I15" s="233" t="s">
        <v>1947</v>
      </c>
      <c r="J15" s="343" t="s">
        <v>535</v>
      </c>
      <c r="K15" s="234" t="s">
        <v>536</v>
      </c>
      <c r="L15" s="345" t="s">
        <v>7782</v>
      </c>
      <c r="M15" s="347" t="s">
        <v>538</v>
      </c>
      <c r="N15" s="341" t="s">
        <v>7680</v>
      </c>
      <c r="O15" s="341" t="s">
        <v>7690</v>
      </c>
      <c r="P15" s="341" t="s">
        <v>7691</v>
      </c>
      <c r="Q15" s="367" t="s">
        <v>7693</v>
      </c>
      <c r="R15" s="233" t="s">
        <v>1947</v>
      </c>
      <c r="S15" s="369" t="s">
        <v>535</v>
      </c>
      <c r="T15" s="234" t="s">
        <v>536</v>
      </c>
      <c r="U15" s="345" t="s">
        <v>7782</v>
      </c>
      <c r="V15" s="363" t="s">
        <v>538</v>
      </c>
      <c r="W15" s="341" t="s">
        <v>7680</v>
      </c>
      <c r="X15" s="341" t="s">
        <v>7690</v>
      </c>
      <c r="Y15" s="341" t="s">
        <v>7691</v>
      </c>
      <c r="Z15" s="365" t="s">
        <v>7693</v>
      </c>
    </row>
    <row r="16" spans="1:26" s="235" customFormat="1" ht="18" customHeight="1" x14ac:dyDescent="0.45">
      <c r="A16" s="236" t="s">
        <v>7783</v>
      </c>
      <c r="B16" s="346"/>
      <c r="C16" s="293" t="s">
        <v>539</v>
      </c>
      <c r="D16" s="346"/>
      <c r="E16" s="348"/>
      <c r="F16" s="342"/>
      <c r="G16" s="342"/>
      <c r="H16" s="342"/>
      <c r="I16" s="237" t="s">
        <v>7783</v>
      </c>
      <c r="J16" s="344"/>
      <c r="K16" s="238" t="s">
        <v>539</v>
      </c>
      <c r="L16" s="346"/>
      <c r="M16" s="348"/>
      <c r="N16" s="342"/>
      <c r="O16" s="342"/>
      <c r="P16" s="342"/>
      <c r="Q16" s="368"/>
      <c r="R16" s="237" t="s">
        <v>7783</v>
      </c>
      <c r="S16" s="370"/>
      <c r="T16" s="238" t="s">
        <v>539</v>
      </c>
      <c r="U16" s="346"/>
      <c r="V16" s="364"/>
      <c r="W16" s="342"/>
      <c r="X16" s="342"/>
      <c r="Y16" s="342"/>
      <c r="Z16" s="366"/>
    </row>
    <row r="17" spans="1:26" s="187" customFormat="1" ht="25.95" customHeight="1" x14ac:dyDescent="0.45">
      <c r="A17" s="294" t="s">
        <v>2020</v>
      </c>
      <c r="B17" s="309" t="s">
        <v>7886</v>
      </c>
      <c r="C17" s="295" t="s">
        <v>7886</v>
      </c>
      <c r="D17" s="311" t="str">
        <f xml:space="preserve">
IF(C18="ア",VLOOKUP(A18,ア!$A:$C,2,FALSE),
IF(C18="イ",VLOOKUP(A18,イ!$A:$C,2,FALSE),
IF(C18="ウ",HLOOKUP(A18,ウ!$1:$6,4,FALSE),
IF(C18="エ",VLOOKUP(A18,エ!$A:$E,4,FALSE),""))))</f>
        <v>東書</v>
      </c>
      <c r="E17" s="313" t="str">
        <f xml:space="preserve">
IF(C18="ア",VLOOKUP(A18,ア!$A:$C,3,FALSE),
IF(C18="イ",VLOOKUP(A18,イ!$A:$C,3,FALSE),
IF(C18="ウ",HLOOKUP(A18,ウ!$1:$6,5,FALSE)&amp;HLOOKUP(A18,ウ!$1:$6,6,FALSE),
IF(C18="エ",VLOOKUP(A18,エ!$A:$E,4,FALSE),""))))</f>
        <v>新編　あたらしい　こくご　一上
新編　あたらしい　こくご　一下</v>
      </c>
      <c r="F17" s="315" t="s">
        <v>7681</v>
      </c>
      <c r="G17" s="303" t="s">
        <v>7900</v>
      </c>
      <c r="H17" s="326" t="s">
        <v>7917</v>
      </c>
      <c r="I17" s="296" t="s">
        <v>2021</v>
      </c>
      <c r="J17" s="309" t="s">
        <v>7886</v>
      </c>
      <c r="K17" s="295" t="s">
        <v>7886</v>
      </c>
      <c r="L17" s="311" t="str">
        <f xml:space="preserve">
IF(K18="ア",VLOOKUP(I18,ア!$A:$C,2,FALSE),
IF(K18="イ",VLOOKUP(I18,イ!$A:$C,2,FALSE),
IF(K18="ウ",HLOOKUP(I18,ウ!$1:$6,4,FALSE),
IF(K18="エ",VLOOKUP(I18,エ!$A:$E,4,FALSE),""))))</f>
        <v>東書</v>
      </c>
      <c r="M17" s="313" t="str">
        <f xml:space="preserve">
IF(K18="ア",VLOOKUP(I18,ア!$A:$C,3,FALSE),
IF(K18="イ",VLOOKUP(I18,イ!$A:$C,3,FALSE),
IF(K18="ウ",HLOOKUP(I18,ウ!$1:$6,5,FALSE)&amp;HLOOKUP(I18,ウ!$1:$6,6,FALSE),
IF(K18="エ",VLOOKUP(I18,エ!$A:$E,4,FALSE),""))))</f>
        <v>新編　新しい　国語　二上
新編　新しい　国語　二下</v>
      </c>
      <c r="N17" s="315" t="s">
        <v>7681</v>
      </c>
      <c r="O17" s="303" t="s">
        <v>7900</v>
      </c>
      <c r="P17" s="305" t="s">
        <v>7918</v>
      </c>
      <c r="Q17" s="317"/>
      <c r="R17" s="296" t="s">
        <v>2022</v>
      </c>
      <c r="S17" s="309" t="s">
        <v>7886</v>
      </c>
      <c r="T17" s="295" t="s">
        <v>7886</v>
      </c>
      <c r="U17" s="311" t="str">
        <f xml:space="preserve">
IF(T18="ア",VLOOKUP(R18,ア!$A:$C,2,FALSE),
IF(T18="イ",VLOOKUP(R18,イ!$A:$C,2,FALSE),
IF(T18="ウ",HLOOKUP(R18,ウ!$1:$6,4,FALSE),
IF(T18="エ",VLOOKUP(R18,エ!$A:$E,4,FALSE),""))))</f>
        <v>東書</v>
      </c>
      <c r="V17" s="313" t="str">
        <f xml:space="preserve">
IF(T18="ア",VLOOKUP(R18,ア!$A:$C,3,FALSE),
IF(T18="イ",VLOOKUP(R18,イ!$A:$C,3,FALSE),
IF(T18="ウ",HLOOKUP(R18,ウ!$1:$6,5,FALSE)&amp;HLOOKUP(R18,ウ!$1:$6,6,FALSE),
IF(T18="エ",VLOOKUP(R18,エ!$A:$E,4,FALSE),""))))</f>
        <v>新編　新しい国語　三上
新編　新しい国語　三下</v>
      </c>
      <c r="W17" s="315" t="s">
        <v>7681</v>
      </c>
      <c r="X17" s="303" t="s">
        <v>7900</v>
      </c>
      <c r="Y17" s="305" t="s">
        <v>7919</v>
      </c>
      <c r="Z17" s="307"/>
    </row>
    <row r="18" spans="1:26" s="187" customFormat="1" ht="25.95" customHeight="1" x14ac:dyDescent="0.45">
      <c r="A18" s="225" t="s">
        <v>5532</v>
      </c>
      <c r="B18" s="310"/>
      <c r="C18" s="297" t="s">
        <v>2144</v>
      </c>
      <c r="D18" s="312"/>
      <c r="E18" s="314"/>
      <c r="F18" s="316"/>
      <c r="G18" s="304"/>
      <c r="H18" s="329"/>
      <c r="I18" s="227" t="s">
        <v>5534</v>
      </c>
      <c r="J18" s="310"/>
      <c r="K18" s="297" t="s">
        <v>7887</v>
      </c>
      <c r="L18" s="312"/>
      <c r="M18" s="314"/>
      <c r="N18" s="316"/>
      <c r="O18" s="304"/>
      <c r="P18" s="306"/>
      <c r="Q18" s="318"/>
      <c r="R18" s="225" t="s">
        <v>7905</v>
      </c>
      <c r="S18" s="310"/>
      <c r="T18" s="297" t="s">
        <v>7887</v>
      </c>
      <c r="U18" s="312"/>
      <c r="V18" s="314"/>
      <c r="W18" s="316"/>
      <c r="X18" s="304"/>
      <c r="Y18" s="306"/>
      <c r="Z18" s="308"/>
    </row>
    <row r="19" spans="1:26" s="187" customFormat="1" ht="25.95" customHeight="1" x14ac:dyDescent="0.45">
      <c r="A19" s="294" t="s">
        <v>7784</v>
      </c>
      <c r="B19" s="309" t="s">
        <v>7886</v>
      </c>
      <c r="C19" s="295" t="s">
        <v>7894</v>
      </c>
      <c r="D19" s="311" t="str">
        <f xml:space="preserve">
IF(C20="ア",VLOOKUP(A20,ア!$A:$C,2,FALSE),
IF(C20="イ",VLOOKUP(A20,イ!$A:$C,2,FALSE),
IF(C20="ウ",HLOOKUP(A20,ウ!$1:$6,4,FALSE),
IF(C20="エ",VLOOKUP(A20,エ!$A:$E,4,FALSE),""))))</f>
        <v>光村</v>
      </c>
      <c r="E19" s="313" t="str">
        <f xml:space="preserve">
IF(C20="ア",VLOOKUP(A20,ア!$A:$C,3,FALSE),
IF(C20="イ",VLOOKUP(A20,イ!$A:$C,3,FALSE),
IF(C20="ウ",HLOOKUP(A20,ウ!$1:$6,5,FALSE)&amp;HLOOKUP(A20,ウ!$1:$6,6,FALSE),
IF(C20="エ",VLOOKUP(A20,エ!$A:$E,4,FALSE),""))))</f>
        <v>しょしゃ　一ねん</v>
      </c>
      <c r="F19" s="315" t="s">
        <v>7681</v>
      </c>
      <c r="G19" s="303" t="s">
        <v>7900</v>
      </c>
      <c r="H19" s="326" t="s">
        <v>7917</v>
      </c>
      <c r="I19" s="298" t="s">
        <v>7785</v>
      </c>
      <c r="J19" s="309" t="s">
        <v>7886</v>
      </c>
      <c r="K19" s="295" t="s">
        <v>7894</v>
      </c>
      <c r="L19" s="311" t="str">
        <f xml:space="preserve">
IF(K20="ア",VLOOKUP(I20,ア!$A:$C,2,FALSE),
IF(K20="イ",VLOOKUP(I20,イ!$A:$C,2,FALSE),
IF(K20="ウ",HLOOKUP(I20,ウ!$1:$6,4,FALSE),
IF(K20="エ",VLOOKUP(I20,エ!$A:$E,4,FALSE),""))))</f>
        <v>光村</v>
      </c>
      <c r="M19" s="313" t="str">
        <f xml:space="preserve">
IF(K20="ア",VLOOKUP(I20,ア!$A:$C,3,FALSE),
IF(K20="イ",VLOOKUP(I20,イ!$A:$C,3,FALSE),
IF(K20="ウ",HLOOKUP(I20,ウ!$1:$6,5,FALSE)&amp;HLOOKUP(I20,ウ!$1:$6,6,FALSE),
IF(K20="エ",VLOOKUP(I20,エ!$A:$E,4,FALSE),""))))</f>
        <v>しょしゃ　二年</v>
      </c>
      <c r="N19" s="315" t="s">
        <v>7681</v>
      </c>
      <c r="O19" s="303" t="s">
        <v>7900</v>
      </c>
      <c r="P19" s="326" t="s">
        <v>7918</v>
      </c>
      <c r="Q19" s="317"/>
      <c r="R19" s="294" t="s">
        <v>7786</v>
      </c>
      <c r="S19" s="309" t="s">
        <v>7886</v>
      </c>
      <c r="T19" s="295" t="s">
        <v>7894</v>
      </c>
      <c r="U19" s="311" t="str">
        <f xml:space="preserve">
IF(T20="ア",VLOOKUP(R20,ア!$A:$C,2,FALSE),
IF(T20="イ",VLOOKUP(R20,イ!$A:$C,2,FALSE),
IF(T20="ウ",HLOOKUP(R20,ウ!$1:$6,4,FALSE),
IF(T20="エ",VLOOKUP(R20,エ!$A:$E,4,FALSE),""))))</f>
        <v>光村</v>
      </c>
      <c r="V19" s="313" t="str">
        <f xml:space="preserve">
IF(T20="ア",VLOOKUP(R20,ア!$A:$C,3,FALSE),
IF(T20="イ",VLOOKUP(R20,イ!$A:$C,3,FALSE),
IF(T20="ウ",HLOOKUP(R20,ウ!$1:$6,5,FALSE)&amp;HLOOKUP(R20,ウ!$1:$6,6,FALSE),
IF(T20="エ",VLOOKUP(R20,エ!$A:$E,4,FALSE),""))))</f>
        <v>書写　三年</v>
      </c>
      <c r="W19" s="315" t="s">
        <v>7681</v>
      </c>
      <c r="X19" s="303" t="s">
        <v>7900</v>
      </c>
      <c r="Y19" s="305" t="s">
        <v>7919</v>
      </c>
      <c r="Z19" s="307"/>
    </row>
    <row r="20" spans="1:26" s="187" customFormat="1" ht="25.95" customHeight="1" x14ac:dyDescent="0.45">
      <c r="A20" s="225" t="s">
        <v>7888</v>
      </c>
      <c r="B20" s="310"/>
      <c r="C20" s="297" t="s">
        <v>7887</v>
      </c>
      <c r="D20" s="312"/>
      <c r="E20" s="314"/>
      <c r="F20" s="316"/>
      <c r="G20" s="304"/>
      <c r="H20" s="329"/>
      <c r="I20" s="227" t="s">
        <v>7903</v>
      </c>
      <c r="J20" s="310"/>
      <c r="K20" s="297" t="s">
        <v>7887</v>
      </c>
      <c r="L20" s="312"/>
      <c r="M20" s="314"/>
      <c r="N20" s="316"/>
      <c r="O20" s="304"/>
      <c r="P20" s="329"/>
      <c r="Q20" s="318"/>
      <c r="R20" s="225" t="s">
        <v>7904</v>
      </c>
      <c r="S20" s="310"/>
      <c r="T20" s="297" t="s">
        <v>7887</v>
      </c>
      <c r="U20" s="312"/>
      <c r="V20" s="314"/>
      <c r="W20" s="316"/>
      <c r="X20" s="304"/>
      <c r="Y20" s="306"/>
      <c r="Z20" s="308"/>
    </row>
    <row r="21" spans="1:26" s="187" customFormat="1" ht="25.95" customHeight="1" x14ac:dyDescent="0.45">
      <c r="A21" s="294" t="s">
        <v>7787</v>
      </c>
      <c r="B21" s="309" t="s">
        <v>7895</v>
      </c>
      <c r="C21" s="295" t="s">
        <v>7895</v>
      </c>
      <c r="D21" s="311" t="str">
        <f xml:space="preserve">
IF(C22="ア",VLOOKUP(A22,ア!$A:$C,2,FALSE),
IF(C22="イ",VLOOKUP(A22,イ!$A:$C,2,FALSE),
IF(C22="ウ",HLOOKUP(A22,ウ!$1:$6,4,FALSE),
IF(C22="エ",VLOOKUP(A22,エ!$A:$E,4,FALSE),""))))</f>
        <v>東書</v>
      </c>
      <c r="E21" s="313"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5" t="s">
        <v>7681</v>
      </c>
      <c r="G21" s="303" t="s">
        <v>7900</v>
      </c>
      <c r="H21" s="326" t="s">
        <v>7917</v>
      </c>
      <c r="I21" s="298" t="s">
        <v>7788</v>
      </c>
      <c r="J21" s="309" t="s">
        <v>7895</v>
      </c>
      <c r="K21" s="295" t="s">
        <v>7895</v>
      </c>
      <c r="L21" s="311" t="str">
        <f xml:space="preserve">
IF(K22="ア",VLOOKUP(I22,ア!$A:$C,2,FALSE),
IF(K22="イ",VLOOKUP(I22,イ!$A:$C,2,FALSE),
IF(K22="ウ",HLOOKUP(I22,ウ!$1:$6,4,FALSE),
IF(K22="エ",VLOOKUP(I22,エ!$A:$E,4,FALSE),""))))</f>
        <v>東書</v>
      </c>
      <c r="M21" s="313"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5" t="s">
        <v>7681</v>
      </c>
      <c r="O21" s="303" t="s">
        <v>7900</v>
      </c>
      <c r="P21" s="305" t="s">
        <v>7918</v>
      </c>
      <c r="Q21" s="317"/>
      <c r="R21" s="294" t="s">
        <v>7789</v>
      </c>
      <c r="S21" s="309" t="s">
        <v>7922</v>
      </c>
      <c r="T21" s="295" t="s">
        <v>7922</v>
      </c>
      <c r="U21" s="311" t="str">
        <f xml:space="preserve">
IF(T22="ア",VLOOKUP(R22,ア!$A:$C,2,FALSE),
IF(T22="イ",VLOOKUP(R22,イ!$A:$C,2,FALSE),
IF(T22="ウ",HLOOKUP(R22,ウ!$1:$6,4,FALSE),
IF(T22="エ",VLOOKUP(R22,エ!$A:$E,4,FALSE),""))))</f>
        <v>教出</v>
      </c>
      <c r="V21" s="313" t="str">
        <f xml:space="preserve">
IF(T22="ア",VLOOKUP(R22,ア!$A:$C,3,FALSE),
IF(T22="イ",VLOOKUP(R22,イ!$A:$C,3,FALSE),
IF(T22="ウ",HLOOKUP(R22,ウ!$1:$6,5,FALSE)&amp;HLOOKUP(R22,ウ!$1:$6,6,FALSE),
IF(T22="エ",VLOOKUP(R22,エ!$A:$E,4,FALSE),""))))</f>
        <v>小学社会３</v>
      </c>
      <c r="W21" s="315" t="s">
        <v>7681</v>
      </c>
      <c r="X21" s="303" t="s">
        <v>7900</v>
      </c>
      <c r="Y21" s="305" t="s">
        <v>7919</v>
      </c>
      <c r="Z21" s="307"/>
    </row>
    <row r="22" spans="1:26" s="187" customFormat="1" ht="25.95" customHeight="1" x14ac:dyDescent="0.45">
      <c r="A22" s="225" t="s">
        <v>7889</v>
      </c>
      <c r="B22" s="310"/>
      <c r="C22" s="297" t="s">
        <v>7887</v>
      </c>
      <c r="D22" s="312"/>
      <c r="E22" s="314"/>
      <c r="F22" s="316"/>
      <c r="G22" s="304"/>
      <c r="H22" s="329"/>
      <c r="I22" s="227" t="s">
        <v>7901</v>
      </c>
      <c r="J22" s="310"/>
      <c r="K22" s="297" t="s">
        <v>7887</v>
      </c>
      <c r="L22" s="312"/>
      <c r="M22" s="314"/>
      <c r="N22" s="316"/>
      <c r="O22" s="304"/>
      <c r="P22" s="306"/>
      <c r="Q22" s="318"/>
      <c r="R22" s="225" t="s">
        <v>7909</v>
      </c>
      <c r="S22" s="310"/>
      <c r="T22" s="297" t="s">
        <v>7887</v>
      </c>
      <c r="U22" s="312"/>
      <c r="V22" s="314"/>
      <c r="W22" s="316"/>
      <c r="X22" s="304"/>
      <c r="Y22" s="306"/>
      <c r="Z22" s="308"/>
    </row>
    <row r="23" spans="1:26" s="187" customFormat="1" ht="25.95" customHeight="1" x14ac:dyDescent="0.45">
      <c r="A23" s="294" t="s">
        <v>1943</v>
      </c>
      <c r="B23" s="309" t="s">
        <v>7896</v>
      </c>
      <c r="C23" s="295" t="s">
        <v>7896</v>
      </c>
      <c r="D23" s="311" t="str">
        <f xml:space="preserve">
IF(C24="ア",VLOOKUP(A24,ア!$A:$C,2,FALSE),
IF(C24="イ",VLOOKUP(A24,イ!$A:$C,2,FALSE),
IF(C24="ウ",HLOOKUP(A24,ウ!$1:$6,4,FALSE),
IF(C24="エ",VLOOKUP(A24,エ!$A:$E,4,FALSE),""))))</f>
        <v>啓林館</v>
      </c>
      <c r="E23" s="313" t="str">
        <f xml:space="preserve">
IF(C24="ア",VLOOKUP(A24,ア!$A:$C,3,FALSE),
IF(C24="イ",VLOOKUP(A24,イ!$A:$C,3,FALSE),
IF(C24="ウ",HLOOKUP(A24,ウ!$1:$6,5,FALSE)&amp;HLOOKUP(A24,ウ!$1:$6,6,FALSE),
IF(C24="エ",VLOOKUP(A24,エ!$A:$E,4,FALSE),""))))</f>
        <v>わくわく　せいかつ上
いきいき　せいかつ下</v>
      </c>
      <c r="F23" s="315" t="s">
        <v>7681</v>
      </c>
      <c r="G23" s="303" t="s">
        <v>7900</v>
      </c>
      <c r="H23" s="326" t="s">
        <v>7916</v>
      </c>
      <c r="I23" s="298" t="s">
        <v>1945</v>
      </c>
      <c r="J23" s="309" t="s">
        <v>7896</v>
      </c>
      <c r="K23" s="295" t="s">
        <v>7896</v>
      </c>
      <c r="L23" s="311" t="str">
        <f xml:space="preserve">
IF(K24="ア",VLOOKUP(I24,ア!$A:$C,2,FALSE),
IF(K24="イ",VLOOKUP(I24,イ!$A:$C,2,FALSE),
IF(K24="ウ",HLOOKUP(I24,ウ!$1:$6,4,FALSE),
IF(K24="エ",VLOOKUP(I24,エ!$A:$E,4,FALSE),""))))</f>
        <v>啓林館</v>
      </c>
      <c r="M23" s="313" t="str">
        <f xml:space="preserve">
IF(K24="ア",VLOOKUP(I24,ア!$A:$C,3,FALSE),
IF(K24="イ",VLOOKUP(I24,イ!$A:$C,3,FALSE),
IF(K24="ウ",HLOOKUP(I24,ウ!$1:$6,5,FALSE)&amp;HLOOKUP(I24,ウ!$1:$6,6,FALSE),
IF(K24="エ",VLOOKUP(I24,エ!$A:$E,4,FALSE),""))))</f>
        <v>わくわく　せいかつ上
いきいき　せいかつ下</v>
      </c>
      <c r="N23" s="315" t="s">
        <v>7681</v>
      </c>
      <c r="O23" s="303" t="s">
        <v>7900</v>
      </c>
      <c r="P23" s="326" t="s">
        <v>7916</v>
      </c>
      <c r="Q23" s="317" t="s">
        <v>7906</v>
      </c>
      <c r="R23" s="294" t="s">
        <v>1948</v>
      </c>
      <c r="S23" s="309" t="s">
        <v>7922</v>
      </c>
      <c r="T23" s="295" t="s">
        <v>7925</v>
      </c>
      <c r="U23" s="311" t="str">
        <f xml:space="preserve">
IF(T24="ア",VLOOKUP(R24,ア!$A:$C,2,FALSE),
IF(T24="イ",VLOOKUP(R24,イ!$A:$C,2,FALSE),
IF(T24="ウ",HLOOKUP(R24,ウ!$1:$6,4,FALSE),
IF(T24="エ",VLOOKUP(R24,エ!$A:$E,4,FALSE),""))))</f>
        <v>帝国</v>
      </c>
      <c r="V23" s="313" t="str">
        <f xml:space="preserve">
IF(T24="ア",VLOOKUP(R24,ア!$A:$C,3,FALSE),
IF(T24="イ",VLOOKUP(R24,イ!$A:$C,3,FALSE),
IF(T24="ウ",HLOOKUP(R24,ウ!$1:$6,5,FALSE)&amp;HLOOKUP(R24,ウ!$1:$6,6,FALSE),
IF(T24="エ",VLOOKUP(R24,エ!$A:$E,4,FALSE),""))))</f>
        <v xml:space="preserve">楽しく学ぶ　小学生の地図帳　３・４・５・６年
</v>
      </c>
      <c r="W23" s="315" t="s">
        <v>7681</v>
      </c>
      <c r="X23" s="303" t="s">
        <v>7900</v>
      </c>
      <c r="Y23" s="305" t="s">
        <v>7920</v>
      </c>
      <c r="Z23" s="307"/>
    </row>
    <row r="24" spans="1:26" s="187" customFormat="1" ht="25.95" customHeight="1" x14ac:dyDescent="0.45">
      <c r="A24" s="225" t="s">
        <v>7890</v>
      </c>
      <c r="B24" s="310"/>
      <c r="C24" s="297" t="s">
        <v>7887</v>
      </c>
      <c r="D24" s="312"/>
      <c r="E24" s="314"/>
      <c r="F24" s="316"/>
      <c r="G24" s="304"/>
      <c r="H24" s="329"/>
      <c r="I24" s="227" t="s">
        <v>7890</v>
      </c>
      <c r="J24" s="310"/>
      <c r="K24" s="297" t="s">
        <v>7887</v>
      </c>
      <c r="L24" s="312"/>
      <c r="M24" s="314"/>
      <c r="N24" s="316"/>
      <c r="O24" s="304"/>
      <c r="P24" s="329"/>
      <c r="Q24" s="318"/>
      <c r="R24" s="225" t="s">
        <v>7910</v>
      </c>
      <c r="S24" s="310"/>
      <c r="T24" s="297" t="s">
        <v>7887</v>
      </c>
      <c r="U24" s="312"/>
      <c r="V24" s="314"/>
      <c r="W24" s="316"/>
      <c r="X24" s="304"/>
      <c r="Y24" s="306"/>
      <c r="Z24" s="308"/>
    </row>
    <row r="25" spans="1:26" s="187" customFormat="1" ht="25.95" customHeight="1" x14ac:dyDescent="0.45">
      <c r="A25" s="294" t="s">
        <v>1944</v>
      </c>
      <c r="B25" s="309" t="s">
        <v>7897</v>
      </c>
      <c r="C25" s="295" t="s">
        <v>7897</v>
      </c>
      <c r="D25" s="311" t="str">
        <f xml:space="preserve">
IF(C26="ア",VLOOKUP(A26,ア!$A:$C,2,FALSE),
IF(C26="イ",VLOOKUP(A26,イ!$A:$C,2,FALSE),
IF(C26="ウ",HLOOKUP(A26,ウ!$1:$6,4,FALSE),
IF(C26="エ",VLOOKUP(A26,エ!$A:$E,4,FALSE),""))))</f>
        <v>教芸</v>
      </c>
      <c r="E25" s="313" t="str">
        <f xml:space="preserve">
IF(C26="ア",VLOOKUP(A26,ア!$A:$C,3,FALSE),
IF(C26="イ",VLOOKUP(A26,イ!$A:$C,3,FALSE),
IF(C26="ウ",HLOOKUP(A26,ウ!$1:$6,5,FALSE)&amp;HLOOKUP(A26,ウ!$1:$6,6,FALSE),
IF(C26="エ",VLOOKUP(A26,エ!$A:$E,4,FALSE),""))))</f>
        <v>小学生のおんがく　１</v>
      </c>
      <c r="F25" s="315" t="s">
        <v>7681</v>
      </c>
      <c r="G25" s="303" t="s">
        <v>7900</v>
      </c>
      <c r="H25" s="326" t="s">
        <v>7917</v>
      </c>
      <c r="I25" s="298" t="s">
        <v>1946</v>
      </c>
      <c r="J25" s="309" t="s">
        <v>7897</v>
      </c>
      <c r="K25" s="295" t="s">
        <v>7897</v>
      </c>
      <c r="L25" s="311" t="str">
        <f xml:space="preserve">
IF(K26="ア",VLOOKUP(I26,ア!$A:$C,2,FALSE),
IF(K26="イ",VLOOKUP(I26,イ!$A:$C,2,FALSE),
IF(K26="ウ",HLOOKUP(I26,ウ!$1:$6,4,FALSE),
IF(K26="エ",VLOOKUP(I26,エ!$A:$E,4,FALSE),""))))</f>
        <v>教芸</v>
      </c>
      <c r="M25" s="313" t="str">
        <f xml:space="preserve">
IF(K26="ア",VLOOKUP(I26,ア!$A:$C,3,FALSE),
IF(K26="イ",VLOOKUP(I26,イ!$A:$C,3,FALSE),
IF(K26="ウ",HLOOKUP(I26,ウ!$1:$6,5,FALSE)&amp;HLOOKUP(I26,ウ!$1:$6,6,FALSE),
IF(K26="エ",VLOOKUP(I26,エ!$A:$E,4,FALSE),""))))</f>
        <v>小学生の音楽　２</v>
      </c>
      <c r="N25" s="315" t="s">
        <v>7681</v>
      </c>
      <c r="O25" s="303" t="s">
        <v>7900</v>
      </c>
      <c r="P25" s="305" t="s">
        <v>7918</v>
      </c>
      <c r="Q25" s="317"/>
      <c r="R25" s="294" t="s">
        <v>1949</v>
      </c>
      <c r="S25" s="309" t="s">
        <v>7895</v>
      </c>
      <c r="T25" s="295" t="s">
        <v>7895</v>
      </c>
      <c r="U25" s="311" t="str">
        <f xml:space="preserve">
IF(T26="ア",VLOOKUP(R26,ア!$A:$C,2,FALSE),
IF(T26="イ",VLOOKUP(R26,イ!$A:$C,2,FALSE),
IF(T26="ウ",HLOOKUP(R26,ウ!$1:$6,4,FALSE),
IF(T26="エ",VLOOKUP(R26,エ!$A:$E,4,FALSE),""))))</f>
        <v>東書</v>
      </c>
      <c r="V25" s="313"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5" t="s">
        <v>7681</v>
      </c>
      <c r="X25" s="303" t="s">
        <v>7900</v>
      </c>
      <c r="Y25" s="305" t="s">
        <v>7919</v>
      </c>
      <c r="Z25" s="307"/>
    </row>
    <row r="26" spans="1:26" s="187" customFormat="1" ht="25.95" customHeight="1" x14ac:dyDescent="0.45">
      <c r="A26" s="225" t="s">
        <v>7891</v>
      </c>
      <c r="B26" s="310"/>
      <c r="C26" s="297" t="s">
        <v>7887</v>
      </c>
      <c r="D26" s="312"/>
      <c r="E26" s="314"/>
      <c r="F26" s="316"/>
      <c r="G26" s="304"/>
      <c r="H26" s="329"/>
      <c r="I26" s="227" t="s">
        <v>7907</v>
      </c>
      <c r="J26" s="310"/>
      <c r="K26" s="297" t="s">
        <v>7887</v>
      </c>
      <c r="L26" s="312"/>
      <c r="M26" s="314"/>
      <c r="N26" s="316"/>
      <c r="O26" s="304"/>
      <c r="P26" s="306"/>
      <c r="Q26" s="318"/>
      <c r="R26" s="225" t="s">
        <v>7902</v>
      </c>
      <c r="S26" s="310"/>
      <c r="T26" s="297" t="s">
        <v>7887</v>
      </c>
      <c r="U26" s="312"/>
      <c r="V26" s="314"/>
      <c r="W26" s="316"/>
      <c r="X26" s="304"/>
      <c r="Y26" s="306"/>
      <c r="Z26" s="308"/>
    </row>
    <row r="27" spans="1:26" s="187" customFormat="1" ht="25.95" customHeight="1" x14ac:dyDescent="0.45">
      <c r="A27" s="294" t="s">
        <v>7790</v>
      </c>
      <c r="B27" s="309" t="s">
        <v>7898</v>
      </c>
      <c r="C27" s="295" t="s">
        <v>7898</v>
      </c>
      <c r="D27" s="311" t="str">
        <f xml:space="preserve">
IF(C28="ア",VLOOKUP(A28,ア!$A:$C,2,FALSE),
IF(C28="イ",VLOOKUP(A28,イ!$A:$C,2,FALSE),
IF(C28="ウ",HLOOKUP(A28,ウ!$1:$6,4,FALSE),
IF(C28="エ",VLOOKUP(A28,エ!$A:$E,4,FALSE),""))))</f>
        <v>開隆堂</v>
      </c>
      <c r="E27" s="313"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15" t="s">
        <v>7681</v>
      </c>
      <c r="G27" s="303" t="s">
        <v>7900</v>
      </c>
      <c r="H27" s="326" t="s">
        <v>7916</v>
      </c>
      <c r="I27" s="298" t="s">
        <v>7791</v>
      </c>
      <c r="J27" s="309" t="s">
        <v>7898</v>
      </c>
      <c r="K27" s="295" t="s">
        <v>7898</v>
      </c>
      <c r="L27" s="311" t="str">
        <f xml:space="preserve">
IF(K28="ア",VLOOKUP(I28,ア!$A:$C,2,FALSE),
IF(K28="イ",VLOOKUP(I28,イ!$A:$C,2,FALSE),
IF(K28="ウ",HLOOKUP(I28,ウ!$1:$6,4,FALSE),
IF(K28="エ",VLOOKUP(I28,エ!$A:$E,4,FALSE),""))))</f>
        <v>開隆堂</v>
      </c>
      <c r="M27" s="313"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15" t="s">
        <v>7681</v>
      </c>
      <c r="O27" s="303" t="s">
        <v>7900</v>
      </c>
      <c r="P27" s="326" t="s">
        <v>7916</v>
      </c>
      <c r="Q27" s="317" t="s">
        <v>7906</v>
      </c>
      <c r="R27" s="294" t="s">
        <v>7792</v>
      </c>
      <c r="S27" s="309" t="s">
        <v>7923</v>
      </c>
      <c r="T27" s="295" t="s">
        <v>7923</v>
      </c>
      <c r="U27" s="311" t="str">
        <f xml:space="preserve">
IF(T28="ア",VLOOKUP(R28,ア!$A:$C,2,FALSE),
IF(T28="イ",VLOOKUP(R28,イ!$A:$C,2,FALSE),
IF(T28="ウ",HLOOKUP(R28,ウ!$1:$6,4,FALSE),
IF(T28="エ",VLOOKUP(R28,エ!$A:$E,4,FALSE),""))))</f>
        <v>啓林館</v>
      </c>
      <c r="V27" s="313" t="str">
        <f xml:space="preserve">
IF(T28="ア",VLOOKUP(R28,ア!$A:$C,3,FALSE),
IF(T28="イ",VLOOKUP(R28,イ!$A:$C,3,FALSE),
IF(T28="ウ",HLOOKUP(R28,ウ!$1:$6,5,FALSE)&amp;HLOOKUP(R28,ウ!$1:$6,6,FALSE),
IF(T28="エ",VLOOKUP(R28,エ!$A:$E,4,FALSE),""))))</f>
        <v>わくわく理科　３</v>
      </c>
      <c r="W27" s="315" t="s">
        <v>7681</v>
      </c>
      <c r="X27" s="303" t="s">
        <v>7900</v>
      </c>
      <c r="Y27" s="305" t="s">
        <v>7919</v>
      </c>
      <c r="Z27" s="307"/>
    </row>
    <row r="28" spans="1:26" s="187" customFormat="1" ht="25.95" customHeight="1" x14ac:dyDescent="0.45">
      <c r="A28" s="225" t="s">
        <v>7892</v>
      </c>
      <c r="B28" s="310"/>
      <c r="C28" s="297" t="s">
        <v>7887</v>
      </c>
      <c r="D28" s="312"/>
      <c r="E28" s="314"/>
      <c r="F28" s="316"/>
      <c r="G28" s="304"/>
      <c r="H28" s="329"/>
      <c r="I28" s="227" t="s">
        <v>7892</v>
      </c>
      <c r="J28" s="310"/>
      <c r="K28" s="297" t="s">
        <v>7887</v>
      </c>
      <c r="L28" s="312"/>
      <c r="M28" s="314"/>
      <c r="N28" s="316"/>
      <c r="O28" s="304"/>
      <c r="P28" s="329"/>
      <c r="Q28" s="318"/>
      <c r="R28" s="225" t="s">
        <v>7911</v>
      </c>
      <c r="S28" s="310"/>
      <c r="T28" s="297" t="s">
        <v>7887</v>
      </c>
      <c r="U28" s="312"/>
      <c r="V28" s="314"/>
      <c r="W28" s="316"/>
      <c r="X28" s="304"/>
      <c r="Y28" s="306"/>
      <c r="Z28" s="308"/>
    </row>
    <row r="29" spans="1:26" s="187" customFormat="1" ht="25.95" customHeight="1" x14ac:dyDescent="0.45">
      <c r="A29" s="294" t="s">
        <v>7793</v>
      </c>
      <c r="B29" s="309" t="s">
        <v>7899</v>
      </c>
      <c r="C29" s="295" t="s">
        <v>7899</v>
      </c>
      <c r="D29" s="311" t="str">
        <f xml:space="preserve">
IF(C30="ア",VLOOKUP(A30,ア!$A:$C,2,FALSE),
IF(C30="イ",VLOOKUP(A30,イ!$A:$C,2,FALSE),
IF(C30="ウ",HLOOKUP(A30,ウ!$1:$6,4,FALSE),
IF(C30="エ",VLOOKUP(A30,エ!$A:$E,4,FALSE),""))))</f>
        <v>東書</v>
      </c>
      <c r="E29" s="313" t="str">
        <f xml:space="preserve">
IF(C30="ア",VLOOKUP(A30,ア!$A:$C,3,FALSE),
IF(C30="イ",VLOOKUP(A30,イ!$A:$C,3,FALSE),
IF(C30="ウ",HLOOKUP(A30,ウ!$1:$6,5,FALSE)&amp;HLOOKUP(A30,ウ!$1:$6,6,FALSE),
IF(C30="エ",VLOOKUP(A30,エ!$A:$E,4,FALSE),""))))</f>
        <v>新編　あたらしい　どうとく　１</v>
      </c>
      <c r="F29" s="315" t="s">
        <v>7681</v>
      </c>
      <c r="G29" s="303" t="s">
        <v>7900</v>
      </c>
      <c r="H29" s="326" t="s">
        <v>7917</v>
      </c>
      <c r="I29" s="298" t="s">
        <v>7794</v>
      </c>
      <c r="J29" s="309" t="s">
        <v>7899</v>
      </c>
      <c r="K29" s="295" t="s">
        <v>7899</v>
      </c>
      <c r="L29" s="311" t="str">
        <f xml:space="preserve">
IF(K30="ア",VLOOKUP(I30,ア!$A:$C,2,FALSE),
IF(K30="イ",VLOOKUP(I30,イ!$A:$C,2,FALSE),
IF(K30="ウ",HLOOKUP(I30,ウ!$1:$6,4,FALSE),
IF(K30="エ",VLOOKUP(I30,エ!$A:$E,4,FALSE),""))))</f>
        <v>東書</v>
      </c>
      <c r="M29" s="313" t="str">
        <f xml:space="preserve">
IF(K30="ア",VLOOKUP(I30,ア!$A:$C,3,FALSE),
IF(K30="イ",VLOOKUP(I30,イ!$A:$C,3,FALSE),
IF(K30="ウ",HLOOKUP(I30,ウ!$1:$6,5,FALSE)&amp;HLOOKUP(I30,ウ!$1:$6,6,FALSE),
IF(K30="エ",VLOOKUP(I30,エ!$A:$E,4,FALSE),""))))</f>
        <v>新編　新しい　どうとく　２</v>
      </c>
      <c r="N29" s="315" t="s">
        <v>7681</v>
      </c>
      <c r="O29" s="303" t="s">
        <v>7900</v>
      </c>
      <c r="P29" s="305" t="s">
        <v>7918</v>
      </c>
      <c r="Q29" s="317"/>
      <c r="R29" s="294" t="s">
        <v>7795</v>
      </c>
      <c r="S29" s="309" t="s">
        <v>7897</v>
      </c>
      <c r="T29" s="295" t="s">
        <v>7897</v>
      </c>
      <c r="U29" s="311" t="str">
        <f xml:space="preserve">
IF(T30="ア",VLOOKUP(R30,ア!$A:$C,2,FALSE),
IF(T30="イ",VLOOKUP(R30,イ!$A:$C,2,FALSE),
IF(T30="ウ",HLOOKUP(R30,ウ!$1:$6,4,FALSE),
IF(T30="エ",VLOOKUP(R30,エ!$A:$E,4,FALSE),""))))</f>
        <v>教芸</v>
      </c>
      <c r="V29" s="313" t="str">
        <f xml:space="preserve">
IF(T30="ア",VLOOKUP(R30,ア!$A:$C,3,FALSE),
IF(T30="イ",VLOOKUP(R30,イ!$A:$C,3,FALSE),
IF(T30="ウ",HLOOKUP(R30,ウ!$1:$6,5,FALSE)&amp;HLOOKUP(R30,ウ!$1:$6,6,FALSE),
IF(T30="エ",VLOOKUP(R30,エ!$A:$E,4,FALSE),""))))</f>
        <v>小学生の音楽　３</v>
      </c>
      <c r="W29" s="315" t="s">
        <v>7681</v>
      </c>
      <c r="X29" s="303" t="s">
        <v>7900</v>
      </c>
      <c r="Y29" s="305" t="s">
        <v>7919</v>
      </c>
      <c r="Z29" s="307"/>
    </row>
    <row r="30" spans="1:26" s="187" customFormat="1" ht="25.95" customHeight="1" x14ac:dyDescent="0.45">
      <c r="A30" s="225" t="s">
        <v>7893</v>
      </c>
      <c r="B30" s="310"/>
      <c r="C30" s="297" t="s">
        <v>7887</v>
      </c>
      <c r="D30" s="312"/>
      <c r="E30" s="314"/>
      <c r="F30" s="316"/>
      <c r="G30" s="304"/>
      <c r="H30" s="329"/>
      <c r="I30" s="227" t="s">
        <v>7908</v>
      </c>
      <c r="J30" s="310"/>
      <c r="K30" s="297" t="s">
        <v>7887</v>
      </c>
      <c r="L30" s="312"/>
      <c r="M30" s="314"/>
      <c r="N30" s="316"/>
      <c r="O30" s="304"/>
      <c r="P30" s="306"/>
      <c r="Q30" s="318"/>
      <c r="R30" s="225" t="s">
        <v>7912</v>
      </c>
      <c r="S30" s="310"/>
      <c r="T30" s="297" t="s">
        <v>7887</v>
      </c>
      <c r="U30" s="312"/>
      <c r="V30" s="314"/>
      <c r="W30" s="316"/>
      <c r="X30" s="304"/>
      <c r="Y30" s="306"/>
      <c r="Z30" s="308"/>
    </row>
    <row r="31" spans="1:26" s="187" customFormat="1" ht="25.95" customHeight="1" x14ac:dyDescent="0.45">
      <c r="A31" s="294" t="s">
        <v>7796</v>
      </c>
      <c r="B31" s="309"/>
      <c r="C31" s="295"/>
      <c r="D31" s="311" t="str">
        <f xml:space="preserve">
IF(C32="ア",VLOOKUP(A32,ア!$A:$C,2,FALSE),
IF(C32="イ",VLOOKUP(A32,イ!$A:$C,2,FALSE),
IF(C32="ウ",HLOOKUP(A32,ウ!$1:$6,4,FALSE),
IF(C32="エ",VLOOKUP(A32,エ!$A:$E,4,FALSE),""))))</f>
        <v/>
      </c>
      <c r="E31" s="313" t="str">
        <f xml:space="preserve">
IF(C32="ア",VLOOKUP(A32,ア!$A:$C,3,FALSE),
IF(C32="イ",VLOOKUP(A32,イ!$A:$C,3,FALSE),
IF(C32="ウ",HLOOKUP(A32,ウ!$1:$6,5,FALSE)&amp;HLOOKUP(A32,ウ!$1:$6,6,FALSE),
IF(C32="エ",VLOOKUP(A32,エ!$A:$E,4,FALSE),""))))</f>
        <v/>
      </c>
      <c r="F31" s="315"/>
      <c r="G31" s="303"/>
      <c r="H31" s="326"/>
      <c r="I31" s="298" t="s">
        <v>7797</v>
      </c>
      <c r="J31" s="309"/>
      <c r="K31" s="295"/>
      <c r="L31" s="311" t="str">
        <f xml:space="preserve">
IF(K32="ア",VLOOKUP(I32,ア!$A:$C,2,FALSE),
IF(K32="イ",VLOOKUP(I32,イ!$A:$C,2,FALSE),
IF(K32="ウ",HLOOKUP(I32,ウ!$1:$6,4,FALSE),
IF(K32="エ",VLOOKUP(I32,エ!$A:$E,4,FALSE),""))))</f>
        <v/>
      </c>
      <c r="M31" s="313" t="str">
        <f xml:space="preserve">
IF(K32="ア",VLOOKUP(I32,ア!$A:$C,3,FALSE),
IF(K32="イ",VLOOKUP(I32,イ!$A:$C,3,FALSE),
IF(K32="ウ",HLOOKUP(I32,ウ!$1:$6,5,FALSE)&amp;HLOOKUP(I32,ウ!$1:$6,6,FALSE),
IF(K32="エ",VLOOKUP(I32,エ!$A:$E,4,FALSE),""))))</f>
        <v/>
      </c>
      <c r="N31" s="315"/>
      <c r="O31" s="303"/>
      <c r="P31" s="326"/>
      <c r="Q31" s="317"/>
      <c r="R31" s="294" t="s">
        <v>7798</v>
      </c>
      <c r="S31" s="309" t="s">
        <v>7898</v>
      </c>
      <c r="T31" s="295" t="s">
        <v>7898</v>
      </c>
      <c r="U31" s="311" t="str">
        <f xml:space="preserve">
IF(T32="ア",VLOOKUP(R32,ア!$A:$C,2,FALSE),
IF(T32="イ",VLOOKUP(R32,イ!$A:$C,2,FALSE),
IF(T32="ウ",HLOOKUP(R32,ウ!$1:$6,4,FALSE),
IF(T32="エ",VLOOKUP(R32,エ!$A:$E,4,FALSE),""))))</f>
        <v>開隆堂</v>
      </c>
      <c r="V31" s="313"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15" t="s">
        <v>7681</v>
      </c>
      <c r="X31" s="303" t="s">
        <v>7900</v>
      </c>
      <c r="Y31" s="305" t="s">
        <v>7921</v>
      </c>
      <c r="Z31" s="307"/>
    </row>
    <row r="32" spans="1:26" s="187" customFormat="1" ht="25.95" customHeight="1" x14ac:dyDescent="0.45">
      <c r="A32" s="225"/>
      <c r="B32" s="310"/>
      <c r="C32" s="297"/>
      <c r="D32" s="312"/>
      <c r="E32" s="314"/>
      <c r="F32" s="316"/>
      <c r="G32" s="304"/>
      <c r="H32" s="329"/>
      <c r="I32" s="227"/>
      <c r="J32" s="310"/>
      <c r="K32" s="297"/>
      <c r="L32" s="312"/>
      <c r="M32" s="314"/>
      <c r="N32" s="316"/>
      <c r="O32" s="304"/>
      <c r="P32" s="329"/>
      <c r="Q32" s="318"/>
      <c r="R32" s="225" t="s">
        <v>7913</v>
      </c>
      <c r="S32" s="310"/>
      <c r="T32" s="297" t="s">
        <v>7887</v>
      </c>
      <c r="U32" s="312"/>
      <c r="V32" s="314"/>
      <c r="W32" s="316"/>
      <c r="X32" s="304"/>
      <c r="Y32" s="306"/>
      <c r="Z32" s="308"/>
    </row>
    <row r="33" spans="1:26" s="187" customFormat="1" ht="25.95" customHeight="1" x14ac:dyDescent="0.45">
      <c r="A33" s="294" t="s">
        <v>7799</v>
      </c>
      <c r="B33" s="309"/>
      <c r="C33" s="295"/>
      <c r="D33" s="311" t="str">
        <f xml:space="preserve">
IF(C34="ア",VLOOKUP(A34,ア!$A:$C,2,FALSE),
IF(C34="イ",VLOOKUP(A34,イ!$A:$C,2,FALSE),
IF(C34="ウ",HLOOKUP(A34,ウ!$1:$6,4,FALSE),
IF(C34="エ",VLOOKUP(A34,エ!$A:$E,4,FALSE),""))))</f>
        <v/>
      </c>
      <c r="E33" s="313" t="str">
        <f xml:space="preserve">
IF(C34="ア",VLOOKUP(A34,ア!$A:$C,3,FALSE),
IF(C34="イ",VLOOKUP(A34,イ!$A:$C,3,FALSE),
IF(C34="ウ",HLOOKUP(A34,ウ!$1:$6,5,FALSE)&amp;HLOOKUP(A34,ウ!$1:$6,6,FALSE),
IF(C34="エ",VLOOKUP(A34,エ!$A:$E,4,FALSE),""))))</f>
        <v/>
      </c>
      <c r="F33" s="315"/>
      <c r="G33" s="303"/>
      <c r="H33" s="326"/>
      <c r="I33" s="298" t="s">
        <v>7800</v>
      </c>
      <c r="J33" s="309"/>
      <c r="K33" s="295"/>
      <c r="L33" s="311" t="str">
        <f xml:space="preserve">
IF(K34="ア",VLOOKUP(I34,ア!$A:$C,2,FALSE),
IF(K34="イ",VLOOKUP(I34,イ!$A:$C,2,FALSE),
IF(K34="ウ",HLOOKUP(I34,ウ!$1:$6,4,FALSE),
IF(K34="エ",VLOOKUP(I34,エ!$A:$E,4,FALSE),""))))</f>
        <v/>
      </c>
      <c r="M33" s="313" t="str">
        <f xml:space="preserve">
IF(K34="ア",VLOOKUP(I34,ア!$A:$C,3,FALSE),
IF(K34="イ",VLOOKUP(I34,イ!$A:$C,3,FALSE),
IF(K34="ウ",HLOOKUP(I34,ウ!$1:$6,5,FALSE)&amp;HLOOKUP(I34,ウ!$1:$6,6,FALSE),
IF(K34="エ",VLOOKUP(I34,エ!$A:$E,4,FALSE),""))))</f>
        <v/>
      </c>
      <c r="N33" s="315"/>
      <c r="O33" s="303"/>
      <c r="P33" s="326"/>
      <c r="Q33" s="317"/>
      <c r="R33" s="294" t="s">
        <v>7801</v>
      </c>
      <c r="S33" s="309" t="s">
        <v>7924</v>
      </c>
      <c r="T33" s="295" t="s">
        <v>7926</v>
      </c>
      <c r="U33" s="311" t="str">
        <f xml:space="preserve">
IF(T34="ア",VLOOKUP(R34,ア!$A:$C,2,FALSE),
IF(T34="イ",VLOOKUP(R34,イ!$A:$C,2,FALSE),
IF(T34="ウ",HLOOKUP(R34,ウ!$1:$6,4,FALSE),
IF(T34="エ",VLOOKUP(R34,エ!$A:$E,4,FALSE),""))))</f>
        <v>学研</v>
      </c>
      <c r="V33" s="313" t="str">
        <f xml:space="preserve">
IF(T34="ア",VLOOKUP(R34,ア!$A:$C,3,FALSE),
IF(T34="イ",VLOOKUP(R34,イ!$A:$C,3,FALSE),
IF(T34="ウ",HLOOKUP(R34,ウ!$1:$6,5,FALSE)&amp;HLOOKUP(R34,ウ!$1:$6,6,FALSE),
IF(T34="エ",VLOOKUP(R34,エ!$A:$E,4,FALSE),""))))</f>
        <v>新・みんなのほけん３・４年</v>
      </c>
      <c r="W33" s="315" t="s">
        <v>7681</v>
      </c>
      <c r="X33" s="303" t="s">
        <v>7900</v>
      </c>
      <c r="Y33" s="305" t="s">
        <v>7921</v>
      </c>
      <c r="Z33" s="307"/>
    </row>
    <row r="34" spans="1:26" s="187" customFormat="1" ht="25.95" customHeight="1" x14ac:dyDescent="0.45">
      <c r="A34" s="225"/>
      <c r="B34" s="310"/>
      <c r="C34" s="297"/>
      <c r="D34" s="312"/>
      <c r="E34" s="314"/>
      <c r="F34" s="316"/>
      <c r="G34" s="304"/>
      <c r="H34" s="329"/>
      <c r="I34" s="227"/>
      <c r="J34" s="310"/>
      <c r="K34" s="297"/>
      <c r="L34" s="312"/>
      <c r="M34" s="314"/>
      <c r="N34" s="316"/>
      <c r="O34" s="304"/>
      <c r="P34" s="329"/>
      <c r="Q34" s="318"/>
      <c r="R34" s="225" t="s">
        <v>7914</v>
      </c>
      <c r="S34" s="310"/>
      <c r="T34" s="297" t="s">
        <v>7887</v>
      </c>
      <c r="U34" s="312"/>
      <c r="V34" s="314"/>
      <c r="W34" s="316"/>
      <c r="X34" s="304"/>
      <c r="Y34" s="306"/>
      <c r="Z34" s="308"/>
    </row>
    <row r="35" spans="1:26" s="187" customFormat="1" ht="25.95" customHeight="1" x14ac:dyDescent="0.45">
      <c r="A35" s="294" t="s">
        <v>7802</v>
      </c>
      <c r="B35" s="309"/>
      <c r="C35" s="295"/>
      <c r="D35" s="311" t="str">
        <f xml:space="preserve">
IF(C36="ア",VLOOKUP(A36,ア!$A:$C,2,FALSE),
IF(C36="イ",VLOOKUP(A36,イ!$A:$C,2,FALSE),
IF(C36="ウ",HLOOKUP(A36,ウ!$1:$6,4,FALSE),
IF(C36="エ",VLOOKUP(A36,エ!$A:$E,4,FALSE),""))))</f>
        <v/>
      </c>
      <c r="E35" s="313" t="str">
        <f xml:space="preserve">
IF(C36="ア",VLOOKUP(A36,ア!$A:$C,3,FALSE),
IF(C36="イ",VLOOKUP(A36,イ!$A:$C,3,FALSE),
IF(C36="ウ",HLOOKUP(A36,ウ!$1:$6,5,FALSE)&amp;HLOOKUP(A36,ウ!$1:$6,6,FALSE),
IF(C36="エ",VLOOKUP(A36,エ!$A:$E,4,FALSE),""))))</f>
        <v/>
      </c>
      <c r="F35" s="315"/>
      <c r="G35" s="303"/>
      <c r="H35" s="326"/>
      <c r="I35" s="298" t="s">
        <v>7803</v>
      </c>
      <c r="J35" s="309"/>
      <c r="K35" s="295"/>
      <c r="L35" s="311" t="str">
        <f xml:space="preserve">
IF(K36="ア",VLOOKUP(I36,ア!$A:$C,2,FALSE),
IF(K36="イ",VLOOKUP(I36,イ!$A:$C,2,FALSE),
IF(K36="ウ",HLOOKUP(I36,ウ!$1:$6,4,FALSE),
IF(K36="エ",VLOOKUP(I36,エ!$A:$E,4,FALSE),""))))</f>
        <v/>
      </c>
      <c r="M35" s="313" t="str">
        <f xml:space="preserve">
IF(K36="ア",VLOOKUP(I36,ア!$A:$C,3,FALSE),
IF(K36="イ",VLOOKUP(I36,イ!$A:$C,3,FALSE),
IF(K36="ウ",HLOOKUP(I36,ウ!$1:$6,5,FALSE)&amp;HLOOKUP(I36,ウ!$1:$6,6,FALSE),
IF(K36="エ",VLOOKUP(I36,エ!$A:$E,4,FALSE),""))))</f>
        <v/>
      </c>
      <c r="N35" s="315"/>
      <c r="O35" s="303"/>
      <c r="P35" s="326"/>
      <c r="Q35" s="317"/>
      <c r="R35" s="294" t="s">
        <v>7804</v>
      </c>
      <c r="S35" s="309" t="s">
        <v>7899</v>
      </c>
      <c r="T35" s="295" t="s">
        <v>7899</v>
      </c>
      <c r="U35" s="311" t="str">
        <f xml:space="preserve">
IF(T36="ア",VLOOKUP(R36,ア!$A:$C,2,FALSE),
IF(T36="イ",VLOOKUP(R36,イ!$A:$C,2,FALSE),
IF(T36="ウ",HLOOKUP(R36,ウ!$1:$6,4,FALSE),
IF(T36="エ",VLOOKUP(R36,エ!$A:$E,4,FALSE),""))))</f>
        <v>東書</v>
      </c>
      <c r="V35" s="313" t="str">
        <f xml:space="preserve">
IF(T36="ア",VLOOKUP(R36,ア!$A:$C,3,FALSE),
IF(T36="イ",VLOOKUP(R36,イ!$A:$C,3,FALSE),
IF(T36="ウ",HLOOKUP(R36,ウ!$1:$6,5,FALSE)&amp;HLOOKUP(R36,ウ!$1:$6,6,FALSE),
IF(T36="エ",VLOOKUP(R36,エ!$A:$E,4,FALSE),""))))</f>
        <v>新編　新しいどうとく　３</v>
      </c>
      <c r="W35" s="315" t="s">
        <v>7681</v>
      </c>
      <c r="X35" s="303" t="s">
        <v>7900</v>
      </c>
      <c r="Y35" s="305" t="s">
        <v>7919</v>
      </c>
      <c r="Z35" s="307"/>
    </row>
    <row r="36" spans="1:26" s="187" customFormat="1" ht="25.95" customHeight="1" x14ac:dyDescent="0.45">
      <c r="A36" s="225"/>
      <c r="B36" s="310"/>
      <c r="C36" s="297"/>
      <c r="D36" s="312"/>
      <c r="E36" s="314"/>
      <c r="F36" s="316"/>
      <c r="G36" s="304"/>
      <c r="H36" s="329"/>
      <c r="I36" s="227"/>
      <c r="J36" s="310"/>
      <c r="K36" s="297"/>
      <c r="L36" s="312"/>
      <c r="M36" s="314"/>
      <c r="N36" s="316"/>
      <c r="O36" s="304"/>
      <c r="P36" s="329"/>
      <c r="Q36" s="318"/>
      <c r="R36" s="225" t="s">
        <v>7915</v>
      </c>
      <c r="S36" s="310"/>
      <c r="T36" s="297" t="s">
        <v>7887</v>
      </c>
      <c r="U36" s="312"/>
      <c r="V36" s="314"/>
      <c r="W36" s="316"/>
      <c r="X36" s="304"/>
      <c r="Y36" s="306"/>
      <c r="Z36" s="308"/>
    </row>
    <row r="37" spans="1:26" s="187" customFormat="1" ht="21" customHeight="1" x14ac:dyDescent="0.45">
      <c r="A37" s="294" t="s">
        <v>7805</v>
      </c>
      <c r="B37" s="309"/>
      <c r="C37" s="295"/>
      <c r="D37" s="311" t="str">
        <f xml:space="preserve">
IF(C38="ア",VLOOKUP(A38,ア!$A:$C,2,FALSE),
IF(C38="イ",VLOOKUP(A38,イ!$A:$C,2,FALSE),
IF(C38="ウ",HLOOKUP(A38,ウ!$1:$6,4,FALSE),
IF(C38="エ",VLOOKUP(A38,エ!$A:$E,4,FALSE),""))))</f>
        <v/>
      </c>
      <c r="E37" s="313" t="str">
        <f xml:space="preserve">
IF(C38="ア",VLOOKUP(A38,ア!$A:$C,3,FALSE),
IF(C38="イ",VLOOKUP(A38,イ!$A:$C,3,FALSE),
IF(C38="ウ",HLOOKUP(A38,ウ!$1:$6,5,FALSE)&amp;HLOOKUP(A38,ウ!$1:$6,6,FALSE),
IF(C38="エ",VLOOKUP(A38,エ!$A:$E,4,FALSE),""))))</f>
        <v/>
      </c>
      <c r="F37" s="315"/>
      <c r="G37" s="303"/>
      <c r="H37" s="326"/>
      <c r="I37" s="298" t="s">
        <v>7806</v>
      </c>
      <c r="J37" s="309"/>
      <c r="K37" s="295"/>
      <c r="L37" s="311" t="str">
        <f xml:space="preserve">
IF(K38="ア",VLOOKUP(I38,ア!$A:$C,2,FALSE),
IF(K38="イ",VLOOKUP(I38,イ!$A:$C,2,FALSE),
IF(K38="ウ",HLOOKUP(I38,ウ!$1:$6,4,FALSE),
IF(K38="エ",VLOOKUP(I38,エ!$A:$E,4,FALSE),""))))</f>
        <v/>
      </c>
      <c r="M37" s="313" t="str">
        <f xml:space="preserve">
IF(K38="ア",VLOOKUP(I38,ア!$A:$C,3,FALSE),
IF(K38="イ",VLOOKUP(I38,イ!$A:$C,3,FALSE),
IF(K38="ウ",HLOOKUP(I38,ウ!$1:$6,5,FALSE)&amp;HLOOKUP(I38,ウ!$1:$6,6,FALSE),
IF(K38="エ",VLOOKUP(I38,エ!$A:$E,4,FALSE),""))))</f>
        <v/>
      </c>
      <c r="N37" s="315"/>
      <c r="O37" s="303"/>
      <c r="P37" s="326"/>
      <c r="Q37" s="317"/>
      <c r="R37" s="294" t="s">
        <v>7807</v>
      </c>
      <c r="S37" s="309"/>
      <c r="T37" s="295"/>
      <c r="U37" s="311" t="str">
        <f xml:space="preserve">
IF(T38="ア",VLOOKUP(R38,ア!$A:$C,2,FALSE),
IF(T38="イ",VLOOKUP(R38,イ!$A:$C,2,FALSE),
IF(T38="ウ",HLOOKUP(R38,ウ!$1:$6,4,FALSE),
IF(T38="エ",VLOOKUP(R38,エ!$A:$E,4,FALSE),""))))</f>
        <v/>
      </c>
      <c r="V37" s="313" t="str">
        <f xml:space="preserve">
IF(T38="ア",VLOOKUP(R38,ア!$A:$C,3,FALSE),
IF(T38="イ",VLOOKUP(R38,イ!$A:$C,3,FALSE),
IF(T38="ウ",HLOOKUP(R38,ウ!$1:$6,5,FALSE)&amp;HLOOKUP(R38,ウ!$1:$6,6,FALSE),
IF(T38="エ",VLOOKUP(R38,エ!$A:$E,4,FALSE),""))))</f>
        <v/>
      </c>
      <c r="W37" s="315"/>
      <c r="X37" s="303"/>
      <c r="Y37" s="305"/>
      <c r="Z37" s="307"/>
    </row>
    <row r="38" spans="1:26" s="187" customFormat="1" ht="21" customHeight="1" x14ac:dyDescent="0.45">
      <c r="A38" s="225"/>
      <c r="B38" s="310"/>
      <c r="C38" s="297"/>
      <c r="D38" s="312"/>
      <c r="E38" s="314"/>
      <c r="F38" s="316"/>
      <c r="G38" s="304"/>
      <c r="H38" s="329"/>
      <c r="I38" s="227"/>
      <c r="J38" s="310"/>
      <c r="K38" s="297"/>
      <c r="L38" s="312"/>
      <c r="M38" s="314"/>
      <c r="N38" s="316"/>
      <c r="O38" s="304"/>
      <c r="P38" s="329"/>
      <c r="Q38" s="318"/>
      <c r="R38" s="225"/>
      <c r="S38" s="310"/>
      <c r="T38" s="297"/>
      <c r="U38" s="312"/>
      <c r="V38" s="314"/>
      <c r="W38" s="316"/>
      <c r="X38" s="304"/>
      <c r="Y38" s="306"/>
      <c r="Z38" s="308"/>
    </row>
    <row r="39" spans="1:26" s="187" customFormat="1" ht="21" customHeight="1" x14ac:dyDescent="0.45">
      <c r="A39" s="294" t="s">
        <v>7808</v>
      </c>
      <c r="B39" s="309"/>
      <c r="C39" s="295"/>
      <c r="D39" s="311" t="str">
        <f xml:space="preserve">
IF(C40="ア",VLOOKUP(A40,ア!$A:$C,2,FALSE),
IF(C40="イ",VLOOKUP(A40,イ!$A:$C,2,FALSE),
IF(C40="ウ",HLOOKUP(A40,ウ!$1:$6,4,FALSE),
IF(C40="エ",VLOOKUP(A40,エ!$A:$E,4,FALSE),""))))</f>
        <v/>
      </c>
      <c r="E39" s="313" t="str">
        <f xml:space="preserve">
IF(C40="ア",VLOOKUP(A40,ア!$A:$C,3,FALSE),
IF(C40="イ",VLOOKUP(A40,イ!$A:$C,3,FALSE),
IF(C40="ウ",HLOOKUP(A40,ウ!$1:$6,5,FALSE)&amp;HLOOKUP(A40,ウ!$1:$6,6,FALSE),
IF(C40="エ",VLOOKUP(A40,エ!$A:$E,4,FALSE),""))))</f>
        <v/>
      </c>
      <c r="F39" s="315"/>
      <c r="G39" s="303"/>
      <c r="H39" s="326"/>
      <c r="I39" s="298" t="s">
        <v>7809</v>
      </c>
      <c r="J39" s="309"/>
      <c r="K39" s="295"/>
      <c r="L39" s="311" t="str">
        <f xml:space="preserve">
IF(K40="ア",VLOOKUP(I40,ア!$A:$C,2,FALSE),
IF(K40="イ",VLOOKUP(I40,イ!$A:$C,2,FALSE),
IF(K40="ウ",HLOOKUP(I40,ウ!$1:$6,4,FALSE),
IF(K40="エ",VLOOKUP(I40,エ!$A:$E,4,FALSE),""))))</f>
        <v/>
      </c>
      <c r="M39" s="313" t="str">
        <f xml:space="preserve">
IF(K40="ア",VLOOKUP(I40,ア!$A:$C,3,FALSE),
IF(K40="イ",VLOOKUP(I40,イ!$A:$C,3,FALSE),
IF(K40="ウ",HLOOKUP(I40,ウ!$1:$6,5,FALSE)&amp;HLOOKUP(I40,ウ!$1:$6,6,FALSE),
IF(K40="エ",VLOOKUP(I40,エ!$A:$E,4,FALSE),""))))</f>
        <v/>
      </c>
      <c r="N39" s="315"/>
      <c r="O39" s="303"/>
      <c r="P39" s="326"/>
      <c r="Q39" s="317"/>
      <c r="R39" s="294" t="s">
        <v>7810</v>
      </c>
      <c r="S39" s="309"/>
      <c r="T39" s="295"/>
      <c r="U39" s="311" t="str">
        <f xml:space="preserve">
IF(T40="ア",VLOOKUP(R40,ア!$A:$C,2,FALSE),
IF(T40="イ",VLOOKUP(R40,イ!$A:$C,2,FALSE),
IF(T40="ウ",HLOOKUP(R40,ウ!$1:$6,4,FALSE),
IF(T40="エ",VLOOKUP(R40,エ!$A:$E,4,FALSE),""))))</f>
        <v/>
      </c>
      <c r="V39" s="313" t="str">
        <f xml:space="preserve">
IF(T40="ア",VLOOKUP(R40,ア!$A:$C,3,FALSE),
IF(T40="イ",VLOOKUP(R40,イ!$A:$C,3,FALSE),
IF(T40="ウ",HLOOKUP(R40,ウ!$1:$6,5,FALSE)&amp;HLOOKUP(R40,ウ!$1:$6,6,FALSE),
IF(T40="エ",VLOOKUP(R40,エ!$A:$E,4,FALSE),""))))</f>
        <v/>
      </c>
      <c r="W39" s="315"/>
      <c r="X39" s="303"/>
      <c r="Y39" s="305"/>
      <c r="Z39" s="307"/>
    </row>
    <row r="40" spans="1:26" s="187" customFormat="1" ht="21" customHeight="1" x14ac:dyDescent="0.45">
      <c r="A40" s="225"/>
      <c r="B40" s="310"/>
      <c r="C40" s="297"/>
      <c r="D40" s="312"/>
      <c r="E40" s="314"/>
      <c r="F40" s="316"/>
      <c r="G40" s="304"/>
      <c r="H40" s="329"/>
      <c r="I40" s="227"/>
      <c r="J40" s="310"/>
      <c r="K40" s="297"/>
      <c r="L40" s="312"/>
      <c r="M40" s="314"/>
      <c r="N40" s="316"/>
      <c r="O40" s="304"/>
      <c r="P40" s="329"/>
      <c r="Q40" s="318"/>
      <c r="R40" s="225"/>
      <c r="S40" s="310"/>
      <c r="T40" s="297"/>
      <c r="U40" s="312"/>
      <c r="V40" s="314"/>
      <c r="W40" s="316"/>
      <c r="X40" s="304"/>
      <c r="Y40" s="306"/>
      <c r="Z40" s="308"/>
    </row>
    <row r="41" spans="1:26" s="187" customFormat="1" ht="21" customHeight="1" x14ac:dyDescent="0.45">
      <c r="A41" s="294" t="s">
        <v>7811</v>
      </c>
      <c r="B41" s="309"/>
      <c r="C41" s="295"/>
      <c r="D41" s="311" t="str">
        <f xml:space="preserve">
IF(C42="ア",VLOOKUP(A42,ア!$A:$C,2,FALSE),
IF(C42="イ",VLOOKUP(A42,イ!$A:$C,2,FALSE),
IF(C42="ウ",HLOOKUP(A42,ウ!$1:$6,4,FALSE),
IF(C42="エ",VLOOKUP(A42,エ!$A:$E,4,FALSE),""))))</f>
        <v/>
      </c>
      <c r="E41" s="313" t="str">
        <f xml:space="preserve">
IF(C42="ア",VLOOKUP(A42,ア!$A:$C,3,FALSE),
IF(C42="イ",VLOOKUP(A42,イ!$A:$C,3,FALSE),
IF(C42="ウ",HLOOKUP(A42,ウ!$1:$6,5,FALSE)&amp;HLOOKUP(A42,ウ!$1:$6,6,FALSE),
IF(C42="エ",VLOOKUP(A42,エ!$A:$E,4,FALSE),""))))</f>
        <v/>
      </c>
      <c r="F41" s="315"/>
      <c r="G41" s="303"/>
      <c r="H41" s="326"/>
      <c r="I41" s="298" t="s">
        <v>7812</v>
      </c>
      <c r="J41" s="309"/>
      <c r="K41" s="295"/>
      <c r="L41" s="311" t="str">
        <f xml:space="preserve">
IF(K42="ア",VLOOKUP(I42,ア!$A:$C,2,FALSE),
IF(K42="イ",VLOOKUP(I42,イ!$A:$C,2,FALSE),
IF(K42="ウ",HLOOKUP(I42,ウ!$1:$6,4,FALSE),
IF(K42="エ",VLOOKUP(I42,エ!$A:$E,4,FALSE),""))))</f>
        <v/>
      </c>
      <c r="M41" s="313" t="str">
        <f xml:space="preserve">
IF(K42="ア",VLOOKUP(I42,ア!$A:$C,3,FALSE),
IF(K42="イ",VLOOKUP(I42,イ!$A:$C,3,FALSE),
IF(K42="ウ",HLOOKUP(I42,ウ!$1:$6,5,FALSE)&amp;HLOOKUP(I42,ウ!$1:$6,6,FALSE),
IF(K42="エ",VLOOKUP(I42,エ!$A:$E,4,FALSE),""))))</f>
        <v/>
      </c>
      <c r="N41" s="315"/>
      <c r="O41" s="303"/>
      <c r="P41" s="326"/>
      <c r="Q41" s="317"/>
      <c r="R41" s="294" t="s">
        <v>7813</v>
      </c>
      <c r="S41" s="309"/>
      <c r="T41" s="295"/>
      <c r="U41" s="311" t="str">
        <f xml:space="preserve">
IF(T42="ア",VLOOKUP(R42,ア!$A:$C,2,FALSE),
IF(T42="イ",VLOOKUP(R42,イ!$A:$C,2,FALSE),
IF(T42="ウ",HLOOKUP(R42,ウ!$1:$6,4,FALSE),
IF(T42="エ",VLOOKUP(R42,エ!$A:$E,4,FALSE),""))))</f>
        <v/>
      </c>
      <c r="V41" s="313" t="str">
        <f xml:space="preserve">
IF(T42="ア",VLOOKUP(R42,ア!$A:$C,3,FALSE),
IF(T42="イ",VLOOKUP(R42,イ!$A:$C,3,FALSE),
IF(T42="ウ",HLOOKUP(R42,ウ!$1:$6,5,FALSE)&amp;HLOOKUP(R42,ウ!$1:$6,6,FALSE),
IF(T42="エ",VLOOKUP(R42,エ!$A:$E,4,FALSE),""))))</f>
        <v/>
      </c>
      <c r="W41" s="315"/>
      <c r="X41" s="303"/>
      <c r="Y41" s="305"/>
      <c r="Z41" s="307"/>
    </row>
    <row r="42" spans="1:26" s="187" customFormat="1" ht="21" customHeight="1" x14ac:dyDescent="0.45">
      <c r="A42" s="225"/>
      <c r="B42" s="310"/>
      <c r="C42" s="297"/>
      <c r="D42" s="312"/>
      <c r="E42" s="314"/>
      <c r="F42" s="316"/>
      <c r="G42" s="304"/>
      <c r="H42" s="329"/>
      <c r="I42" s="227"/>
      <c r="J42" s="310"/>
      <c r="K42" s="297"/>
      <c r="L42" s="312"/>
      <c r="M42" s="314"/>
      <c r="N42" s="316"/>
      <c r="O42" s="304"/>
      <c r="P42" s="329"/>
      <c r="Q42" s="318"/>
      <c r="R42" s="225"/>
      <c r="S42" s="310"/>
      <c r="T42" s="297"/>
      <c r="U42" s="312"/>
      <c r="V42" s="314"/>
      <c r="W42" s="316"/>
      <c r="X42" s="304"/>
      <c r="Y42" s="306"/>
      <c r="Z42" s="308"/>
    </row>
    <row r="43" spans="1:26" s="187" customFormat="1" ht="21" customHeight="1" x14ac:dyDescent="0.45">
      <c r="A43" s="294" t="s">
        <v>7814</v>
      </c>
      <c r="B43" s="309"/>
      <c r="C43" s="295"/>
      <c r="D43" s="311"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15"/>
      <c r="G43" s="303"/>
      <c r="H43" s="326"/>
      <c r="I43" s="298" t="s">
        <v>7815</v>
      </c>
      <c r="J43" s="309"/>
      <c r="K43" s="295"/>
      <c r="L43" s="311" t="str">
        <f xml:space="preserve">
IF(K44="ア",VLOOKUP(I44,ア!$A:$C,2,FALSE),
IF(K44="イ",VLOOKUP(I44,イ!$A:$C,2,FALSE),
IF(K44="ウ",HLOOKUP(I44,ウ!$1:$6,4,FALSE),
IF(K44="エ",VLOOKUP(I44,エ!$A:$E,4,FALSE),""))))</f>
        <v/>
      </c>
      <c r="M43" s="313" t="str">
        <f xml:space="preserve">
IF(K44="ア",VLOOKUP(I44,ア!$A:$C,3,FALSE),
IF(K44="イ",VLOOKUP(I44,イ!$A:$C,3,FALSE),
IF(K44="ウ",HLOOKUP(I44,ウ!$1:$6,5,FALSE)&amp;HLOOKUP(I44,ウ!$1:$6,6,FALSE),
IF(K44="エ",VLOOKUP(I44,エ!$A:$E,4,FALSE),""))))</f>
        <v/>
      </c>
      <c r="N43" s="315"/>
      <c r="O43" s="303"/>
      <c r="P43" s="326"/>
      <c r="Q43" s="317"/>
      <c r="R43" s="294" t="s">
        <v>7816</v>
      </c>
      <c r="S43" s="309"/>
      <c r="T43" s="295"/>
      <c r="U43" s="311" t="str">
        <f xml:space="preserve">
IF(T44="ア",VLOOKUP(R44,ア!$A:$C,2,FALSE),
IF(T44="イ",VLOOKUP(R44,イ!$A:$C,2,FALSE),
IF(T44="ウ",HLOOKUP(R44,ウ!$1:$6,4,FALSE),
IF(T44="エ",VLOOKUP(R44,エ!$A:$E,4,FALSE),""))))</f>
        <v/>
      </c>
      <c r="V43" s="313" t="str">
        <f xml:space="preserve">
IF(T44="ア",VLOOKUP(R44,ア!$A:$C,3,FALSE),
IF(T44="イ",VLOOKUP(R44,イ!$A:$C,3,FALSE),
IF(T44="ウ",HLOOKUP(R44,ウ!$1:$6,5,FALSE)&amp;HLOOKUP(R44,ウ!$1:$6,6,FALSE),
IF(T44="エ",VLOOKUP(R44,エ!$A:$E,4,FALSE),""))))</f>
        <v/>
      </c>
      <c r="W43" s="315"/>
      <c r="X43" s="303"/>
      <c r="Y43" s="305"/>
      <c r="Z43" s="307"/>
    </row>
    <row r="44" spans="1:26" s="187" customFormat="1" ht="21" customHeight="1" x14ac:dyDescent="0.45">
      <c r="A44" s="225"/>
      <c r="B44" s="310"/>
      <c r="C44" s="297"/>
      <c r="D44" s="312"/>
      <c r="E44" s="314"/>
      <c r="F44" s="316"/>
      <c r="G44" s="304"/>
      <c r="H44" s="329"/>
      <c r="I44" s="227"/>
      <c r="J44" s="310"/>
      <c r="K44" s="297"/>
      <c r="L44" s="312"/>
      <c r="M44" s="314"/>
      <c r="N44" s="316"/>
      <c r="O44" s="304"/>
      <c r="P44" s="329"/>
      <c r="Q44" s="318"/>
      <c r="R44" s="225"/>
      <c r="S44" s="310"/>
      <c r="T44" s="297"/>
      <c r="U44" s="312"/>
      <c r="V44" s="314"/>
      <c r="W44" s="316"/>
      <c r="X44" s="304"/>
      <c r="Y44" s="306"/>
      <c r="Z44" s="308"/>
    </row>
    <row r="45" spans="1:26" s="187" customFormat="1" ht="21" customHeight="1" x14ac:dyDescent="0.45">
      <c r="A45" s="294" t="s">
        <v>7817</v>
      </c>
      <c r="B45" s="309"/>
      <c r="C45" s="295"/>
      <c r="D45" s="311"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15"/>
      <c r="G45" s="303"/>
      <c r="H45" s="326"/>
      <c r="I45" s="298" t="s">
        <v>7818</v>
      </c>
      <c r="J45" s="309"/>
      <c r="K45" s="295"/>
      <c r="L45" s="311" t="str">
        <f xml:space="preserve">
IF(K46="ア",VLOOKUP(I46,ア!$A:$C,2,FALSE),
IF(K46="イ",VLOOKUP(I46,イ!$A:$C,2,FALSE),
IF(K46="ウ",HLOOKUP(I46,ウ!$1:$6,4,FALSE),
IF(K46="エ",VLOOKUP(I46,エ!$A:$E,4,FALSE),""))))</f>
        <v/>
      </c>
      <c r="M45" s="313" t="str">
        <f xml:space="preserve">
IF(K46="ア",VLOOKUP(I46,ア!$A:$C,3,FALSE),
IF(K46="イ",VLOOKUP(I46,イ!$A:$C,3,FALSE),
IF(K46="ウ",HLOOKUP(I46,ウ!$1:$6,5,FALSE)&amp;HLOOKUP(I46,ウ!$1:$6,6,FALSE),
IF(K46="エ",VLOOKUP(I46,エ!$A:$E,4,FALSE),""))))</f>
        <v/>
      </c>
      <c r="N45" s="315"/>
      <c r="O45" s="303"/>
      <c r="P45" s="326"/>
      <c r="Q45" s="317"/>
      <c r="R45" s="294" t="s">
        <v>7819</v>
      </c>
      <c r="S45" s="309"/>
      <c r="T45" s="295"/>
      <c r="U45" s="311" t="str">
        <f xml:space="preserve">
IF(T46="ア",VLOOKUP(R46,ア!$A:$C,2,FALSE),
IF(T46="イ",VLOOKUP(R46,イ!$A:$C,2,FALSE),
IF(T46="ウ",HLOOKUP(R46,ウ!$1:$6,4,FALSE),
IF(T46="エ",VLOOKUP(R46,エ!$A:$E,4,FALSE),""))))</f>
        <v/>
      </c>
      <c r="V45" s="313" t="str">
        <f xml:space="preserve">
IF(T46="ア",VLOOKUP(R46,ア!$A:$C,3,FALSE),
IF(T46="イ",VLOOKUP(R46,イ!$A:$C,3,FALSE),
IF(T46="ウ",HLOOKUP(R46,ウ!$1:$6,5,FALSE)&amp;HLOOKUP(R46,ウ!$1:$6,6,FALSE),
IF(T46="エ",VLOOKUP(R46,エ!$A:$E,4,FALSE),""))))</f>
        <v/>
      </c>
      <c r="W45" s="315"/>
      <c r="X45" s="303"/>
      <c r="Y45" s="305"/>
      <c r="Z45" s="307"/>
    </row>
    <row r="46" spans="1:26" s="184" customFormat="1" ht="21" customHeight="1" thickBot="1" x14ac:dyDescent="0.2">
      <c r="A46" s="226"/>
      <c r="B46" s="324"/>
      <c r="C46" s="299"/>
      <c r="D46" s="325"/>
      <c r="E46" s="319"/>
      <c r="F46" s="320"/>
      <c r="G46" s="321"/>
      <c r="H46" s="327"/>
      <c r="I46" s="228"/>
      <c r="J46" s="324"/>
      <c r="K46" s="299"/>
      <c r="L46" s="325"/>
      <c r="M46" s="319"/>
      <c r="N46" s="320"/>
      <c r="O46" s="321"/>
      <c r="P46" s="327"/>
      <c r="Q46" s="328"/>
      <c r="R46" s="226"/>
      <c r="S46" s="324"/>
      <c r="T46" s="299"/>
      <c r="U46" s="325"/>
      <c r="V46" s="319"/>
      <c r="W46" s="320"/>
      <c r="X46" s="321"/>
      <c r="Y46" s="322"/>
      <c r="Z46" s="323"/>
    </row>
    <row r="47" spans="1:26" s="187" customFormat="1" ht="25.95" customHeight="1" x14ac:dyDescent="0.45">
      <c r="A47" s="300" t="s">
        <v>7820</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7"/>
      <c r="I47" s="302" t="s">
        <v>1955</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1970</v>
      </c>
      <c r="S47" s="330"/>
      <c r="T47" s="301"/>
      <c r="U47" s="340" t="str">
        <f xml:space="preserve">
IF(T48="ア",VLOOKUP(R48,ア!$A:$C,2,FALSE),
IF(T48="イ",VLOOKUP(R48,イ!$A:$C,2,FALSE),
IF(T48="ウ",HLOOKUP(R48,ウ!$1:$6,4,FALSE),
IF(T48="エ",VLOOKUP(R48,エ!$A:$E,4,FALSE),""))))</f>
        <v/>
      </c>
      <c r="V47" s="339" t="str">
        <f xml:space="preserve">
IF(T48="ア",VLOOKUP(R48,ア!$A:$C,3,FALSE),
IF(T48="イ",VLOOKUP(R48,イ!$A:$C,3,FALSE),
IF(T48="ウ",HLOOKUP(R48,ウ!$1:$6,5,FALSE)&amp;HLOOKUP(R48,ウ!$1:$6,6,FALSE),
IF(T48="エ",VLOOKUP(R48,エ!$A:$E,4,FALSE),""))))</f>
        <v/>
      </c>
      <c r="W47" s="333"/>
      <c r="X47" s="334"/>
      <c r="Y47" s="335"/>
      <c r="Z47" s="336"/>
    </row>
    <row r="48" spans="1:26" s="187" customFormat="1" ht="25.95" customHeight="1" x14ac:dyDescent="0.45">
      <c r="A48" s="225"/>
      <c r="B48" s="310"/>
      <c r="C48" s="297"/>
      <c r="D48" s="312"/>
      <c r="E48" s="314"/>
      <c r="F48" s="316"/>
      <c r="G48" s="304"/>
      <c r="H48" s="329"/>
      <c r="I48" s="227"/>
      <c r="J48" s="310"/>
      <c r="K48" s="297"/>
      <c r="L48" s="312"/>
      <c r="M48" s="314"/>
      <c r="N48" s="316"/>
      <c r="O48" s="304"/>
      <c r="P48" s="329"/>
      <c r="Q48" s="318"/>
      <c r="R48" s="225"/>
      <c r="S48" s="310"/>
      <c r="T48" s="297"/>
      <c r="U48" s="312"/>
      <c r="V48" s="314"/>
      <c r="W48" s="316"/>
      <c r="X48" s="304"/>
      <c r="Y48" s="306"/>
      <c r="Z48" s="308"/>
    </row>
    <row r="49" spans="1:26" s="187" customFormat="1" ht="25.95" customHeight="1" x14ac:dyDescent="0.45">
      <c r="A49" s="294" t="s">
        <v>7821</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1956</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1971</v>
      </c>
      <c r="S49" s="309"/>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03"/>
      <c r="Y49" s="305"/>
      <c r="Z49" s="307"/>
    </row>
    <row r="50" spans="1:26" s="187" customFormat="1" ht="25.95" customHeight="1" x14ac:dyDescent="0.45">
      <c r="A50" s="225"/>
      <c r="B50" s="310"/>
      <c r="C50" s="297"/>
      <c r="D50" s="312"/>
      <c r="E50" s="314"/>
      <c r="F50" s="316"/>
      <c r="G50" s="304"/>
      <c r="H50" s="329"/>
      <c r="I50" s="227"/>
      <c r="J50" s="310"/>
      <c r="K50" s="297"/>
      <c r="L50" s="312"/>
      <c r="M50" s="314"/>
      <c r="N50" s="316"/>
      <c r="O50" s="304"/>
      <c r="P50" s="329"/>
      <c r="Q50" s="318"/>
      <c r="R50" s="225"/>
      <c r="S50" s="310"/>
      <c r="T50" s="297"/>
      <c r="U50" s="312"/>
      <c r="V50" s="314"/>
      <c r="W50" s="316"/>
      <c r="X50" s="304"/>
      <c r="Y50" s="306"/>
      <c r="Z50" s="308"/>
    </row>
    <row r="51" spans="1:26" s="187" customFormat="1" ht="25.95" customHeight="1" x14ac:dyDescent="0.45">
      <c r="A51" s="294" t="s">
        <v>7822</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1957</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1972</v>
      </c>
      <c r="S51" s="309"/>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03"/>
      <c r="Y51" s="305"/>
      <c r="Z51" s="307"/>
    </row>
    <row r="52" spans="1:26" s="187" customFormat="1" ht="25.95" customHeight="1" x14ac:dyDescent="0.45">
      <c r="A52" s="225"/>
      <c r="B52" s="310"/>
      <c r="C52" s="297"/>
      <c r="D52" s="312"/>
      <c r="E52" s="314"/>
      <c r="F52" s="316"/>
      <c r="G52" s="304"/>
      <c r="H52" s="329"/>
      <c r="I52" s="227"/>
      <c r="J52" s="310"/>
      <c r="K52" s="297"/>
      <c r="L52" s="312"/>
      <c r="M52" s="314"/>
      <c r="N52" s="316"/>
      <c r="O52" s="304"/>
      <c r="P52" s="329"/>
      <c r="Q52" s="318"/>
      <c r="R52" s="225"/>
      <c r="S52" s="310"/>
      <c r="T52" s="297"/>
      <c r="U52" s="312"/>
      <c r="V52" s="314"/>
      <c r="W52" s="316"/>
      <c r="X52" s="304"/>
      <c r="Y52" s="306"/>
      <c r="Z52" s="308"/>
    </row>
    <row r="53" spans="1:26" s="187" customFormat="1" ht="25.95"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5.95"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5.95"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5.95"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5.95" customHeight="1" x14ac:dyDescent="0.45">
      <c r="A57" s="294" t="s">
        <v>7823</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5.95"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5.95" customHeight="1" x14ac:dyDescent="0.45">
      <c r="A59" s="294" t="s">
        <v>7824</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5.95"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5.95" customHeight="1" x14ac:dyDescent="0.45">
      <c r="A61" s="294" t="s">
        <v>7825</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5.95"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5.95" customHeight="1" x14ac:dyDescent="0.45">
      <c r="A63" s="294" t="s">
        <v>7826</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5.95"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5.95" customHeight="1" x14ac:dyDescent="0.45">
      <c r="A65" s="294" t="s">
        <v>7827</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5.95"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5.95" customHeight="1" x14ac:dyDescent="0.45">
      <c r="A67" s="294" t="s">
        <v>7828</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5.95"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5.95" customHeight="1" x14ac:dyDescent="0.45">
      <c r="A69" s="294" t="s">
        <v>7829</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5.95"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5.95" customHeight="1" x14ac:dyDescent="0.45">
      <c r="A71" s="294" t="s">
        <v>7830</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5.95"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5.95" customHeight="1" x14ac:dyDescent="0.45">
      <c r="A73" s="294" t="s">
        <v>7831</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5.95"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5.95" customHeight="1" x14ac:dyDescent="0.45">
      <c r="A75" s="294" t="s">
        <v>7832</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5.95"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5.95" customHeight="1" x14ac:dyDescent="0.45">
      <c r="A77" s="300" t="s">
        <v>7833</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5.95"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5.95" customHeight="1" x14ac:dyDescent="0.45">
      <c r="A79" s="294" t="s">
        <v>7834</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5.95"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5.95" customHeight="1" x14ac:dyDescent="0.45">
      <c r="A81" s="294" t="s">
        <v>7835</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5.95"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5.95"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5.95"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5.95"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5.95"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5.95" customHeight="1" x14ac:dyDescent="0.45">
      <c r="A87" s="294" t="s">
        <v>7836</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5.95"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5.95" customHeight="1" x14ac:dyDescent="0.45">
      <c r="A89" s="294" t="s">
        <v>7837</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5.95"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5.95" customHeight="1" x14ac:dyDescent="0.45">
      <c r="A91" s="294" t="s">
        <v>7838</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5.95"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5.95" customHeight="1" x14ac:dyDescent="0.45">
      <c r="A93" s="294" t="s">
        <v>7839</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5.95"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5.95" customHeight="1" x14ac:dyDescent="0.45">
      <c r="A95" s="294" t="s">
        <v>7840</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5.95"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5.95" customHeight="1" x14ac:dyDescent="0.45">
      <c r="A97" s="294" t="s">
        <v>7841</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5.95"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5.95" customHeight="1" x14ac:dyDescent="0.45">
      <c r="A99" s="294" t="s">
        <v>7842</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5.95"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5.95" customHeight="1" x14ac:dyDescent="0.45">
      <c r="A101" s="294" t="s">
        <v>7843</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5.95"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5.95" customHeight="1" x14ac:dyDescent="0.45">
      <c r="A103" s="294" t="s">
        <v>7844</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5.95"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5.95" customHeight="1" x14ac:dyDescent="0.45">
      <c r="A105" s="294" t="s">
        <v>7845</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5.95"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5.95" customHeight="1" x14ac:dyDescent="0.45">
      <c r="A107" s="300" t="s">
        <v>7846</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5.95"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5.95" customHeight="1" x14ac:dyDescent="0.45">
      <c r="A109" s="294" t="s">
        <v>7847</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5.95"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5.95" customHeight="1" x14ac:dyDescent="0.45">
      <c r="A111" s="294" t="s">
        <v>7848</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5.95"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5.95"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5.95"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5.95"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5.95"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5.95" customHeight="1" x14ac:dyDescent="0.45">
      <c r="A117" s="294" t="s">
        <v>7849</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5.95"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5.95" customHeight="1" x14ac:dyDescent="0.45">
      <c r="A119" s="294" t="s">
        <v>7850</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5.95"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5.95" customHeight="1" x14ac:dyDescent="0.45">
      <c r="A121" s="294" t="s">
        <v>7851</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5.95"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5.95" customHeight="1" x14ac:dyDescent="0.45">
      <c r="A123" s="294" t="s">
        <v>7852</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5.95"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5.95" customHeight="1" x14ac:dyDescent="0.45">
      <c r="A125" s="294" t="s">
        <v>7853</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5.95"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5.95" customHeight="1" x14ac:dyDescent="0.45">
      <c r="A127" s="294" t="s">
        <v>7854</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5.95"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5.95" customHeight="1" x14ac:dyDescent="0.45">
      <c r="A129" s="294" t="s">
        <v>7855</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5.95"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5.95" customHeight="1" x14ac:dyDescent="0.45">
      <c r="A131" s="294" t="s">
        <v>7856</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5.95"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5.95" customHeight="1" x14ac:dyDescent="0.45">
      <c r="A133" s="294" t="s">
        <v>7857</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5.95"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5.95" customHeight="1" x14ac:dyDescent="0.45">
      <c r="A135" s="294" t="s">
        <v>7858</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5.95"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C24 C22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7862</v>
      </c>
      <c r="L5" s="57" t="s">
        <v>630</v>
      </c>
      <c r="M5" s="57" t="s">
        <v>7863</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7864</v>
      </c>
      <c r="K6" s="75" t="s">
        <v>7865</v>
      </c>
      <c r="L6" s="75" t="s">
        <v>7866</v>
      </c>
      <c r="M6" s="75" t="s">
        <v>7867</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7868</v>
      </c>
      <c r="L7" s="92" t="s">
        <v>1123</v>
      </c>
      <c r="M7" s="92" t="s">
        <v>7869</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7870</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7871</v>
      </c>
      <c r="K11" s="142" t="s">
        <v>7872</v>
      </c>
      <c r="L11" s="142" t="s">
        <v>7873</v>
      </c>
      <c r="M11" s="142" t="s">
        <v>7874</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7875</v>
      </c>
      <c r="K13" s="142" t="s">
        <v>7876</v>
      </c>
      <c r="L13" s="142" t="s">
        <v>7877</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7878</v>
      </c>
      <c r="K14" s="142" t="s">
        <v>7879</v>
      </c>
      <c r="L14" s="142" t="s">
        <v>7880</v>
      </c>
      <c r="M14" s="142" t="s">
        <v>7881</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7882</v>
      </c>
      <c r="K16" s="142" t="s">
        <v>7883</v>
      </c>
      <c r="L16" s="142" t="s">
        <v>7884</v>
      </c>
      <c r="M16" s="142" t="s">
        <v>7885</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刀根山支援学校 精神医療センター分教室</v>
      </c>
      <c r="B2" s="286" t="str">
        <f>'様式4・小学部（低）'!W3</f>
        <v>小学部（低）</v>
      </c>
      <c r="C2" s="287">
        <f>集計用!F2</f>
        <v>22</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7728</v>
      </c>
      <c r="B3" s="286" t="str">
        <f>'様式4・小学部（低）'!C18</f>
        <v>ア</v>
      </c>
      <c r="C3" s="286" t="str">
        <f>'様式4・小学部（低）'!E17</f>
        <v>新編　あたらしい　こくご　一上
新編　あたらしい　こくご　一下</v>
      </c>
      <c r="E3" s="286" t="s">
        <v>7648</v>
      </c>
      <c r="F3" s="286" t="str" cm="1">
        <f t="array" ref="F3:F24">IFERROR(_xlfn._xlws.FILTER($C$3:$C$182,($B$3:$B$182=F1)*($D$3:$D$182&lt;&gt;"〇")),"")</f>
        <v>新編　あたらしい　こくご　一上
新編　あたらしい　こくご　一下</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しょしゃ　一ねん</v>
      </c>
      <c r="E4" s="286" t="s">
        <v>7648</v>
      </c>
      <c r="F4" s="286" t="str">
        <v>しょしゃ　一ねん</v>
      </c>
    </row>
    <row r="5" spans="1:10" x14ac:dyDescent="0.45">
      <c r="A5" s="286" t="s">
        <v>2026</v>
      </c>
      <c r="B5" s="286" t="str">
        <f>'様式4・小学部（低）'!C22</f>
        <v>ア</v>
      </c>
      <c r="C5" s="286" t="str">
        <f>'様式4・小学部（低）'!E21</f>
        <v>新編　あたらしい　さんすう　１①　はじめよう！さんすう
新編　あたらしい　さんすう　１②　みつけよう！さんすう</v>
      </c>
      <c r="E5" s="286" t="s">
        <v>7648</v>
      </c>
      <c r="F5" s="286" t="str">
        <v>新編　あたらしい　さんすう　１①　はじめよう！さんすう
新編　あたらしい　さんすう　１②　みつけよう！さんすう</v>
      </c>
    </row>
    <row r="6" spans="1:10" x14ac:dyDescent="0.45">
      <c r="A6" s="286" t="s">
        <v>2029</v>
      </c>
      <c r="B6" s="286" t="str">
        <f>'様式4・小学部（低）'!C24</f>
        <v>ア</v>
      </c>
      <c r="C6" s="286" t="str">
        <f>'様式4・小学部（低）'!E23</f>
        <v>わくわく　せいかつ上
いきいき　せいかつ下</v>
      </c>
      <c r="E6" s="286" t="s">
        <v>7648</v>
      </c>
      <c r="F6" s="286" t="str">
        <v>わくわく　せいかつ上
いきいき　せいかつ下</v>
      </c>
    </row>
    <row r="7" spans="1:10" x14ac:dyDescent="0.45">
      <c r="A7" s="286" t="s">
        <v>2032</v>
      </c>
      <c r="B7" s="286" t="str">
        <f>'様式4・小学部（低）'!C26</f>
        <v>ア</v>
      </c>
      <c r="C7" s="286" t="str">
        <f>'様式4・小学部（低）'!E25</f>
        <v>小学生のおんがく　１</v>
      </c>
      <c r="E7" s="286" t="s">
        <v>7648</v>
      </c>
      <c r="F7" s="286" t="str">
        <v>小学生のおんがく　１</v>
      </c>
    </row>
    <row r="8" spans="1:10" x14ac:dyDescent="0.45">
      <c r="A8" s="286" t="s">
        <v>2035</v>
      </c>
      <c r="B8" s="286" t="str">
        <f>'様式4・小学部（低）'!C28</f>
        <v>ア</v>
      </c>
      <c r="C8" s="286" t="str">
        <f>'様式4・小学部（低）'!E27</f>
        <v>ずがこうさく１・２上　わくわくするね
ずがこうさく１・２下　_x000D_みつけたよ</v>
      </c>
      <c r="E8" s="286" t="s">
        <v>7648</v>
      </c>
      <c r="F8" s="286" t="str">
        <v>ずがこうさく１・２上　わくわくするね
ずがこうさく１・２下　_x000D_みつけたよ</v>
      </c>
    </row>
    <row r="9" spans="1:10" x14ac:dyDescent="0.45">
      <c r="A9" s="286" t="s">
        <v>2038</v>
      </c>
      <c r="B9" s="286" t="str">
        <f>'様式4・小学部（低）'!C30</f>
        <v>ア</v>
      </c>
      <c r="C9" s="286" t="str">
        <f>'様式4・小学部（低）'!E29</f>
        <v>新編　あたらしい　どうとく　１</v>
      </c>
      <c r="E9" s="286" t="s">
        <v>7648</v>
      </c>
      <c r="F9" s="286" t="str">
        <v>新編　あたらしい　どうとく　１</v>
      </c>
    </row>
    <row r="10" spans="1:10" x14ac:dyDescent="0.45">
      <c r="A10" s="286" t="s">
        <v>2041</v>
      </c>
      <c r="B10" s="286">
        <f>'様式4・小学部（低）'!C32</f>
        <v>0</v>
      </c>
      <c r="C10" s="286" t="str">
        <f>'様式4・小学部（低）'!E31</f>
        <v/>
      </c>
      <c r="E10" s="286" t="s">
        <v>7648</v>
      </c>
      <c r="F10" s="286" t="str">
        <v>新編　新しい　国語　二上
新編　新しい　国語　二下</v>
      </c>
    </row>
    <row r="11" spans="1:10" x14ac:dyDescent="0.45">
      <c r="A11" s="286" t="s">
        <v>2044</v>
      </c>
      <c r="B11" s="286">
        <f>'様式4・小学部（低）'!C34</f>
        <v>0</v>
      </c>
      <c r="C11" s="286" t="str">
        <f>'様式4・小学部（低）'!E33</f>
        <v/>
      </c>
      <c r="E11" s="286" t="s">
        <v>7648</v>
      </c>
      <c r="F11" s="286" t="str">
        <v>しょしゃ　二年</v>
      </c>
    </row>
    <row r="12" spans="1:10" x14ac:dyDescent="0.45">
      <c r="A12" s="286" t="s">
        <v>2047</v>
      </c>
      <c r="B12" s="286">
        <f>'様式4・小学部（低）'!C36</f>
        <v>0</v>
      </c>
      <c r="C12" s="286" t="str">
        <f>'様式4・小学部（低）'!E35</f>
        <v/>
      </c>
      <c r="E12" s="286" t="s">
        <v>7648</v>
      </c>
      <c r="F12" s="286" t="str">
        <v>新編　新しい算数　２上　考えるって　おもしろい！
新編　新しい算数　２下　考えるって　おもしろい！</v>
      </c>
    </row>
    <row r="13" spans="1:10" x14ac:dyDescent="0.45">
      <c r="A13" s="286" t="s">
        <v>2050</v>
      </c>
      <c r="B13" s="286">
        <f>'様式4・小学部（低）'!C38</f>
        <v>0</v>
      </c>
      <c r="C13" s="286" t="str">
        <f>'様式4・小学部（低）'!E37</f>
        <v/>
      </c>
      <c r="E13" s="286" t="s">
        <v>7648</v>
      </c>
      <c r="F13" s="286" t="str">
        <v>小学生の音楽　２</v>
      </c>
    </row>
    <row r="14" spans="1:10" x14ac:dyDescent="0.45">
      <c r="A14" s="286" t="s">
        <v>2053</v>
      </c>
      <c r="B14" s="286">
        <f>'様式4・小学部（低）'!C40</f>
        <v>0</v>
      </c>
      <c r="C14" s="286" t="str">
        <f>'様式4・小学部（低）'!E39</f>
        <v/>
      </c>
      <c r="E14" s="286" t="s">
        <v>7648</v>
      </c>
      <c r="F14" s="286" t="str">
        <v>新編　新しい　どうとく　２</v>
      </c>
    </row>
    <row r="15" spans="1:10" x14ac:dyDescent="0.45">
      <c r="A15" s="286" t="s">
        <v>2056</v>
      </c>
      <c r="B15" s="286">
        <f>'様式4・小学部（低）'!C42</f>
        <v>0</v>
      </c>
      <c r="C15" s="286" t="str">
        <f>'様式4・小学部（低）'!E41</f>
        <v/>
      </c>
      <c r="E15" s="286" t="s">
        <v>7648</v>
      </c>
      <c r="F15" s="286" t="str">
        <v>新編　新しい国語　三上
新編　新しい国語　三下</v>
      </c>
    </row>
    <row r="16" spans="1:10" x14ac:dyDescent="0.45">
      <c r="A16" s="286" t="s">
        <v>2059</v>
      </c>
      <c r="B16" s="286">
        <f>'様式4・小学部（低）'!C44</f>
        <v>0</v>
      </c>
      <c r="C16" s="286" t="str">
        <f>'様式4・小学部（低）'!E43</f>
        <v/>
      </c>
      <c r="E16" s="286" t="s">
        <v>7648</v>
      </c>
      <c r="F16" s="286" t="str">
        <v>書写　三年</v>
      </c>
    </row>
    <row r="17" spans="1:6" x14ac:dyDescent="0.45">
      <c r="A17" s="286" t="s">
        <v>2062</v>
      </c>
      <c r="B17" s="286">
        <f>'様式4・小学部（低）'!C46</f>
        <v>0</v>
      </c>
      <c r="C17" s="286" t="str">
        <f>'様式4・小学部（低）'!E45</f>
        <v/>
      </c>
      <c r="E17" s="286" t="s">
        <v>7648</v>
      </c>
      <c r="F17" s="286" t="str">
        <v>小学社会３</v>
      </c>
    </row>
    <row r="18" spans="1:6" x14ac:dyDescent="0.45">
      <c r="A18" s="286" t="s">
        <v>2065</v>
      </c>
      <c r="B18" s="286">
        <f>'様式4・小学部（低）'!C48</f>
        <v>0</v>
      </c>
      <c r="C18" s="286" t="str">
        <f>'様式4・小学部（低）'!E47</f>
        <v/>
      </c>
      <c r="E18" s="286" t="s">
        <v>7648</v>
      </c>
      <c r="F18" s="286" t="str">
        <v xml:space="preserve">楽しく学ぶ　小学生の地図帳　３・４・５・６年
</v>
      </c>
    </row>
    <row r="19" spans="1:6" x14ac:dyDescent="0.45">
      <c r="A19" s="286" t="s">
        <v>2066</v>
      </c>
      <c r="B19" s="286">
        <f>'様式4・小学部（低）'!C50</f>
        <v>0</v>
      </c>
      <c r="C19" s="286" t="str">
        <f>'様式4・小学部（低）'!E49</f>
        <v/>
      </c>
      <c r="E19" s="286" t="s">
        <v>7648</v>
      </c>
      <c r="F19" s="286" t="str">
        <v>新編　新しい算数　３上　考えたことが　つながるね！
新編　新しい算数　３下　考えたことが　つながるね！</v>
      </c>
    </row>
    <row r="20" spans="1:6" x14ac:dyDescent="0.45">
      <c r="A20" s="286" t="s">
        <v>2067</v>
      </c>
      <c r="B20" s="286">
        <f>'様式4・小学部（低）'!C52</f>
        <v>0</v>
      </c>
      <c r="C20" s="286" t="str">
        <f>'様式4・小学部（低）'!E51</f>
        <v/>
      </c>
      <c r="E20" s="286" t="s">
        <v>7648</v>
      </c>
      <c r="F20" s="286" t="str">
        <v>わくわく理科　３</v>
      </c>
    </row>
    <row r="21" spans="1:6" x14ac:dyDescent="0.45">
      <c r="A21" s="286" t="s">
        <v>2068</v>
      </c>
      <c r="B21" s="286">
        <f>'様式4・小学部（低）'!C54</f>
        <v>0</v>
      </c>
      <c r="C21" s="286" t="str">
        <f>'様式4・小学部（低）'!E53</f>
        <v/>
      </c>
      <c r="E21" s="286" t="s">
        <v>7648</v>
      </c>
      <c r="F21" s="286" t="str">
        <v>小学生の音楽　３</v>
      </c>
    </row>
    <row r="22" spans="1:6" x14ac:dyDescent="0.45">
      <c r="A22" s="286" t="s">
        <v>2069</v>
      </c>
      <c r="B22" s="286">
        <f>'様式4・小学部（低）'!C56</f>
        <v>0</v>
      </c>
      <c r="C22" s="286" t="str">
        <f>'様式4・小学部（低）'!E55</f>
        <v/>
      </c>
      <c r="E22" s="286" t="s">
        <v>7648</v>
      </c>
      <c r="F22" s="286" t="str">
        <v>図画工作３・４上　_x000D_できたらいいな
図画工作３・４下　_x000D_力を合わせて</v>
      </c>
    </row>
    <row r="23" spans="1:6" x14ac:dyDescent="0.45">
      <c r="A23" s="286" t="s">
        <v>2070</v>
      </c>
      <c r="B23" s="286">
        <f>'様式4・小学部（低）'!C58</f>
        <v>0</v>
      </c>
      <c r="C23" s="286" t="str">
        <f>'様式4・小学部（低）'!E57</f>
        <v/>
      </c>
      <c r="E23" s="286" t="s">
        <v>7648</v>
      </c>
      <c r="F23" s="286" t="str">
        <v>新・みんなのほけん３・４年</v>
      </c>
    </row>
    <row r="24" spans="1:6" x14ac:dyDescent="0.45">
      <c r="A24" s="286" t="s">
        <v>2071</v>
      </c>
      <c r="B24" s="286">
        <f>'様式4・小学部（低）'!C60</f>
        <v>0</v>
      </c>
      <c r="C24" s="286" t="str">
        <f>'様式4・小学部（低）'!E59</f>
        <v/>
      </c>
      <c r="E24" s="286" t="s">
        <v>7648</v>
      </c>
      <c r="F24" s="286" t="str">
        <v>新編　新しいどうとく　３</v>
      </c>
    </row>
    <row r="25" spans="1:6" x14ac:dyDescent="0.45">
      <c r="A25" s="286" t="s">
        <v>2072</v>
      </c>
      <c r="B25" s="286">
        <f>'様式4・小学部（低）'!C62</f>
        <v>0</v>
      </c>
      <c r="C25" s="286" t="str">
        <f>'様式4・小学部（低）'!E61</f>
        <v/>
      </c>
      <c r="E25" s="286" t="s">
        <v>7648</v>
      </c>
    </row>
    <row r="26" spans="1:6" x14ac:dyDescent="0.45">
      <c r="A26" s="286" t="s">
        <v>2073</v>
      </c>
      <c r="B26" s="286">
        <f>'様式4・小学部（低）'!C64</f>
        <v>0</v>
      </c>
      <c r="C26" s="286" t="str">
        <f>'様式4・小学部（低）'!E63</f>
        <v/>
      </c>
      <c r="E26" s="286" t="s">
        <v>7648</v>
      </c>
    </row>
    <row r="27" spans="1:6" x14ac:dyDescent="0.45">
      <c r="A27" s="286" t="s">
        <v>2074</v>
      </c>
      <c r="B27" s="286">
        <f>'様式4・小学部（低）'!C66</f>
        <v>0</v>
      </c>
      <c r="C27" s="286" t="str">
        <f>'様式4・小学部（低）'!E65</f>
        <v/>
      </c>
      <c r="E27" s="286" t="s">
        <v>7648</v>
      </c>
    </row>
    <row r="28" spans="1:6" x14ac:dyDescent="0.45">
      <c r="A28" s="286" t="s">
        <v>2075</v>
      </c>
      <c r="B28" s="286">
        <f>'様式4・小学部（低）'!C68</f>
        <v>0</v>
      </c>
      <c r="C28" s="286" t="str">
        <f>'様式4・小学部（低）'!E67</f>
        <v/>
      </c>
      <c r="E28" s="286" t="s">
        <v>7648</v>
      </c>
    </row>
    <row r="29" spans="1:6" x14ac:dyDescent="0.45">
      <c r="A29" s="286" t="s">
        <v>2076</v>
      </c>
      <c r="B29" s="286">
        <f>'様式4・小学部（低）'!C70</f>
        <v>0</v>
      </c>
      <c r="C29" s="286" t="str">
        <f>'様式4・小学部（低）'!E69</f>
        <v/>
      </c>
      <c r="E29" s="286" t="s">
        <v>7648</v>
      </c>
    </row>
    <row r="30" spans="1:6" x14ac:dyDescent="0.45">
      <c r="A30" s="286" t="s">
        <v>2077</v>
      </c>
      <c r="B30" s="286">
        <f>'様式4・小学部（低）'!C72</f>
        <v>0</v>
      </c>
      <c r="C30" s="286" t="str">
        <f>'様式4・小学部（低）'!E71</f>
        <v/>
      </c>
      <c r="E30" s="286" t="s">
        <v>7648</v>
      </c>
    </row>
    <row r="31" spans="1:6" x14ac:dyDescent="0.45">
      <c r="A31" s="286" t="s">
        <v>2078</v>
      </c>
      <c r="B31" s="286">
        <f>'様式4・小学部（低）'!C74</f>
        <v>0</v>
      </c>
      <c r="C31" s="286" t="str">
        <f>'様式4・小学部（低）'!E73</f>
        <v/>
      </c>
      <c r="E31" s="286" t="s">
        <v>7648</v>
      </c>
    </row>
    <row r="32" spans="1:6"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新編　新しい　国語　二上
新編　新しい　国語　二下</v>
      </c>
      <c r="D63" s="286">
        <f>'様式4・小学部（低）'!Q17</f>
        <v>0</v>
      </c>
      <c r="E63" s="286" t="s">
        <v>7648</v>
      </c>
    </row>
    <row r="64" spans="1:5" x14ac:dyDescent="0.45">
      <c r="A64" s="286" t="s">
        <v>2024</v>
      </c>
      <c r="B64" s="286" t="str">
        <f>'様式4・小学部（低）'!K20</f>
        <v>ア</v>
      </c>
      <c r="C64" s="286" t="str">
        <f>'様式4・小学部（低）'!M19</f>
        <v>しょしゃ　二年</v>
      </c>
      <c r="D64" s="286">
        <f>'様式4・小学部（低）'!Q19</f>
        <v>0</v>
      </c>
      <c r="E64" s="286" t="s">
        <v>7648</v>
      </c>
    </row>
    <row r="65" spans="1:5" x14ac:dyDescent="0.45">
      <c r="A65" s="286" t="s">
        <v>2027</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7648</v>
      </c>
    </row>
    <row r="66" spans="1:5" x14ac:dyDescent="0.45">
      <c r="A66" s="286" t="s">
        <v>2030</v>
      </c>
      <c r="B66" s="286" t="str">
        <f>'様式4・小学部（低）'!K24</f>
        <v>ア</v>
      </c>
      <c r="C66" s="286" t="str">
        <f>'様式4・小学部（低）'!M23</f>
        <v>わくわく　せいかつ上
いきいき　せいかつ下</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わくわくするね
ずがこうさく１・２下　_x000D_みつけたよ</v>
      </c>
      <c r="D68" s="286" t="str">
        <f>'様式4・小学部（低）'!Q27</f>
        <v>〇</v>
      </c>
      <c r="E68" s="286" t="s">
        <v>7648</v>
      </c>
    </row>
    <row r="69" spans="1:5" x14ac:dyDescent="0.45">
      <c r="A69" s="286" t="s">
        <v>2039</v>
      </c>
      <c r="B69" s="286" t="str">
        <f>'様式4・小学部（低）'!K30</f>
        <v>ア</v>
      </c>
      <c r="C69" s="286" t="str">
        <f>'様式4・小学部（低）'!M29</f>
        <v>新編　新しい　どうとく　２</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新編　新しい国語　三上
新編　新しい国語　三下</v>
      </c>
      <c r="D123" s="286">
        <f>'様式4・小学部（低）'!Z17</f>
        <v>0</v>
      </c>
    </row>
    <row r="124" spans="1:5" x14ac:dyDescent="0.45">
      <c r="A124" s="286" t="s">
        <v>2025</v>
      </c>
      <c r="B124" s="286" t="str">
        <f>'様式4・小学部（低）'!T20</f>
        <v>ア</v>
      </c>
      <c r="C124" s="286" t="str">
        <f>'様式4・小学部（低）'!V19</f>
        <v>書写　三年</v>
      </c>
      <c r="D124" s="286">
        <f>'様式4・小学部（低）'!Z19</f>
        <v>0</v>
      </c>
    </row>
    <row r="125" spans="1:5" x14ac:dyDescent="0.45">
      <c r="A125" s="286" t="s">
        <v>2028</v>
      </c>
      <c r="B125" s="286" t="str">
        <f>'様式4・小学部（低）'!T22</f>
        <v>ア</v>
      </c>
      <c r="C125" s="286" t="str">
        <f>'様式4・小学部（低）'!V21</f>
        <v>小学社会３</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2037</v>
      </c>
      <c r="B128" s="286" t="str">
        <f>'様式4・小学部（低）'!T28</f>
        <v>ア</v>
      </c>
      <c r="C128" s="286" t="str">
        <f>'様式4・小学部（低）'!V27</f>
        <v>わくわく理科　３</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2046</v>
      </c>
      <c r="B131" s="286" t="str">
        <f>'様式4・小学部（低）'!T34</f>
        <v>ア</v>
      </c>
      <c r="C131" s="286" t="str">
        <f>'様式4・小学部（低）'!V33</f>
        <v>新・みんなのほけん３・４年</v>
      </c>
      <c r="D131" s="286">
        <f>'様式4・小学部（低）'!Z33</f>
        <v>0</v>
      </c>
    </row>
    <row r="132" spans="1:4" x14ac:dyDescent="0.45">
      <c r="A132" s="286" t="s">
        <v>2049</v>
      </c>
      <c r="B132" s="286" t="str">
        <f>'様式4・小学部（低）'!T36</f>
        <v>ア</v>
      </c>
      <c r="C132" s="286" t="str">
        <f>'様式4・小学部（低）'!V35</f>
        <v>新編　新しいどうとく　３</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1"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大阪府立刀根山支援学校 精神医療センター分教室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全</v>
      </c>
      <c r="I8" s="197" t="s">
        <v>7928</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光村</v>
      </c>
      <c r="F9" s="179" t="str">
        <f>IF(B9="","",VLOOKUP(B9,'様式4・小学部（低）'!$A$17:$H$136,5,FALSE))</f>
        <v>しょしゃ　一ねん</v>
      </c>
      <c r="G9" s="179" t="str">
        <f>IF(B9="","",VLOOKUP(B9,'様式4・小学部（低）'!$A$17:$H$136,6,FALSE))</f>
        <v>凖</v>
      </c>
      <c r="H9" s="179" t="str">
        <f>IF(B9="","",VLOOKUP(B9,'様式4・小学部（低）'!$A$17:$H$136,7,FALSE))</f>
        <v>全</v>
      </c>
      <c r="I9" s="197" t="s">
        <v>7928</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全</v>
      </c>
      <c r="I10" s="197" t="s">
        <v>7928</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啓林館</v>
      </c>
      <c r="F11" s="179" t="str">
        <f>IF(B11="","",VLOOKUP(B11,'様式4・小学部（低）'!$A$17:$H$136,5,FALSE))</f>
        <v>わくわく　せいかつ上
いきいき　せいかつ下</v>
      </c>
      <c r="G11" s="179" t="str">
        <f>IF(B11="","",VLOOKUP(B11,'様式4・小学部（低）'!$A$17:$H$136,6,FALSE))</f>
        <v>凖</v>
      </c>
      <c r="H11" s="179" t="str">
        <f>IF(B11="","",VLOOKUP(B11,'様式4・小学部（低）'!$A$17:$H$136,7,FALSE))</f>
        <v>全</v>
      </c>
      <c r="I11" s="197" t="s">
        <v>7928</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全</v>
      </c>
      <c r="I12" s="197" t="s">
        <v>7928</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開隆堂</v>
      </c>
      <c r="F13" s="179" t="str">
        <f>IF(B13="","",VLOOKUP(B13,'様式4・小学部（低）'!$A$17:$H$136,5,FALSE))</f>
        <v>ずがこうさく１・２上　わくわくするね
ずがこうさく１・２下　_x000D_みつけたよ</v>
      </c>
      <c r="G13" s="179" t="str">
        <f>IF(B13="","",VLOOKUP(B13,'様式4・小学部（低）'!$A$17:$H$136,6,FALSE))</f>
        <v>凖</v>
      </c>
      <c r="H13" s="179" t="str">
        <f>IF(B13="","",VLOOKUP(B13,'様式4・小学部（低）'!$A$17:$H$136,7,FALSE))</f>
        <v>全</v>
      </c>
      <c r="I13" s="197" t="s">
        <v>7928</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東書</v>
      </c>
      <c r="F14" s="179" t="str">
        <f>IF(B14="","",VLOOKUP(B14,'様式4・小学部（低）'!$A$17:$H$136,5,FALSE))</f>
        <v>新編　あたらしい　どうとく　１</v>
      </c>
      <c r="G14" s="179" t="str">
        <f>IF(B14="","",VLOOKUP(B14,'様式4・小学部（低）'!$A$17:$H$136,6,FALSE))</f>
        <v>凖</v>
      </c>
      <c r="H14" s="179" t="str">
        <f>IF(B14="","",VLOOKUP(B14,'様式4・小学部（低）'!$A$17:$H$136,7,FALSE))</f>
        <v>全</v>
      </c>
      <c r="I14" s="197" t="s">
        <v>7928</v>
      </c>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大阪府立刀根山支援学校 精神医療センター分教室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2017</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IF(B8="","",VLOOKUP(B8,'様式4・小学部（低）'!$A$17:$H$136,2,FALSE))</f>
        <v/>
      </c>
      <c r="D8" s="392" t="str">
        <f>IF(B8="","",VLOOKUP(B8,'様式4・小学部（低）'!$A$17:$H$136,3,FALSE))</f>
        <v/>
      </c>
      <c r="E8" s="166" t="str">
        <f>IF(B8="","",VLOOKUP(B8,'様式4・小学部（低）'!$A$17:$H$136,4,FALSE))</f>
        <v/>
      </c>
      <c r="F8" s="167" t="str">
        <f>IF(B8="","",VLOOKUP(B8,'様式4・小学部（低）'!$A$17:$H$136,5,FALSE))</f>
        <v/>
      </c>
      <c r="G8" s="395" t="str">
        <f>IF(B8="","",VLOOKUP(B8,'様式4・小学部（低）'!$A$17:$H$136,7,FALSE))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IF(B11="","",VLOOKUP(B11,'様式4・小学部（低）'!$A$17:$H$136,2,FALSE))</f>
        <v/>
      </c>
      <c r="D11" s="392" t="str">
        <f>IF(B11="","",VLOOKUP(B11,'様式4・小学部（低）'!$A$17:$H$136,3,FALSE))</f>
        <v/>
      </c>
      <c r="E11" s="166" t="str">
        <f>IF(B11="","",VLOOKUP(B11,'様式4・小学部（低）'!$A$17:$H$136,4,FALSE))</f>
        <v/>
      </c>
      <c r="F11" s="167" t="str">
        <f>IF(B11="","",VLOOKUP(B11,'様式4・小学部（低）'!$A$17:$H$136,5,FALSE))</f>
        <v/>
      </c>
      <c r="G11" s="395" t="str">
        <f>IF(B11="","",VLOOKUP(B11,'様式4・小学部（低）'!$A$17:$H$136,7,FALSE))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IF(B14="","",VLOOKUP(B14,'様式4・小学部（低）'!$A$17:$H$136,2,FALSE))</f>
        <v/>
      </c>
      <c r="D14" s="392" t="str">
        <f>IF(B14="","",VLOOKUP(B14,'様式4・小学部（低）'!$A$17:$H$136,3,FALSE))</f>
        <v/>
      </c>
      <c r="E14" s="166" t="str">
        <f>IF(B14="","",VLOOKUP(B14,'様式4・小学部（低）'!$A$17:$H$136,4,FALSE))</f>
        <v/>
      </c>
      <c r="F14" s="167" t="str">
        <f>IF(B14="","",VLOOKUP(B14,'様式4・小学部（低）'!$A$17:$H$136,5,FALSE))</f>
        <v/>
      </c>
      <c r="G14" s="395" t="str">
        <f>IF(B14="","",VLOOKUP(B14,'様式4・小学部（低）'!$A$17:$H$136,7,FALSE))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IF(B17="","",VLOOKUP(B17,'様式4・小学部（低）'!$A$17:$H$136,2,FALSE))</f>
        <v/>
      </c>
      <c r="D17" s="392" t="str">
        <f>IF(B17="","",VLOOKUP(B17,'様式4・小学部（低）'!$A$17:$H$136,3,FALSE))</f>
        <v/>
      </c>
      <c r="E17" s="166" t="str">
        <f>IF(B17="","",VLOOKUP(B17,'様式4・小学部（低）'!$A$17:$H$136,4,FALSE))</f>
        <v/>
      </c>
      <c r="F17" s="167" t="str">
        <f>IF(B17="","",VLOOKUP(B17,'様式4・小学部（低）'!$A$17:$H$136,5,FALSE))</f>
        <v/>
      </c>
      <c r="G17" s="395" t="str">
        <f>IF(B17="","",VLOOKUP(B17,'様式4・小学部（低）'!$A$17:$H$136,7,FALSE))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IF(B20="","",VLOOKUP(B20,'様式4・小学部（低）'!$A$17:$H$136,2,FALSE))</f>
        <v/>
      </c>
      <c r="D20" s="392" t="str">
        <f>IF(B20="","",VLOOKUP(B20,'様式4・小学部（低）'!$A$17:$H$136,3,FALSE))</f>
        <v/>
      </c>
      <c r="E20" s="166" t="str">
        <f>IF(B20="","",VLOOKUP(B20,'様式4・小学部（低）'!$A$17:$H$136,4,FALSE))</f>
        <v/>
      </c>
      <c r="F20" s="167" t="str">
        <f>IF(B20="","",VLOOKUP(B20,'様式4・小学部（低）'!$A$17:$H$136,5,FALSE))</f>
        <v/>
      </c>
      <c r="G20" s="395" t="str">
        <f>IF(B20="","",VLOOKUP(B20,'様式4・小学部（低）'!$A$17:$H$136,7,FALSE))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IF(B23="","",VLOOKUP(B23,'様式4・小学部（低）'!$A$17:$H$136,2,FALSE))</f>
        <v/>
      </c>
      <c r="D23" s="392" t="str">
        <f>IF(B23="","",VLOOKUP(B23,'様式4・小学部（低）'!$A$17:$H$136,3,FALSE))</f>
        <v/>
      </c>
      <c r="E23" s="166" t="str">
        <f>IF(B23="","",VLOOKUP(B23,'様式4・小学部（低）'!$A$17:$H$136,4,FALSE))</f>
        <v/>
      </c>
      <c r="F23" s="167" t="str">
        <f>IF(B23="","",VLOOKUP(B23,'様式4・小学部（低）'!$A$17:$H$136,5,FALSE))</f>
        <v/>
      </c>
      <c r="G23" s="395" t="str">
        <f>IF(B23="","",VLOOKUP(B23,'様式4・小学部（低）'!$A$17:$H$136,7,FALSE))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IF(B26="","",VLOOKUP(B26,'様式4・小学部（低）'!$A$17:$H$136,2,FALSE))</f>
        <v/>
      </c>
      <c r="D26" s="392" t="str">
        <f>IF(B26="","",VLOOKUP(B26,'様式4・小学部（低）'!$A$17:$H$136,3,FALSE))</f>
        <v/>
      </c>
      <c r="E26" s="166" t="str">
        <f>IF(B26="","",VLOOKUP(B26,'様式4・小学部（低）'!$A$17:$H$136,4,FALSE))</f>
        <v/>
      </c>
      <c r="F26" s="167" t="str">
        <f>IF(B26="","",VLOOKUP(B26,'様式4・小学部（低）'!$A$17:$H$136,5,FALSE))</f>
        <v/>
      </c>
      <c r="G26" s="395" t="str">
        <f>IF(B26="","",VLOOKUP(B26,'様式4・小学部（低）'!$A$17:$H$136,7,FALSE))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IF(B29="","",VLOOKUP(B29,'様式4・小学部（低）'!$A$17:$H$136,2,FALSE))</f>
        <v/>
      </c>
      <c r="D29" s="392" t="str">
        <f>IF(B29="","",VLOOKUP(B29,'様式4・小学部（低）'!$A$17:$H$136,3,FALSE))</f>
        <v/>
      </c>
      <c r="E29" s="166" t="str">
        <f>IF(B29="","",VLOOKUP(B29,'様式4・小学部（低）'!$A$17:$H$136,4,FALSE))</f>
        <v/>
      </c>
      <c r="F29" s="167" t="str">
        <f>IF(B29="","",VLOOKUP(B29,'様式4・小学部（低）'!$A$17:$H$136,5,FALSE))</f>
        <v/>
      </c>
      <c r="G29" s="395" t="str">
        <f>IF(B29="","",VLOOKUP(B29,'様式4・小学部（低）'!$A$17:$H$136,7,FALSE))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IF(B32="","",VLOOKUP(B32,'様式4・小学部（低）'!$A$17:$H$136,2,FALSE))</f>
        <v/>
      </c>
      <c r="D32" s="392" t="str">
        <f>IF(B32="","",VLOOKUP(B32,'様式4・小学部（低）'!$A$17:$H$136,3,FALSE))</f>
        <v/>
      </c>
      <c r="E32" s="166" t="str">
        <f>IF(B32="","",VLOOKUP(B32,'様式4・小学部（低）'!$A$17:$H$136,4,FALSE))</f>
        <v/>
      </c>
      <c r="F32" s="167" t="str">
        <f>IF(B32="","",VLOOKUP(B32,'様式4・小学部（低）'!$A$17:$H$136,5,FALSE))</f>
        <v/>
      </c>
      <c r="G32" s="395" t="str">
        <f>IF(B32="","",VLOOKUP(B32,'様式4・小学部（低）'!$A$17:$H$136,7,FALSE))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IF(B35="","",VLOOKUP(B35,'様式4・小学部（低）'!$A$17:$H$136,2,FALSE))</f>
        <v/>
      </c>
      <c r="D35" s="392" t="str">
        <f>IF(B35="","",VLOOKUP(B35,'様式4・小学部（低）'!$A$17:$H$136,3,FALSE))</f>
        <v/>
      </c>
      <c r="E35" s="166" t="str">
        <f>IF(B35="","",VLOOKUP(B35,'様式4・小学部（低）'!$A$17:$H$136,4,FALSE))</f>
        <v/>
      </c>
      <c r="F35" s="167" t="str">
        <f>IF(B35="","",VLOOKUP(B35,'様式4・小学部（低）'!$A$17:$H$136,5,FALSE))</f>
        <v/>
      </c>
      <c r="G35" s="395" t="str">
        <f>IF(B35="","",VLOOKUP(B35,'様式4・小学部（低）'!$A$17:$H$136,7,FALSE))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IF(B38="","",VLOOKUP(B38,'様式4・小学部（低）'!$A$17:$H$136,2,FALSE))</f>
        <v/>
      </c>
      <c r="D38" s="392" t="str">
        <f>IF(B38="","",VLOOKUP(B38,'様式4・小学部（低）'!$A$17:$H$136,3,FALSE))</f>
        <v/>
      </c>
      <c r="E38" s="166" t="str">
        <f>IF(B38="","",VLOOKUP(B38,'様式4・小学部（低）'!$A$17:$H$136,4,FALSE))</f>
        <v/>
      </c>
      <c r="F38" s="167" t="str">
        <f>IF(B38="","",VLOOKUP(B38,'様式4・小学部（低）'!$A$17:$H$136,5,FALSE))</f>
        <v/>
      </c>
      <c r="G38" s="395" t="str">
        <f>IF(B38="","",VLOOKUP(B38,'様式4・小学部（低）'!$A$17:$H$136,7,FALSE))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IF(B41="","",VLOOKUP(B41,'様式4・小学部（低）'!$A$17:$H$136,2,FALSE))</f>
        <v/>
      </c>
      <c r="D41" s="392" t="str">
        <f>IF(B41="","",VLOOKUP(B41,'様式4・小学部（低）'!$A$17:$H$136,3,FALSE))</f>
        <v/>
      </c>
      <c r="E41" s="166" t="str">
        <f>IF(B41="","",VLOOKUP(B41,'様式4・小学部（低）'!$A$17:$H$136,4,FALSE))</f>
        <v/>
      </c>
      <c r="F41" s="167" t="str">
        <f>IF(B41="","",VLOOKUP(B41,'様式4・小学部（低）'!$A$17:$H$136,5,FALSE))</f>
        <v/>
      </c>
      <c r="G41" s="395" t="str">
        <f>IF(B41="","",VLOOKUP(B41,'様式4・小学部（低）'!$A$17:$H$136,7,FALSE))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IF(B44="","",VLOOKUP(B44,'様式4・小学部（低）'!$A$17:$H$136,2,FALSE))</f>
        <v/>
      </c>
      <c r="D44" s="392" t="str">
        <f>IF(B44="","",VLOOKUP(B44,'様式4・小学部（低）'!$A$17:$H$136,3,FALSE))</f>
        <v/>
      </c>
      <c r="E44" s="166" t="str">
        <f>IF(B44="","",VLOOKUP(B44,'様式4・小学部（低）'!$A$17:$H$136,4,FALSE))</f>
        <v/>
      </c>
      <c r="F44" s="167" t="str">
        <f>IF(B44="","",VLOOKUP(B44,'様式4・小学部（低）'!$A$17:$H$136,5,FALSE))</f>
        <v/>
      </c>
      <c r="G44" s="395" t="str">
        <f>IF(B44="","",VLOOKUP(B44,'様式4・小学部（低）'!$A$17:$H$136,7,FALSE))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IF(B47="","",VLOOKUP(B47,'様式4・小学部（低）'!$A$17:$H$136,2,FALSE))</f>
        <v/>
      </c>
      <c r="D47" s="392" t="str">
        <f>IF(B47="","",VLOOKUP(B47,'様式4・小学部（低）'!$A$17:$H$136,3,FALSE))</f>
        <v/>
      </c>
      <c r="E47" s="166" t="str">
        <f>IF(B47="","",VLOOKUP(B47,'様式4・小学部（低）'!$A$17:$H$136,4,FALSE))</f>
        <v/>
      </c>
      <c r="F47" s="167" t="str">
        <f>IF(B47="","",VLOOKUP(B47,'様式4・小学部（低）'!$A$17:$H$136,5,FALSE))</f>
        <v/>
      </c>
      <c r="G47" s="395" t="str">
        <f>IF(B47="","",VLOOKUP(B47,'様式4・小学部（低）'!$A$17:$H$136,7,FALSE))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IF(B50="","",VLOOKUP(B50,'様式4・小学部（低）'!$A$17:$H$136,2,FALSE))</f>
        <v/>
      </c>
      <c r="D50" s="392" t="str">
        <f>IF(B50="","",VLOOKUP(B50,'様式4・小学部（低）'!$A$17:$H$136,3,FALSE))</f>
        <v/>
      </c>
      <c r="E50" s="166" t="str">
        <f>IF(B50="","",VLOOKUP(B50,'様式4・小学部（低）'!$A$17:$H$136,4,FALSE))</f>
        <v/>
      </c>
      <c r="F50" s="167" t="str">
        <f>IF(B50="","",VLOOKUP(B50,'様式4・小学部（低）'!$A$17:$H$136,5,FALSE))</f>
        <v/>
      </c>
      <c r="G50" s="395" t="str">
        <f>IF(B50="","",VLOOKUP(B50,'様式4・小学部（低）'!$A$17:$H$136,7,FALSE))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9"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大阪府立刀根山支援学校 精神医療センター分教室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2018</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全</v>
      </c>
      <c r="I8" s="197" t="s">
        <v>7928</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光村</v>
      </c>
      <c r="F9" s="179" t="str">
        <f>IF(B9="","",VLOOKUP(B9,'様式4・小学部（低）'!$I$17:$Q$136,5,FALSE))</f>
        <v>しょしゃ　二年</v>
      </c>
      <c r="G9" s="179" t="str">
        <f>IF(B9="","",VLOOKUP(B9,'様式4・小学部（低）'!$I$17:$Q$136,6,FALSE))</f>
        <v>凖</v>
      </c>
      <c r="H9" s="179" t="str">
        <f>IF(B9="","",VLOOKUP(B9,'様式4・小学部（低）'!$I$17:$Q$136,7,FALSE))</f>
        <v>全</v>
      </c>
      <c r="I9" s="197" t="s">
        <v>7928</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全</v>
      </c>
      <c r="I10" s="197" t="s">
        <v>7928</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全</v>
      </c>
      <c r="I11" s="197" t="s">
        <v>7928</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東書</v>
      </c>
      <c r="F12" s="179" t="str">
        <f>IF(B12="","",VLOOKUP(B12,'様式4・小学部（低）'!$I$17:$Q$136,5,FALSE))</f>
        <v>新編　新しい　どうとく　２</v>
      </c>
      <c r="G12" s="179" t="str">
        <f>IF(B12="","",VLOOKUP(B12,'様式4・小学部（低）'!$I$17:$Q$136,6,FALSE))</f>
        <v>凖</v>
      </c>
      <c r="H12" s="179" t="str">
        <f>IF(B12="","",VLOOKUP(B12,'様式4・小学部（低）'!$I$17:$Q$136,7,FALSE))</f>
        <v>全</v>
      </c>
      <c r="I12" s="197" t="s">
        <v>7928</v>
      </c>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大阪府立刀根山支援学校 精神医療センター分教室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2018</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IF(B8="","",VLOOKUP(B8,'様式4・小学部（低）'!$I$17:$Q$136,2,FALSE))</f>
        <v/>
      </c>
      <c r="D8" s="392" t="str">
        <f>IF(B8="","",VLOOKUP(B8,'様式4・小学部（低）'!$I$17:$Q$136,3,FALSE))</f>
        <v/>
      </c>
      <c r="E8" s="166" t="str">
        <f>IF(B8="","",VLOOKUP(B8,'様式4・小学部（低）'!$A$17:$H$136,4,FALSE))</f>
        <v/>
      </c>
      <c r="F8" s="167" t="str">
        <f>IF(B8="","",VLOOKUP(B8,'様式4・小学部（低）'!$I$17:$Q$136,5,FALSE))</f>
        <v/>
      </c>
      <c r="G8" s="395" t="str">
        <f>IF(B8="","",VLOOKUP(B8,'様式4・小学部（低）'!$I$17:$Q$136,7,FALSE))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IF(B11="","",VLOOKUP(B11,'様式4・小学部（低）'!$I$17:$Q$136,2,FALSE))</f>
        <v/>
      </c>
      <c r="D11" s="392" t="str">
        <f>IF(B11="","",VLOOKUP(B11,'様式4・小学部（低）'!$I$17:$Q$136,3,FALSE))</f>
        <v/>
      </c>
      <c r="E11" s="166" t="str">
        <f>IF(B11="","",VLOOKUP(B11,'様式4・小学部（低）'!$I$17:$Q$136,4,FALSE))</f>
        <v/>
      </c>
      <c r="F11" s="167" t="str">
        <f>IF(B11="","",VLOOKUP(B11,'様式4・小学部（低）'!$I$17:$Q$136,5,FALSE))</f>
        <v/>
      </c>
      <c r="G11" s="395" t="str">
        <f>IF(B11="","",VLOOKUP(B11,'様式4・小学部（低）'!$I$17:$Q$136,7,FALSE))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IF(B14="","",VLOOKUP(B14,'様式4・小学部（低）'!$I$17:$Q$136,2,FALSE))</f>
        <v/>
      </c>
      <c r="D14" s="392" t="str">
        <f>IF(B14="","",VLOOKUP(B14,'様式4・小学部（低）'!$I$17:$Q$136,3,FALSE))</f>
        <v/>
      </c>
      <c r="E14" s="166" t="str">
        <f>IF(B14="","",VLOOKUP(B14,'様式4・小学部（低）'!$I$17:$Q$136,4,FALSE))</f>
        <v/>
      </c>
      <c r="F14" s="167" t="str">
        <f>IF(B14="","",VLOOKUP(B14,'様式4・小学部（低）'!$I$17:$Q$136,5,FALSE))</f>
        <v/>
      </c>
      <c r="G14" s="395" t="str">
        <f>IF(B14="","",VLOOKUP(B14,'様式4・小学部（低）'!$I$17:$Q$136,7,FALSE))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IF(B17="","",VLOOKUP(B17,'様式4・小学部（低）'!$I$17:$Q$136,2,FALSE))</f>
        <v/>
      </c>
      <c r="D17" s="392" t="str">
        <f>IF(B17="","",VLOOKUP(B17,'様式4・小学部（低）'!$I$17:$Q$136,3,FALSE))</f>
        <v/>
      </c>
      <c r="E17" s="166" t="str">
        <f>IF(B17="","",VLOOKUP(B17,'様式4・小学部（低）'!$I$17:$Q$136,4,FALSE))</f>
        <v/>
      </c>
      <c r="F17" s="167" t="str">
        <f>IF(B17="","",VLOOKUP(B17,'様式4・小学部（低）'!$I$17:$Q$136,5,FALSE))</f>
        <v/>
      </c>
      <c r="G17" s="395" t="str">
        <f>IF(B17="","",VLOOKUP(B17,'様式4・小学部（低）'!$I$17:$Q$136,7,FALSE))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IF(B20="","",VLOOKUP(B20,'様式4・小学部（低）'!$I$17:$Q$136,2,FALSE))</f>
        <v/>
      </c>
      <c r="D20" s="392" t="str">
        <f>IF(B20="","",VLOOKUP(B20,'様式4・小学部（低）'!$I$17:$Q$136,3,FALSE))</f>
        <v/>
      </c>
      <c r="E20" s="166" t="str">
        <f>IF(B20="","",VLOOKUP(B20,'様式4・小学部（低）'!$I$17:$Q$136,4,FALSE))</f>
        <v/>
      </c>
      <c r="F20" s="167" t="str">
        <f>IF(B20="","",VLOOKUP(B20,'様式4・小学部（低）'!$I$17:$Q$136,5,FALSE))</f>
        <v/>
      </c>
      <c r="G20" s="395" t="str">
        <f>IF(B20="","",VLOOKUP(B20,'様式4・小学部（低）'!$I$17:$Q$136,7,FALSE))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IF(B23="","",VLOOKUP(B23,'様式4・小学部（低）'!$I$17:$Q$136,2,FALSE))</f>
        <v/>
      </c>
      <c r="D23" s="392" t="str">
        <f>IF(B23="","",VLOOKUP(B23,'様式4・小学部（低）'!$I$17:$Q$136,3,FALSE))</f>
        <v/>
      </c>
      <c r="E23" s="166" t="str">
        <f>IF(B23="","",VLOOKUP(B23,'様式4・小学部（低）'!$I$17:$Q$136,4,FALSE))</f>
        <v/>
      </c>
      <c r="F23" s="167" t="str">
        <f>IF(B23="","",VLOOKUP(B23,'様式4・小学部（低）'!$I$17:$Q$136,5,FALSE))</f>
        <v/>
      </c>
      <c r="G23" s="395" t="str">
        <f>IF(B23="","",VLOOKUP(B23,'様式4・小学部（低）'!$I$17:$Q$136,7,FALSE))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IF(B26="","",VLOOKUP(B26,'様式4・小学部（低）'!$I$17:$Q$136,2,FALSE))</f>
        <v/>
      </c>
      <c r="D26" s="392" t="str">
        <f>IF(B26="","",VLOOKUP(B26,'様式4・小学部（低）'!$I$17:$Q$136,3,FALSE))</f>
        <v/>
      </c>
      <c r="E26" s="166" t="str">
        <f>IF(B26="","",VLOOKUP(B26,'様式4・小学部（低）'!$I$17:$Q$136,4,FALSE))</f>
        <v/>
      </c>
      <c r="F26" s="167" t="str">
        <f>IF(B26="","",VLOOKUP(B26,'様式4・小学部（低）'!$I$17:$Q$136,5,FALSE))</f>
        <v/>
      </c>
      <c r="G26" s="395" t="str">
        <f>IF(B26="","",VLOOKUP(B26,'様式4・小学部（低）'!$I$17:$Q$136,7,FALSE))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IF(B29="","",VLOOKUP(B29,'様式4・小学部（低）'!$I$17:$Q$136,2,FALSE))</f>
        <v/>
      </c>
      <c r="D29" s="392" t="str">
        <f>IF(B29="","",VLOOKUP(B29,'様式4・小学部（低）'!$I$17:$Q$136,3,FALSE))</f>
        <v/>
      </c>
      <c r="E29" s="166" t="str">
        <f>IF(B29="","",VLOOKUP(B29,'様式4・小学部（低）'!$I$17:$Q$136,4,FALSE))</f>
        <v/>
      </c>
      <c r="F29" s="167" t="str">
        <f>IF(B29="","",VLOOKUP(B29,'様式4・小学部（低）'!$I$17:$Q$136,5,FALSE))</f>
        <v/>
      </c>
      <c r="G29" s="395" t="str">
        <f>IF(B29="","",VLOOKUP(B29,'様式4・小学部（低）'!$I$17:$Q$136,7,FALSE))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IF(B32="","",VLOOKUP(B32,'様式4・小学部（低）'!$I$17:$Q$136,2,FALSE))</f>
        <v/>
      </c>
      <c r="D32" s="392" t="str">
        <f>IF(B32="","",VLOOKUP(B32,'様式4・小学部（低）'!$I$17:$Q$136,3,FALSE))</f>
        <v/>
      </c>
      <c r="E32" s="166" t="str">
        <f>IF(B32="","",VLOOKUP(B32,'様式4・小学部（低）'!$I$17:$Q$136,4,FALSE))</f>
        <v/>
      </c>
      <c r="F32" s="167" t="str">
        <f>IF(B32="","",VLOOKUP(B32,'様式4・小学部（低）'!$I$17:$Q$136,5,FALSE))</f>
        <v/>
      </c>
      <c r="G32" s="395" t="str">
        <f>IF(B32="","",VLOOKUP(B32,'様式4・小学部（低）'!$I$17:$Q$136,7,FALSE))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IF(B35="","",VLOOKUP(B35,'様式4・小学部（低）'!$I$17:$Q$136,2,FALSE))</f>
        <v/>
      </c>
      <c r="D35" s="392" t="str">
        <f>IF(B35="","",VLOOKUP(B35,'様式4・小学部（低）'!$I$17:$Q$136,3,FALSE))</f>
        <v/>
      </c>
      <c r="E35" s="166" t="str">
        <f>IF(B35="","",VLOOKUP(B35,'様式4・小学部（低）'!$I$17:$Q$136,4,FALSE))</f>
        <v/>
      </c>
      <c r="F35" s="167" t="str">
        <f>IF(B35="","",VLOOKUP(B35,'様式4・小学部（低）'!$I$17:$Q$136,5,FALSE))</f>
        <v/>
      </c>
      <c r="G35" s="395" t="str">
        <f>IF(B35="","",VLOOKUP(B35,'様式4・小学部（低）'!$I$17:$Q$136,7,FALSE))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IF(B38="","",VLOOKUP(B38,'様式4・小学部（低）'!$I$17:$Q$136,2,FALSE))</f>
        <v/>
      </c>
      <c r="D38" s="392" t="str">
        <f>IF(B38="","",VLOOKUP(B38,'様式4・小学部（低）'!$I$17:$Q$136,3,FALSE))</f>
        <v/>
      </c>
      <c r="E38" s="166" t="str">
        <f>IF(B38="","",VLOOKUP(B38,'様式4・小学部（低）'!$I$17:$Q$136,4,FALSE))</f>
        <v/>
      </c>
      <c r="F38" s="167" t="str">
        <f>IF(B38="","",VLOOKUP(B38,'様式4・小学部（低）'!$I$17:$Q$136,5,FALSE))</f>
        <v/>
      </c>
      <c r="G38" s="395" t="str">
        <f>IF(B38="","",VLOOKUP(B38,'様式4・小学部（低）'!$I$17:$Q$136,7,FALSE))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IF(B41="","",VLOOKUP(B41,'様式4・小学部（低）'!$I$17:$Q$136,2,FALSE))</f>
        <v/>
      </c>
      <c r="D41" s="392" t="str">
        <f>IF(B41="","",VLOOKUP(B41,'様式4・小学部（低）'!$I$17:$Q$136,3,FALSE))</f>
        <v/>
      </c>
      <c r="E41" s="166" t="str">
        <f>IF(B41="","",VLOOKUP(B41,'様式4・小学部（低）'!$I$17:$Q$136,4,FALSE))</f>
        <v/>
      </c>
      <c r="F41" s="167" t="str">
        <f>IF(B41="","",VLOOKUP(B41,'様式4・小学部（低）'!$I$17:$Q$136,5,FALSE))</f>
        <v/>
      </c>
      <c r="G41" s="395" t="str">
        <f>IF(B41="","",VLOOKUP(B41,'様式4・小学部（低）'!$I$17:$Q$136,7,FALSE))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IF(B44="","",VLOOKUP(B44,'様式4・小学部（低）'!$I$17:$Q$136,2,FALSE))</f>
        <v/>
      </c>
      <c r="D44" s="392" t="str">
        <f>IF(B44="","",VLOOKUP(B44,'様式4・小学部（低）'!$I$17:$Q$136,3,FALSE))</f>
        <v/>
      </c>
      <c r="E44" s="166" t="str">
        <f>IF(B44="","",VLOOKUP(B44,'様式4・小学部（低）'!$I$17:$Q$136,4,FALSE))</f>
        <v/>
      </c>
      <c r="F44" s="167" t="str">
        <f>IF(B44="","",VLOOKUP(B44,'様式4・小学部（低）'!$I$17:$Q$136,5,FALSE))</f>
        <v/>
      </c>
      <c r="G44" s="395" t="str">
        <f>IF(B44="","",VLOOKUP(B44,'様式4・小学部（低）'!$I$17:$Q$136,7,FALSE))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IF(B47="","",VLOOKUP(B47,'様式4・小学部（低）'!$I$17:$Q$136,2,FALSE))</f>
        <v/>
      </c>
      <c r="D47" s="392" t="str">
        <f>IF(B47="","",VLOOKUP(B47,'様式4・小学部（低）'!$I$17:$Q$136,3,FALSE))</f>
        <v/>
      </c>
      <c r="E47" s="166" t="str">
        <f>IF(B47="","",VLOOKUP(B47,'様式4・小学部（低）'!$I$17:$Q$136,4,FALSE))</f>
        <v/>
      </c>
      <c r="F47" s="167" t="str">
        <f>IF(B47="","",VLOOKUP(B47,'様式4・小学部（低）'!$I$17:$Q$136,5,FALSE))</f>
        <v/>
      </c>
      <c r="G47" s="395" t="str">
        <f>IF(B47="","",VLOOKUP(B47,'様式4・小学部（低）'!$I$17:$Q$136,7,FALSE))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IF(B50="","",VLOOKUP(B50,'様式4・小学部（低）'!$I$17:$Q$136,2,FALSE))</f>
        <v/>
      </c>
      <c r="D50" s="392" t="str">
        <f>IF(B50="","",VLOOKUP(B50,'様式4・小学部（低）'!$I$17:$Q$136,3,FALSE))</f>
        <v/>
      </c>
      <c r="E50" s="166" t="str">
        <f>IF(B50="","",VLOOKUP(B50,'様式4・小学部（低）'!$I$17:$Q$136,4,FALSE))</f>
        <v/>
      </c>
      <c r="F50" s="167" t="str">
        <f>IF(B50="","",VLOOKUP(B50,'様式4・小学部（低）'!$I$17:$Q$136,5,FALSE))</f>
        <v/>
      </c>
      <c r="G50" s="395" t="str">
        <f>IF(B50="","",VLOOKUP(B50,'様式4・小学部（低）'!$I$17:$Q$136,7,FALSE))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4"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大阪府立刀根山支援学校 精神医療センター分教室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2019</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全</v>
      </c>
      <c r="I8" s="197" t="s">
        <v>7928</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光村</v>
      </c>
      <c r="F9" s="179" t="str">
        <f>IF(B9="","",VLOOKUP(B9,'様式4・小学部（低）'!$R$17:$Z$136,5,FALSE))</f>
        <v>書写　三年</v>
      </c>
      <c r="G9" s="181" t="str">
        <f>IF(B9="","",VLOOKUP(B9,'様式4・小学部（低）'!$R$17:$Z$136,6,FALSE))</f>
        <v>凖</v>
      </c>
      <c r="H9" s="181" t="str">
        <f>IF(B9="","",VLOOKUP(B9,'様式4・小学部（低）'!$R$17:$Z$136,7,FALSE))</f>
        <v>全</v>
      </c>
      <c r="I9" s="197" t="s">
        <v>7928</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教出</v>
      </c>
      <c r="F10" s="179" t="str">
        <f>IF(B10="","",VLOOKUP(B10,'様式4・小学部（低）'!$R$17:$Z$136,5,FALSE))</f>
        <v>小学社会３</v>
      </c>
      <c r="G10" s="181" t="str">
        <f>IF(B10="","",VLOOKUP(B10,'様式4・小学部（低）'!$R$17:$Z$136,6,FALSE))</f>
        <v>凖</v>
      </c>
      <c r="H10" s="181" t="str">
        <f>IF(B10="","",VLOOKUP(B10,'様式4・小学部（低）'!$R$17:$Z$136,7,FALSE))</f>
        <v>全</v>
      </c>
      <c r="I10" s="197" t="s">
        <v>7928</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全</v>
      </c>
      <c r="I11" s="197" t="s">
        <v>7928</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全</v>
      </c>
      <c r="I12" s="197" t="s">
        <v>7928</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啓林館</v>
      </c>
      <c r="F13" s="179" t="str">
        <f>IF(B13="","",VLOOKUP(B13,'様式4・小学部（低）'!$R$17:$Z$136,5,FALSE))</f>
        <v>わくわく理科　３</v>
      </c>
      <c r="G13" s="181" t="str">
        <f>IF(B13="","",VLOOKUP(B13,'様式4・小学部（低）'!$R$17:$Z$136,6,FALSE))</f>
        <v>凖</v>
      </c>
      <c r="H13" s="181" t="str">
        <f>IF(B13="","",VLOOKUP(B13,'様式4・小学部（低）'!$R$17:$Z$136,7,FALSE))</f>
        <v>全</v>
      </c>
      <c r="I13" s="197" t="s">
        <v>7928</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全</v>
      </c>
      <c r="I14" s="197" t="s">
        <v>7928</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開隆堂</v>
      </c>
      <c r="F15" s="179" t="str">
        <f>IF(B15="","",VLOOKUP(B15,'様式4・小学部（低）'!$R$17:$Z$136,5,FALSE))</f>
        <v>図画工作３・４上　_x000D_できたらいいな
図画工作３・４下　_x000D_力を合わせて</v>
      </c>
      <c r="G15" s="181" t="str">
        <f>IF(B15="","",VLOOKUP(B15,'様式4・小学部（低）'!$R$17:$Z$136,6,FALSE))</f>
        <v>凖</v>
      </c>
      <c r="H15" s="181" t="str">
        <f>IF(B15="","",VLOOKUP(B15,'様式4・小学部（低）'!$R$17:$Z$136,7,FALSE))</f>
        <v>全</v>
      </c>
      <c r="I15" s="197" t="s">
        <v>7928</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学研</v>
      </c>
      <c r="F16" s="179" t="str">
        <f>IF(B16="","",VLOOKUP(B16,'様式4・小学部（低）'!$R$17:$Z$136,5,FALSE))</f>
        <v>新・みんなのほけん３・４年</v>
      </c>
      <c r="G16" s="181" t="str">
        <f>IF(B16="","",VLOOKUP(B16,'様式4・小学部（低）'!$R$17:$Z$136,6,FALSE))</f>
        <v>凖</v>
      </c>
      <c r="H16" s="181" t="str">
        <f>IF(B16="","",VLOOKUP(B16,'様式4・小学部（低）'!$R$17:$Z$136,7,FALSE))</f>
        <v>全</v>
      </c>
      <c r="I16" s="197" t="s">
        <v>7928</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東書</v>
      </c>
      <c r="F17" s="179" t="str">
        <f>IF(B17="","",VLOOKUP(B17,'様式4・小学部（低）'!$R$17:$Z$136,5,FALSE))</f>
        <v>新編　新しいどうとく　３</v>
      </c>
      <c r="G17" s="181" t="str">
        <f>IF(B17="","",VLOOKUP(B17,'様式4・小学部（低）'!$R$17:$Z$136,6,FALSE))</f>
        <v>凖</v>
      </c>
      <c r="H17" s="181" t="str">
        <f>IF(B17="","",VLOOKUP(B17,'様式4・小学部（低）'!$R$17:$Z$136,7,FALSE))</f>
        <v>全</v>
      </c>
      <c r="I17" s="197" t="s">
        <v>7928</v>
      </c>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大阪府立刀根山支援学校 精神医療センター分教室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2019</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IF(B8="","",VLOOKUP(B8,'様式4・小学部（低）'!$R$17:$Z$136,2,FALSE))</f>
        <v/>
      </c>
      <c r="D8" s="392" t="str">
        <f>IF(B8="","",VLOOKUP(B8,'様式4・小学部（低）'!$R$17:$Z$136,3,FALSE))</f>
        <v/>
      </c>
      <c r="E8" s="166" t="str">
        <f>IF(B8="","",VLOOKUP(B8,'様式4・小学部（低）'!$A$17:$H$136,4,FALSE))</f>
        <v/>
      </c>
      <c r="F8" s="167" t="str">
        <f>IF(B8="","",VLOOKUP(B8,'様式4・小学部（低）'!$R$17:$Z$136,5,FALSE))</f>
        <v/>
      </c>
      <c r="G8" s="395" t="str">
        <f>IF(B8="","",VLOOKUP(B8,'様式4・小学部（低）'!$R$17:$Z$136,7,FALSE))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IF(B11="","",VLOOKUP(B11,'様式4・小学部（低）'!$R$17:$Z$136,2,FALSE))</f>
        <v/>
      </c>
      <c r="D11" s="392" t="str">
        <f>IF(B11="","",VLOOKUP(B11,'様式4・小学部（低）'!$R$17:$Z$136,3,FALSE))</f>
        <v/>
      </c>
      <c r="E11" s="166" t="str">
        <f>IF(B11="","",VLOOKUP(B11,'様式4・小学部（低）'!$R$17:$Z$136,4,FALSE))</f>
        <v/>
      </c>
      <c r="F11" s="167" t="str">
        <f>IF(B11="","",VLOOKUP(B11,'様式4・小学部（低）'!$R$17:$Z$136,5,FALSE))</f>
        <v/>
      </c>
      <c r="G11" s="395" t="str">
        <f>IF(B11="","",VLOOKUP(B11,'様式4・小学部（低）'!$R$17:$Z$136,7,FALSE))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IF(B14="","",VLOOKUP(B14,'様式4・小学部（低）'!$R$17:$Z$136,2,FALSE))</f>
        <v/>
      </c>
      <c r="D14" s="392" t="str">
        <f>IF(B14="","",VLOOKUP(B14,'様式4・小学部（低）'!$R$17:$Z$136,3,FALSE))</f>
        <v/>
      </c>
      <c r="E14" s="166" t="str">
        <f>IF(B14="","",VLOOKUP(B14,'様式4・小学部（低）'!$R$17:$Z$136,4,FALSE))</f>
        <v/>
      </c>
      <c r="F14" s="167" t="str">
        <f>IF(B14="","",VLOOKUP(B14,'様式4・小学部（低）'!$R$17:$Z$136,5,FALSE))</f>
        <v/>
      </c>
      <c r="G14" s="395" t="str">
        <f>IF(B14="","",VLOOKUP(B14,'様式4・小学部（低）'!$R$17:$Z$136,7,FALSE))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IF(B17="","",VLOOKUP(B17,'様式4・小学部（低）'!$R$17:$Z$136,2,FALSE))</f>
        <v/>
      </c>
      <c r="D17" s="392" t="str">
        <f>IF(B17="","",VLOOKUP(B17,'様式4・小学部（低）'!$R$17:$Z$136,3,FALSE))</f>
        <v/>
      </c>
      <c r="E17" s="166" t="str">
        <f>IF(B17="","",VLOOKUP(B17,'様式4・小学部（低）'!$R$17:$Z$136,4,FALSE))</f>
        <v/>
      </c>
      <c r="F17" s="167" t="str">
        <f>IF(B17="","",VLOOKUP(B17,'様式4・小学部（低）'!$R$17:$Z$136,5,FALSE))</f>
        <v/>
      </c>
      <c r="G17" s="395" t="str">
        <f>IF(B17="","",VLOOKUP(B17,'様式4・小学部（低）'!$R$17:$Z$136,7,FALSE))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IF(B20="","",VLOOKUP(B20,'様式4・小学部（低）'!$R$17:$Z$136,2,FALSE))</f>
        <v/>
      </c>
      <c r="D20" s="392" t="str">
        <f>IF(B20="","",VLOOKUP(B20,'様式4・小学部（低）'!$R$17:$Z$136,3,FALSE))</f>
        <v/>
      </c>
      <c r="E20" s="166" t="str">
        <f>IF(B20="","",VLOOKUP(B20,'様式4・小学部（低）'!$R$17:$Z$136,4,FALSE))</f>
        <v/>
      </c>
      <c r="F20" s="167" t="str">
        <f>IF(B20="","",VLOOKUP(B20,'様式4・小学部（低）'!$R$17:$Z$136,5,FALSE))</f>
        <v/>
      </c>
      <c r="G20" s="395" t="str">
        <f>IF(B20="","",VLOOKUP(B20,'様式4・小学部（低）'!$R$17:$Z$136,7,FALSE))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IF(B23="","",VLOOKUP(B23,'様式4・小学部（低）'!$R$17:$Z$136,2,FALSE))</f>
        <v/>
      </c>
      <c r="D23" s="392" t="str">
        <f>IF(B23="","",VLOOKUP(B23,'様式4・小学部（低）'!$R$17:$Z$136,3,FALSE))</f>
        <v/>
      </c>
      <c r="E23" s="166" t="str">
        <f>IF(B23="","",VLOOKUP(B23,'様式4・小学部（低）'!$R$17:$Z$136,4,FALSE))</f>
        <v/>
      </c>
      <c r="F23" s="167" t="str">
        <f>IF(B23="","",VLOOKUP(B23,'様式4・小学部（低）'!$R$17:$Z$136,5,FALSE))</f>
        <v/>
      </c>
      <c r="G23" s="395" t="str">
        <f>IF(B23="","",VLOOKUP(B23,'様式4・小学部（低）'!$R$17:$Z$136,7,FALSE))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IF(B26="","",VLOOKUP(B26,'様式4・小学部（低）'!$R$17:$Z$136,2,FALSE))</f>
        <v/>
      </c>
      <c r="D26" s="392" t="str">
        <f>IF(B26="","",VLOOKUP(B26,'様式4・小学部（低）'!$R$17:$Z$136,3,FALSE))</f>
        <v/>
      </c>
      <c r="E26" s="166" t="str">
        <f>IF(B26="","",VLOOKUP(B26,'様式4・小学部（低）'!$R$17:$Z$136,4,FALSE))</f>
        <v/>
      </c>
      <c r="F26" s="167" t="str">
        <f>IF(B26="","",VLOOKUP(B26,'様式4・小学部（低）'!$R$17:$Z$136,5,FALSE))</f>
        <v/>
      </c>
      <c r="G26" s="395" t="str">
        <f>IF(B26="","",VLOOKUP(B26,'様式4・小学部（低）'!$R$17:$Z$136,7,FALSE))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IF(B29="","",VLOOKUP(B29,'様式4・小学部（低）'!$R$17:$Z$136,2,FALSE))</f>
        <v/>
      </c>
      <c r="D29" s="392" t="str">
        <f>IF(B29="","",VLOOKUP(B29,'様式4・小学部（低）'!$R$17:$Z$136,3,FALSE))</f>
        <v/>
      </c>
      <c r="E29" s="166" t="str">
        <f>IF(B29="","",VLOOKUP(B29,'様式4・小学部（低）'!$R$17:$Z$136,4,FALSE))</f>
        <v/>
      </c>
      <c r="F29" s="167" t="str">
        <f>IF(B29="","",VLOOKUP(B29,'様式4・小学部（低）'!$R$17:$Z$136,5,FALSE))</f>
        <v/>
      </c>
      <c r="G29" s="395" t="str">
        <f>IF(B29="","",VLOOKUP(B29,'様式4・小学部（低）'!$R$17:$Z$136,7,FALSE))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IF(B32="","",VLOOKUP(B32,'様式4・小学部（低）'!$R$17:$Z$136,2,FALSE))</f>
        <v/>
      </c>
      <c r="D32" s="392" t="str">
        <f>IF(B32="","",VLOOKUP(B32,'様式4・小学部（低）'!$R$17:$Z$136,3,FALSE))</f>
        <v/>
      </c>
      <c r="E32" s="166" t="str">
        <f>IF(B32="","",VLOOKUP(B32,'様式4・小学部（低）'!$R$17:$Z$136,4,FALSE))</f>
        <v/>
      </c>
      <c r="F32" s="167" t="str">
        <f>IF(B32="","",VLOOKUP(B32,'様式4・小学部（低）'!$R$17:$Z$136,5,FALSE))</f>
        <v/>
      </c>
      <c r="G32" s="395" t="str">
        <f>IF(B32="","",VLOOKUP(B32,'様式4・小学部（低）'!$R$17:$Z$136,7,FALSE))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IF(B35="","",VLOOKUP(B35,'様式4・小学部（低）'!$R$17:$Z$136,2,FALSE))</f>
        <v/>
      </c>
      <c r="D35" s="392" t="str">
        <f>IF(B35="","",VLOOKUP(B35,'様式4・小学部（低）'!$R$17:$Z$136,3,FALSE))</f>
        <v/>
      </c>
      <c r="E35" s="166" t="str">
        <f>IF(B35="","",VLOOKUP(B35,'様式4・小学部（低）'!$R$17:$Z$136,4,FALSE))</f>
        <v/>
      </c>
      <c r="F35" s="167" t="str">
        <f>IF(B35="","",VLOOKUP(B35,'様式4・小学部（低）'!$R$17:$Z$136,5,FALSE))</f>
        <v/>
      </c>
      <c r="G35" s="395" t="str">
        <f>IF(B35="","",VLOOKUP(B35,'様式4・小学部（低）'!$R$17:$Z$136,7,FALSE))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IF(B38="","",VLOOKUP(B38,'様式4・小学部（低）'!$R$17:$Z$136,2,FALSE))</f>
        <v/>
      </c>
      <c r="D38" s="392" t="str">
        <f>IF(B38="","",VLOOKUP(B38,'様式4・小学部（低）'!$R$17:$Z$136,3,FALSE))</f>
        <v/>
      </c>
      <c r="E38" s="166" t="str">
        <f>IF(B38="","",VLOOKUP(B38,'様式4・小学部（低）'!$R$17:$Z$136,4,FALSE))</f>
        <v/>
      </c>
      <c r="F38" s="167" t="str">
        <f>IF(B38="","",VLOOKUP(B38,'様式4・小学部（低）'!$R$17:$Z$136,5,FALSE))</f>
        <v/>
      </c>
      <c r="G38" s="395" t="str">
        <f>IF(B38="","",VLOOKUP(B38,'様式4・小学部（低）'!$R$17:$Z$136,7,FALSE))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IF(B41="","",VLOOKUP(B41,'様式4・小学部（低）'!$R$17:$Z$136,2,FALSE))</f>
        <v/>
      </c>
      <c r="D41" s="392" t="str">
        <f>IF(B41="","",VLOOKUP(B41,'様式4・小学部（低）'!$R$17:$Z$136,3,FALSE))</f>
        <v/>
      </c>
      <c r="E41" s="166" t="str">
        <f>IF(B41="","",VLOOKUP(B41,'様式4・小学部（低）'!$R$17:$Z$136,4,FALSE))</f>
        <v/>
      </c>
      <c r="F41" s="167" t="str">
        <f>IF(B41="","",VLOOKUP(B41,'様式4・小学部（低）'!$R$17:$Z$136,5,FALSE))</f>
        <v/>
      </c>
      <c r="G41" s="395" t="str">
        <f>IF(B41="","",VLOOKUP(B41,'様式4・小学部（低）'!$R$17:$Z$136,7,FALSE))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IF(B44="","",VLOOKUP(B44,'様式4・小学部（低）'!$R$17:$Z$136,2,FALSE))</f>
        <v/>
      </c>
      <c r="D44" s="392" t="str">
        <f>IF(B44="","",VLOOKUP(B44,'様式4・小学部（低）'!$R$17:$Z$136,3,FALSE))</f>
        <v/>
      </c>
      <c r="E44" s="166" t="str">
        <f>IF(B44="","",VLOOKUP(B44,'様式4・小学部（低）'!$R$17:$Z$136,4,FALSE))</f>
        <v/>
      </c>
      <c r="F44" s="167" t="str">
        <f>IF(B44="","",VLOOKUP(B44,'様式4・小学部（低）'!$R$17:$Z$136,5,FALSE))</f>
        <v/>
      </c>
      <c r="G44" s="395" t="str">
        <f>IF(B44="","",VLOOKUP(B44,'様式4・小学部（低）'!$R$17:$Z$136,7,FALSE))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IF(B47="","",VLOOKUP(B47,'様式4・小学部（低）'!$R$17:$Z$136,2,FALSE))</f>
        <v/>
      </c>
      <c r="D47" s="392" t="str">
        <f>IF(B47="","",VLOOKUP(B47,'様式4・小学部（低）'!$R$17:$Z$136,3,FALSE))</f>
        <v/>
      </c>
      <c r="E47" s="166" t="str">
        <f>IF(B47="","",VLOOKUP(B47,'様式4・小学部（低）'!$R$17:$Z$136,4,FALSE))</f>
        <v/>
      </c>
      <c r="F47" s="167" t="str">
        <f>IF(B47="","",VLOOKUP(B47,'様式4・小学部（低）'!$R$17:$Z$136,5,FALSE))</f>
        <v/>
      </c>
      <c r="G47" s="395" t="str">
        <f>IF(B47="","",VLOOKUP(B47,'様式4・小学部（低）'!$R$17:$Z$136,7,FALSE))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IF(B50="","",VLOOKUP(B50,'様式4・小学部（低）'!$R$17:$Z$136,2,FALSE))</f>
        <v/>
      </c>
      <c r="D50" s="392" t="str">
        <f>IF(B50="","",VLOOKUP(B50,'様式4・小学部（低）'!$R$17:$Z$136,3,FALSE))</f>
        <v/>
      </c>
      <c r="E50" s="166" t="str">
        <f>IF(B50="","",VLOOKUP(B50,'様式4・小学部（低）'!$R$17:$Z$136,4,FALSE))</f>
        <v/>
      </c>
      <c r="F50" s="167" t="str">
        <f>IF(B50="","",VLOOKUP(B50,'様式4・小学部（低）'!$R$17:$Z$136,5,FALSE))</f>
        <v/>
      </c>
      <c r="G50" s="395" t="str">
        <f>IF(B50="","",VLOOKUP(B50,'様式4・小学部（低）'!$R$17:$Z$136,7,FALSE))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view="pageBreakPreview" topLeftCell="A739" zoomScaleNormal="85" zoomScaleSheetLayoutView="100" workbookViewId="0">
      <selection activeCell="A743" sqref="A743:C743"/>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7859</v>
      </c>
      <c r="B743" s="193" t="s">
        <v>7860</v>
      </c>
      <c r="C743" s="189" t="s">
        <v>7861</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B8A89C5D-FE0B-439C-B955-0CC323085E61}">
  <ds:schemaRefs>
    <ds:schemaRef ds:uri="http://schemas.microsoft.com/sharepoint/v3/contenttype/forms"/>
  </ds:schemaRefs>
</ds:datastoreItem>
</file>

<file path=customXml/itemProps2.xml><?xml version="1.0" encoding="utf-8"?>
<ds:datastoreItem xmlns:ds="http://schemas.openxmlformats.org/officeDocument/2006/customXml" ds:itemID="{28E13B03-D595-4BA8-BC1E-9C55289777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A4E567-8600-4D56-80FF-9D757ACA43AD}">
  <ds:schemaRefs>
    <ds:schemaRef ds:uri="http://purl.org/dc/elements/1.1/"/>
    <ds:schemaRef ds:uri="http://schemas.microsoft.com/office/2006/documentManagement/types"/>
    <ds:schemaRef ds:uri="http://schemas.openxmlformats.org/package/2006/metadata/core-properties"/>
    <ds:schemaRef ds:uri="92c85782-91b6-4975-a634-e8e07eaefb77"/>
    <ds:schemaRef ds:uri="5e2d022d-909f-4b1b-b580-476f84148958"/>
    <ds:schemaRef ds:uri="http://www.w3.org/XML/1998/namespace"/>
    <ds:schemaRef ds:uri="http://purl.org/dc/dcmitype/"/>
    <ds:schemaRef ds:uri="http://schemas.microsoft.com/office/infopath/2007/PartnerControls"/>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2025-07-03T07:25:00Z</cp:lastPrinted>
  <dcterms:created xsi:type="dcterms:W3CDTF">2019-06-05T06:28:00Z</dcterms:created>
  <dcterms:modified xsi:type="dcterms:W3CDTF">2025-11-27T06:03:23Z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