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B8A6012-EA4F-41C7-9F39-614776ED1A0C}" xr6:coauthVersionLast="47" xr6:coauthVersionMax="47" xr10:uidLastSave="{00000000-0000-0000-0000-000000000000}"/>
  <bookViews>
    <workbookView xWindow="4104" yWindow="357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<sst xmlns="http://schemas.openxmlformats.org/spreadsheetml/2006/main" count="13402" uniqueCount="7978">
  <si>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</si>
  <si>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</si>
  <si>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</si>
  <si>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</si>
  <si>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</si>
  <si>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</si>
  <si>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</si>
  <si>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</si>
  <si>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</si>
  <si>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</si>
  <si>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</si>
  <si>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</si>
  <si>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</si>
  <si>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</si>
  <si>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</si>
  <si>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</si>
  <si>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</si>
  <si>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</si>
  <si>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</si>
  <si>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</si>
  <si>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</si>
  <si>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</si>
  <si>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</si>
  <si>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</si>
  <si>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</si>
  <si>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</si>
  <si>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</si>
  <si>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</si>
  <si>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</si>
  <si>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</si>
  <si>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</si>
  <si>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</si>
  <si>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</si>
  <si>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</si>
  <si>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</si>
  <si>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</si>
  <si>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</si>
  <si>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</si>
  <si>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</si>
  <si>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</si>
  <si>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</si>
  <si>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</si>
  <si>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</si>
  <si>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</si>
  <si>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</si>
  <si>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</si>
  <si>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</si>
  <si>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</si>
  <si>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</si>
  <si>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</si>
  <si>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</si>
  <si>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</si>
  <si>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</si>
  <si>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</si>
  <si>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</si>
  <si>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</si>
  <si>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</si>
  <si>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</si>
  <si>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</si>
  <si>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</si>
  <si>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</si>
  <si>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</si>
  <si>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</si>
  <si>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</si>
  <si>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</si>
  <si>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</si>
  <si>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</si>
  <si>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</si>
  <si>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</si>
  <si>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</si>
  <si>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</si>
  <si>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</si>
  <si>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</si>
  <si>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</si>
  <si>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</si>
  <si>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</si>
  <si>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</si>
  <si>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</si>
  <si>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</si>
  <si>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</si>
  <si>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</si>
  <si>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</si>
  <si>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</si>
  <si>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</si>
  <si>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</si>
  <si>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</si>
  <si>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</si>
  <si>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</si>
  <si>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</si>
  <si>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</si>
  <si>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</si>
  <si>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</si>
  <si>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</si>
  <si>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</si>
  <si>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</si>
  <si>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</si>
  <si>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</si>
  <si>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</si>
  <si>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</si>
  <si>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</si>
  <si>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</si>
  <si>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</si>
  <si>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</si>
  <si>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</si>
  <si>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</si>
  <si>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</si>
  <si>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</si>
  <si>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</si>
  <si>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</si>
  <si>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</si>
  <si>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</si>
  <si>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</si>
  <si>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</si>
  <si>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</si>
  <si>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</si>
  <si>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</si>
  <si>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</si>
  <si>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</si>
  <si>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</si>
  <si>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</si>
  <si>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</si>
  <si>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</si>
  <si>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</si>
  <si>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</si>
  <si>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</si>
  <si>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</si>
  <si>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</si>
  <si>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</si>
  <si>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</si>
  <si>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</si>
  <si>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</si>
  <si>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</si>
  <si>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</si>
  <si>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</si>
  <si>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</si>
  <si>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</si>
  <si>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</si>
  <si>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</si>
  <si>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</si>
  <si>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</si>
  <si>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</si>
  <si>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</si>
  <si>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</si>
  <si>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</si>
  <si>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</si>
  <si>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</si>
  <si>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</si>
  <si>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</si>
  <si>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</si>
  <si>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</si>
  <si>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</si>
  <si>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</si>
  <si>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</si>
  <si>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</si>
  <si>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</si>
  <si>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</si>
  <si>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</si>
  <si>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</si>
  <si>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</si>
  <si>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</si>
  <si>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</si>
  <si>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</si>
  <si>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</si>
  <si>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</si>
  <si>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</si>
  <si>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</si>
  <si>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</si>
  <si>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</si>
  <si>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</si>
  <si>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</si>
  <si>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</si>
  <si>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</si>
  <si>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</si>
  <si>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</si>
  <si>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</si>
  <si>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</si>
  <si>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</si>
  <si>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</si>
  <si>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</si>
  <si>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</si>
  <si>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</si>
  <si>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</si>
  <si>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</si>
  <si>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</si>
  <si>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</si>
  <si>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</si>
  <si>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</si>
  <si>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</si>
  <si>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</si>
  <si>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</si>
  <si>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</si>
  <si>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</si>
  <si>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</si>
  <si>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</si>
  <si>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</si>
  <si>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</si>
  <si>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</si>
  <si>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</si>
  <si>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</si>
  <si>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</si>
  <si>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</si>
  <si>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</si>
  <si>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</si>
  <si>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</si>
  <si>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</si>
  <si>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</si>
  <si>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</si>
  <si>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</si>
  <si>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</si>
  <si>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</si>
  <si>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</si>
  <si>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</si>
  <si>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</si>
  <si>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</si>
  <si>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</si>
  <si>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</si>
  <si>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</si>
  <si>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</si>
  <si>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</si>
  <si>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</si>
  <si>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</si>
  <si>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</si>
  <si>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</si>
  <si>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</si>
  <si>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</si>
  <si>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</si>
  <si>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</si>
  <si>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</si>
  <si>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</si>
  <si>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</si>
  <si>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</si>
  <si>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</si>
  <si>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</si>
  <si>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</si>
  <si>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</si>
  <si>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</si>
  <si>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</si>
  <si>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</si>
  <si>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</si>
  <si>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</si>
  <si>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</si>
  <si>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</si>
  <si>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</si>
  <si>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</si>
  <si>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</si>
  <si>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</si>
  <si>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</si>
  <si>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</si>
  <si>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</si>
  <si>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</si>
  <si>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</si>
  <si>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</si>
  <si>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</si>
  <si>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</si>
  <si>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</si>
  <si>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</si>
  <si>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</si>
  <si>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</si>
  <si>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</si>
  <si>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</si>
  <si>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</si>
  <si>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</si>
  <si>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</si>
  <si>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</si>
  <si>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</si>
  <si>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</si>
  <si>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</si>
  <si>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</si>
  <si>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</si>
  <si>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</si>
  <si>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</si>
  <si>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</si>
  <si>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</si>
  <si>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</si>
  <si>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</si>
  <si>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</si>
  <si>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</si>
  <si>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</si>
  <si>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</si>
  <si>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</si>
  <si>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</si>
  <si>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</si>
  <si>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</si>
  <si>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</si>
  <si>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</si>
  <si>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</si>
  <si>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</si>
  <si>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</si>
  <si>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</si>
  <si>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</si>
  <si>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</si>
  <si>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</si>
  <si>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</si>
  <si>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</si>
  <si>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</si>
  <si>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</si>
  <si>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</si>
  <si>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</si>
  <si>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</si>
  <si>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</si>
  <si>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</si>
  <si>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</si>
  <si>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</si>
  <si>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</si>
  <si>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</si>
  <si>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</si>
  <si>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</si>
  <si>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</si>
  <si>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</si>
  <si>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</si>
  <si>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</si>
  <si>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</si>
  <si>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</si>
  <si>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</si>
  <si>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</si>
  <si>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</si>
  <si>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</si>
  <si>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</si>
  <si>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</si>
  <si>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</si>
  <si>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</si>
  <si>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</si>
  <si>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</si>
  <si>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</si>
  <si>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</si>
  <si>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</si>
  <si>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</si>
  <si>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</si>
  <si>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</si>
  <si>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</si>
  <si>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</si>
  <si>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</si>
  <si>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</si>
  <si>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</si>
  <si>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</si>
  <si>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</si>
  <si>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</si>
  <si>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</si>
  <si>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</si>
  <si>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</si>
  <si>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</si>
  <si>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</si>
  <si>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</si>
  <si>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</si>
  <si>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</si>
  <si>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</si>
  <si>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</si>
  <si>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</si>
  <si>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</si>
  <si>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</si>
  <si>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</si>
  <si>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</si>
  <si>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</si>
  <si>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</si>
  <si>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</si>
  <si>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</si>
  <si>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</si>
  <si>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</si>
  <si>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</si>
  <si>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</si>
  <si>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</si>
  <si>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</si>
  <si>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</si>
  <si>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</si>
  <si>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</si>
  <si>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</si>
  <si>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</si>
  <si>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</si>
  <si>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</si>
  <si>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</si>
  <si>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</si>
  <si>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</si>
  <si>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</si>
  <si>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</si>
  <si>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</si>
  <si>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</si>
  <si>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</si>
  <si>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</si>
  <si>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</si>
  <si>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</si>
  <si>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</si>
  <si>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</si>
  <si>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</si>
  <si>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</si>
  <si>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</si>
  <si>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</si>
  <si>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</si>
  <si>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</si>
  <si>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</si>
  <si>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</si>
  <si>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</si>
  <si>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</si>
  <si>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</si>
  <si>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</si>
  <si>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</si>
  <si>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</si>
  <si>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</si>
  <si>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</si>
  <si>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</si>
  <si>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</si>
  <si>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</si>
  <si>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</si>
  <si>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</si>
  <si>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</si>
  <si>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</si>
  <si>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</si>
  <si>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</si>
  <si>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</si>
  <si>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</si>
  <si>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</si>
  <si>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</si>
  <si>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</si>
  <si>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</si>
  <si>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</si>
  <si>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</si>
  <si>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</si>
  <si>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</si>
  <si>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</si>
  <si>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</si>
  <si>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</si>
  <si>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</si>
  <si>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</si>
  <si>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</si>
  <si>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</si>
  <si>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</si>
  <si>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</si>
  <si>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</si>
  <si>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</si>
  <si>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</si>
  <si>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</si>
  <si>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</si>
  <si>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</si>
  <si>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</si>
  <si>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</si>
  <si>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</si>
  <si>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</si>
  <si>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</si>
  <si>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</si>
  <si>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</si>
  <si>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</si>
  <si>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</si>
  <si>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</si>
  <si>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</si>
  <si>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</si>
  <si>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</si>
  <si>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</si>
  <si>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</si>
  <si>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</si>
  <si>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</si>
  <si>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</si>
  <si>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</si>
  <si>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</si>
  <si>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</si>
  <si>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</si>
  <si>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</si>
  <si>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</si>
  <si>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</si>
  <si>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</si>
  <si>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</si>
  <si>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</si>
  <si>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</si>
  <si>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</si>
  <si>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</si>
  <si>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</si>
  <si>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</si>
  <si>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</si>
  <si>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</si>
  <si>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</si>
  <si>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</si>
  <si>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</si>
  <si>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</si>
  <si>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</si>
  <si>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</si>
  <si>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</si>
  <si>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</si>
  <si>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</si>
  <si>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</si>
  <si>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</si>
  <si>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</si>
  <si>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</si>
  <si>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</si>
  <si>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</si>
  <si>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</si>
  <si>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</si>
  <si>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</si>
  <si>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</si>
  <si>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</si>
  <si>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</si>
  <si>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</si>
  <si>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</si>
  <si>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</si>
  <si>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</si>
  <si>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</si>
  <si>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</si>
  <si>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</si>
  <si>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</si>
  <si>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</si>
  <si>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</si>
  <si>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</si>
  <si>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</si>
  <si>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</si>
  <si>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</si>
  <si>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</si>
  <si>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</si>
  <si>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</si>
  <si>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</si>
  <si>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</si>
  <si>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</si>
  <si>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</si>
  <si>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</si>
  <si>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</si>
  <si>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</si>
  <si>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</si>
  <si>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</si>
  <si>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</si>
  <si>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</si>
  <si>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</si>
  <si>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</si>
  <si>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</si>
  <si>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</si>
  <si>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</si>
  <si>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</si>
  <si>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</si>
  <si>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</si>
  <si>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</si>
  <si>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</si>
  <si>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</si>
  <si>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</si>
  <si>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</si>
  <si>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</si>
  <si>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</si>
  <si>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</si>
  <si>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</si>
  <si>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</si>
  <si>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</si>
  <si>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</si>
  <si>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</si>
  <si>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</si>
  <si>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</si>
  <si>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</si>
  <si>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</si>
  <si>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</si>
  <si>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</si>
  <si>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</si>
  <si>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</si>
  <si>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</si>
  <si>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</si>
  <si>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</si>
  <si>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</si>
  <si>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</si>
  <si>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</si>
  <si>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</si>
  <si>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</si>
  <si>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</si>
  <si>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</si>
  <si>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</si>
  <si>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</si>
  <si>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</si>
  <si>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</si>
  <si>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</si>
  <si>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</si>
  <si>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</si>
  <si>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</si>
  <si>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</si>
  <si>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</si>
  <si>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</si>
  <si>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</si>
  <si>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</si>
  <si>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</si>
  <si>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</si>
  <si>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</si>
  <si>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</si>
  <si>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</si>
  <si>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</si>
  <si>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</si>
  <si>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</si>
  <si>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</si>
  <si>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</si>
  <si>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</si>
  <si>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</si>
  <si>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</si>
  <si>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</si>
  <si>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</si>
  <si>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</si>
  <si>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</si>
  <si>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</si>
  <si>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</si>
  <si>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</si>
  <si>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</si>
  <si>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</si>
  <si>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</si>
  <si>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</si>
  <si>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</si>
  <si>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</si>
  <si>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</si>
  <si>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</si>
  <si>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</si>
  <si>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</si>
  <si>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</si>
  <si>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</si>
  <si>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</si>
  <si>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</si>
  <si>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</si>
  <si>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</si>
  <si>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</si>
  <si>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</si>
  <si>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</si>
  <si>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</si>
  <si>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</si>
  <si>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</si>
  <si>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</si>
  <si>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</si>
  <si>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</si>
  <si>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</si>
  <si>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</si>
  <si>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</si>
  <si>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</si>
  <si>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</si>
  <si>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</si>
  <si>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</si>
  <si>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</si>
  <si>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</si>
  <si>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</si>
  <si>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</si>
  <si>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</si>
  <si>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</si>
  <si>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</si>
  <si>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</si>
  <si>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</si>
  <si>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</si>
  <si>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</si>
  <si>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</si>
  <si>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</si>
  <si>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</si>
  <si>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</si>
  <si>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</si>
  <si>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</si>
  <si>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</si>
  <si>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</si>
  <si>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</si>
  <si>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</si>
  <si>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</si>
  <si>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</si>
  <si>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</si>
  <si>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</si>
  <si>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</si>
  <si>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</si>
  <si>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</si>
  <si>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</si>
  <si>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</si>
  <si>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</si>
  <si>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</si>
  <si>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</si>
  <si>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</si>
  <si>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</si>
  <si>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</si>
  <si>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</si>
  <si>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</si>
  <si>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</si>
  <si>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</si>
  <si>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</si>
  <si>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</si>
  <si>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</si>
  <si>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</si>
  <si>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</si>
  <si>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</si>
  <si>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</si>
  <si>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</si>
  <si>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</si>
  <si>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</si>
  <si>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</si>
  <si>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</si>
  <si>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</si>
  <si>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</si>
  <si>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</si>
  <si>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</si>
  <si>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</si>
  <si>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</si>
  <si>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</si>
  <si>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</si>
  <si>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</si>
  <si>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</si>
  <si>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</si>
  <si>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</si>
  <si>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</si>
  <si>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</si>
  <si>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</si>
  <si>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</si>
  <si>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</si>
  <si>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</si>
  <si>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</si>
  <si>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</si>
  <si>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</si>
  <si>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</si>
  <si>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</si>
  <si>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</si>
  <si>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</si>
  <si>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</si>
  <si>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</si>
  <si>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</si>
  <si>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</si>
  <si>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</si>
  <si>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</si>
  <si>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</si>
  <si>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</si>
  <si>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</si>
  <si>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</si>
  <si>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</si>
  <si>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</si>
  <si>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</si>
  <si>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</si>
  <si>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</si>
  <si>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</si>
  <si>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</si>
  <si>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</si>
  <si>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</si>
  <si>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</si>
  <si>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</si>
  <si>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</si>
  <si>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</si>
  <si>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</si>
  <si>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</si>
  <si>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</si>
  <si>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</si>
  <si>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</si>
  <si>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</si>
  <si>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</si>
  <si>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</si>
  <si>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</si>
  <si>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</si>
  <si>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</si>
  <si>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</si>
  <si>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</si>
  <si>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</si>
  <si>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</si>
  <si>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</si>
  <si>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</si>
  <si>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</si>
  <si>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</si>
  <si>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</si>
  <si>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</si>
  <si>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</si>
  <si>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</si>
  <si>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</si>
  <si>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</si>
  <si>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</si>
  <si>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</si>
  <si>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</si>
  <si>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</si>
  <si>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</si>
  <si>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</si>
  <si>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</si>
  <si>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</si>
  <si>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</si>
  <si>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</si>
  <si>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</si>
  <si>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</si>
  <si>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</si>
  <si>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</si>
  <si>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</si>
  <si>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</si>
  <si>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</si>
  <si>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</si>
  <si>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</si>
  <si>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</si>
  <si>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</si>
  <si>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</si>
  <si>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</si>
  <si>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</si>
  <si>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</si>
  <si>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</si>
  <si>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</si>
  <si>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</si>
  <si>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</si>
  <si>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</si>
  <si>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</si>
  <si>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</si>
  <si>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</si>
  <si>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</si>
  <si>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</si>
  <si>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</si>
  <si>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</si>
  <si>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</si>
  <si>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</si>
  <si>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</si>
  <si>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</si>
  <si>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</si>
  <si>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</si>
  <si>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</si>
  <si>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</si>
  <si>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</si>
  <si>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</si>
  <si>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</si>
  <si>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</si>
  <si>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</si>
  <si>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</si>
  <si>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</si>
  <si>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</si>
  <si>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</si>
  <si>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</si>
  <si>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</si>
  <si>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</si>
  <si>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</si>
  <si>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</si>
  <si>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</si>
  <si>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</si>
  <si>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</si>
  <si>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</si>
  <si>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</si>
  <si>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</si>
  <si>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</si>
  <si>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</si>
  <si>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</si>
  <si>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</si>
  <si>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</si>
  <si>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</si>
  <si>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</si>
  <si>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</si>
  <si>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</si>
  <si>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</si>
  <si>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</si>
  <si>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</si>
  <si>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</si>
  <si>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</si>
  <si>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</si>
  <si>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</si>
  <si>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</si>
  <si>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</si>
  <si>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</si>
  <si>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</si>
  <si>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</si>
  <si>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</si>
  <si>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</si>
  <si>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</si>
  <si>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</si>
  <si>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</si>
  <si>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</si>
  <si>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</si>
  <si>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</si>
  <si>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</si>
  <si>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</si>
  <si>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</si>
  <si>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</si>
  <si>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</si>
  <si>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</si>
  <si>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</si>
  <si>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</si>
  <si>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</si>
  <si>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</si>
  <si>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</si>
  <si>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</si>
  <si>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</si>
  <si>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</si>
  <si>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</si>
  <si>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</si>
  <si>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</si>
  <si>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</si>
  <si>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</si>
  <si>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</si>
  <si>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</si>
  <si>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</si>
  <si>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</si>
  <si>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</si>
  <si>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</si>
  <si>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</si>
  <si>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</si>
  <si>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</si>
  <si>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</si>
  <si>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</si>
  <si>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</si>
  <si>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</si>
  <si>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</si>
  <si>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</si>
  <si>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</si>
  <si>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</si>
  <si>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</si>
  <si>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</si>
  <si>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</si>
  <si>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</si>
  <si>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</si>
  <si>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</si>
  <si>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</si>
  <si>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</si>
  <si>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</si>
  <si>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</si>
  <si>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</si>
  <si>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</si>
  <si>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</si>
  <si>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</si>
  <si>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</si>
  <si>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</si>
  <si>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</si>
  <si>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</si>
  <si>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</si>
  <si>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</si>
  <si>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</si>
  <si>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</si>
  <si>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</si>
  <si>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</si>
  <si>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</si>
  <si>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</si>
  <si>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</si>
  <si>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</si>
  <si>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</si>
  <si>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</si>
  <si>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</si>
  <si>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</si>
  <si>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</si>
  <si>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</si>
  <si>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</si>
  <si>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</si>
  <si>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</si>
  <si>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</si>
  <si>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</si>
  <si>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</si>
  <si>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</si>
  <si>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</si>
  <si>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</si>
  <si>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</si>
  <si>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</si>
  <si>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</si>
  <si>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</si>
  <si>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</si>
  <si>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</si>
  <si>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</si>
  <si>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</si>
  <si>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</si>
  <si>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</si>
  <si>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</si>
  <si>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</si>
  <si>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</si>
  <si>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</si>
  <si>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</si>
  <si>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</si>
  <si>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</si>
  <si>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</si>
  <si>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</si>
  <si>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</si>
  <si>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</si>
  <si>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</si>
  <si>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</si>
  <si>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</si>
  <si>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</si>
  <si>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</si>
  <si>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</si>
  <si>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</si>
  <si>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</si>
  <si>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</si>
  <si>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</si>
  <si>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</si>
  <si>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</si>
  <si>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</si>
  <si>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</si>
  <si>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</si>
  <si>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</si>
  <si>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</si>
  <si>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</si>
  <si>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</si>
  <si>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</si>
  <si>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</si>
  <si>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</si>
  <si>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</si>
  <si>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</si>
  <si>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</si>
  <si>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</si>
  <si>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</si>
  <si>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</si>
  <si>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</si>
  <si>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</si>
  <si>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</si>
  <si>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</si>
  <si>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</si>
  <si>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</si>
  <si>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</si>
  <si>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</si>
  <si>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</si>
  <si>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</si>
  <si>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</si>
  <si>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</si>
  <si>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</si>
  <si>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</si>
  <si>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</si>
  <si>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</si>
  <si>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</si>
  <si>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</si>
  <si>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</si>
  <si>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</si>
  <si>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</si>
  <si>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</si>
  <si>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</si>
  <si>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</si>
  <si>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</si>
  <si>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</si>
  <si>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</si>
  <si>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</si>
  <si>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</si>
  <si>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</si>
  <si>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</si>
  <si>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</si>
  <si>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</si>
  <si>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</si>
  <si>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</si>
  <si>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</si>
  <si>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</si>
  <si>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</si>
  <si>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</si>
  <si>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</si>
  <si>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</si>
  <si>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</si>
  <si>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</si>
  <si>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</si>
  <si>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</si>
  <si>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</si>
  <si>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</si>
  <si>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</si>
  <si>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</si>
  <si>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</si>
  <si>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</si>
  <si>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</si>
  <si>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</si>
  <si>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</si>
  <si>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</si>
  <si>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</si>
  <si>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</si>
  <si>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</si>
  <si>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</si>
  <si>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</si>
  <si>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</si>
  <si>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</si>
  <si>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</si>
  <si>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</si>
  <si>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</si>
  <si>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</si>
  <si>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</si>
  <si>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</si>
  <si>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</si>
  <si>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</si>
  <si>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</si>
  <si>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</si>
  <si>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</si>
  <si>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</si>
  <si>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</si>
  <si>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</si>
  <si>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</si>
  <si>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</si>
  <si>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</si>
  <si>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</si>
  <si>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</si>
  <si>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</si>
  <si>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</si>
  <si>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</si>
  <si>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</si>
  <si>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</si>
  <si>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</si>
  <si>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</si>
  <si>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</si>
  <si>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</si>
  <si>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</si>
  <si>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</si>
  <si>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</si>
  <si>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</si>
  <si>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</si>
  <si>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</si>
  <si>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</si>
  <si>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</si>
  <si>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</si>
  <si>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</si>
  <si>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</si>
  <si>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</si>
  <si>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</si>
  <si>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</si>
  <si>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</si>
  <si>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</si>
  <si>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</si>
  <si>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</si>
  <si>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</si>
  <si>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</si>
  <si>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</si>
  <si>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</si>
  <si>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</si>
  <si>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</si>
  <si>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</si>
  <si>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</si>
  <si>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</si>
  <si>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</si>
  <si>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</si>
  <si>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</si>
  <si>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</si>
  <si>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</si>
  <si>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</si>
  <si>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</si>
  <si>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</si>
  <si>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</si>
  <si>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</si>
  <si>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</si>
  <si>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</si>
  <si>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</si>
  <si>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</si>
  <si>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</si>
  <si>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</si>
  <si>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</si>
  <si>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</si>
  <si>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</si>
  <si>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</si>
  <si>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</si>
  <si>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</si>
  <si>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</si>
  <si>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</si>
  <si>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</si>
  <si>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</si>
  <si>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</si>
  <si>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</si>
  <si>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</si>
  <si>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</si>
  <si>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</si>
  <si>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</si>
  <si>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</si>
  <si>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</si>
  <si>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</si>
  <si>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</si>
  <si>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</si>
  <si>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</si>
  <si>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</si>
  <si>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</si>
  <si>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</si>
  <si>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</si>
  <si>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</si>
  <si>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</si>
  <si>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</si>
  <si>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</si>
  <si>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</si>
  <si>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</si>
  <si>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</si>
  <si>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</si>
  <si>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</si>
  <si>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</si>
  <si>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</si>
  <si>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</si>
  <si>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</si>
  <si>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</si>
  <si>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</si>
  <si>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</si>
  <si>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</si>
  <si>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</si>
  <si>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</si>
  <si>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</si>
  <si>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</si>
  <si>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</si>
  <si>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</si>
  <si>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</si>
  <si>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</si>
  <si>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</si>
  <si>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</si>
  <si>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</si>
  <si>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</si>
  <si>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</si>
  <si>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</si>
  <si>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</si>
  <si>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</si>
  <si>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</si>
  <si>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</si>
  <si>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</si>
  <si>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</si>
  <si>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</si>
  <si>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</si>
  <si>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</si>
  <si>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</si>
  <si>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</si>
  <si>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</si>
  <si>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</si>
  <si>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</si>
  <si>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</si>
  <si>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</si>
  <si>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</si>
  <si>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</si>
  <si>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</si>
  <si>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</si>
  <si>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</si>
  <si>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</si>
  <si>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</si>
  <si>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</si>
  <si>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</si>
  <si>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</si>
  <si>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</si>
  <si>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</si>
  <si>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</si>
  <si>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</si>
  <si>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</si>
  <si>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</si>
  <si>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</si>
  <si>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</si>
  <si>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</si>
  <si>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</si>
  <si>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</si>
  <si>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</si>
  <si>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</si>
  <si>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</si>
  <si>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</si>
  <si>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</si>
  <si>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</si>
  <si>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</si>
  <si>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</si>
  <si>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</si>
  <si>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</si>
  <si>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</si>
  <si>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</si>
  <si>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</si>
  <si>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</si>
  <si>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</si>
  <si>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</si>
  <si>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</si>
  <si>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</si>
  <si>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</si>
  <si>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</si>
  <si>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</si>
  <si>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</si>
  <si>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</si>
  <si>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</si>
  <si>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</si>
  <si>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</si>
  <si>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</si>
  <si>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</si>
  <si>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</si>
  <si>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</si>
  <si>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</si>
  <si>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</si>
  <si>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</si>
  <si>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</si>
  <si>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</si>
  <si>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</si>
  <si>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</si>
  <si>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</si>
  <si>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</si>
  <si>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</si>
  <si>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</si>
  <si>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</si>
  <si>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</si>
  <si>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</si>
  <si>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</si>
  <si>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</si>
  <si>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</si>
  <si>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</si>
  <si>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</si>
  <si>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</si>
  <si>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</si>
  <si>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</si>
  <si>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</si>
  <si>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</si>
  <si>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</si>
  <si>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</si>
  <si>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</si>
  <si>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</si>
  <si>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</si>
  <si>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</si>
  <si>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</si>
  <si>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</si>
  <si>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</si>
  <si>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</si>
  <si>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</si>
  <si>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</si>
  <si>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</si>
  <si>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</si>
  <si>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</si>
  <si>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</si>
  <si>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</si>
  <si>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</si>
  <si>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</si>
  <si>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</si>
  <si>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</si>
  <si>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</si>
  <si>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</si>
  <si>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</si>
  <si>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</si>
  <si>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</si>
  <si>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</si>
  <si>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</si>
  <si>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</si>
  <si>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</si>
  <si>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</si>
  <si>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</si>
  <si>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</si>
  <si>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</si>
  <si>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</si>
  <si>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</si>
  <si>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</si>
  <si>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</si>
  <si>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</si>
  <si>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</si>
  <si>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</si>
  <si>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</si>
  <si>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</si>
  <si>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</si>
  <si>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</si>
  <si>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</si>
  <si>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</si>
  <si>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</si>
  <si>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</si>
  <si>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</si>
  <si>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</si>
  <si>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</si>
  <si>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</si>
  <si>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</si>
  <si>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</si>
  <si>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</si>
  <si>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</si>
  <si>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</si>
  <si>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</si>
  <si>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</si>
  <si>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</si>
  <si>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</si>
  <si>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</si>
  <si>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</si>
  <si>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</si>
  <si>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</si>
  <si>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</si>
  <si>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</si>
  <si>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</si>
  <si>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</si>
  <si>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</si>
  <si>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</si>
  <si>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</si>
  <si>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</si>
  <si>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</si>
  <si>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</si>
  <si>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</si>
  <si>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</si>
  <si>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</si>
  <si>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</si>
  <si>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</si>
  <si>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</si>
  <si>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</si>
  <si>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</si>
  <si>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</si>
  <si>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</si>
  <si>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</si>
  <si>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</si>
  <si>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</si>
  <si>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</si>
  <si>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</si>
  <si>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</si>
  <si>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</si>
  <si>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</si>
  <si>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</si>
  <si>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</si>
  <si>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</si>
  <si>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</si>
  <si>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</si>
  <si>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</si>
  <si>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</si>
  <si>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</si>
  <si>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</si>
  <si>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</si>
  <si>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</si>
  <si>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</si>
  <si>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</si>
  <si>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</si>
  <si>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</si>
  <si>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</si>
  <si>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</si>
  <si>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</si>
  <si>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</si>
  <si>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</si>
  <si>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</si>
  <si>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</si>
  <si>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</si>
  <si>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</si>
  <si>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</si>
  <si>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</si>
  <si>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</si>
  <si>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</si>
  <si>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</si>
  <si>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</si>
  <si>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</si>
  <si>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</si>
  <si>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</si>
  <si>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</si>
  <si>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</si>
  <si>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</si>
  <si>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</si>
  <si>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</si>
  <si>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</si>
  <si>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</si>
  <si>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</si>
  <si>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</si>
  <si>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</si>
  <si>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</si>
  <si>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</si>
  <si>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</si>
  <si>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</si>
  <si>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</si>
  <si>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</si>
  <si>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</si>
  <si>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</si>
  <si>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</si>
  <si>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</si>
  <si>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</si>
  <si>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</si>
  <si>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</si>
  <si>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</si>
  <si>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</si>
  <si>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</si>
  <si>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</si>
  <si>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</si>
  <si>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</si>
  <si>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</si>
  <si>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</si>
  <si>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</si>
  <si>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</si>
  <si>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</si>
  <si>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</si>
  <si>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</si>
  <si>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</si>
  <si>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</si>
  <si>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</si>
  <si>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</si>
  <si>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</si>
  <si>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</si>
  <si>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</si>
  <si>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</si>
  <si>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</si>
  <si>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</si>
  <si>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</si>
  <si>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</si>
  <si>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</si>
  <si>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</si>
  <si>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</si>
  <si>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</si>
  <si>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</si>
  <si>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</si>
  <si>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</si>
  <si>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</si>
  <si>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</si>
  <si>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</si>
  <si>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</si>
  <si>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</si>
  <si>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</si>
  <si>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</si>
  <si>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</si>
  <si>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</si>
  <si>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</si>
  <si>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</si>
  <si>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</si>
  <si>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</si>
  <si>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</si>
  <si>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</si>
  <si>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</si>
  <si>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</si>
  <si>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</si>
  <si>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</si>
  <si>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</si>
  <si>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</si>
  <si>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</si>
  <si>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</si>
  <si>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</si>
  <si>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</si>
  <si>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</si>
  <si>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</si>
  <si>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</si>
  <si>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</si>
  <si>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</si>
  <si>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</si>
  <si>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</si>
  <si>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</si>
  <si>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</si>
  <si>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</si>
  <si>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</si>
  <si>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</si>
  <si>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</si>
  <si>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</si>
  <si>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</si>
  <si>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</si>
  <si>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</si>
  <si>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</si>
  <si>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</si>
  <si>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</si>
  <si>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</si>
  <si>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</si>
  <si>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</si>
  <si>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</si>
  <si>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</si>
  <si>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</si>
  <si>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</si>
  <si>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</si>
  <si>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</si>
  <si>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</si>
  <si>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</si>
  <si>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</si>
  <si>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</si>
  <si>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</si>
  <si>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</si>
  <si>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</si>
  <si>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</si>
  <si>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</si>
  <si>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</si>
  <si>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</si>
  <si>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</si>
  <si>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</si>
  <si>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</si>
  <si>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</si>
  <si>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</si>
  <si>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</si>
  <si>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</si>
  <si>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</si>
  <si>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</si>
  <si>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</si>
  <si>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</si>
  <si>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</si>
  <si>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</si>
  <si>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</si>
  <si>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</si>
  <si>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</si>
  <si>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</si>
  <si>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</si>
  <si>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</si>
  <si>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</si>
  <si>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</si>
  <si>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</si>
  <si>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</si>
  <si>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</si>
  <si>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</si>
  <si>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</si>
  <si>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</si>
  <si>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</si>
  <si>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</si>
  <si>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</si>
  <si>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</si>
  <si>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</si>
  <si>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</si>
  <si>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</si>
  <si>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</si>
  <si>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</si>
  <si>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</si>
  <si>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</si>
  <si>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</si>
  <si>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</si>
  <si>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</si>
  <si>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</si>
  <si>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</si>
  <si>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</si>
  <si>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</si>
  <si>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</si>
  <si>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</si>
  <si>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</si>
  <si>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</si>
  <si>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</si>
  <si>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</si>
  <si>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</si>
  <si>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</si>
  <si>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</si>
  <si>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</si>
  <si>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</si>
  <si>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</si>
  <si>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</si>
  <si>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</si>
  <si>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</si>
  <si>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</si>
  <si>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</si>
  <si>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</si>
  <si>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</si>
  <si>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</si>
  <si>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</si>
  <si>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</si>
  <si>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</si>
  <si>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</si>
  <si>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</si>
  <si>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</si>
  <si>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</si>
  <si>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</si>
  <si>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</si>
  <si>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</si>
  <si>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</si>
  <si>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</si>
  <si>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</si>
  <si>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</si>
  <si>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</si>
  <si>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</si>
  <si>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</si>
  <si>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</si>
  <si>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</si>
  <si>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</si>
  <si>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</si>
  <si>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</si>
  <si>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</si>
  <si>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</si>
  <si>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</si>
  <si>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</si>
  <si>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</si>
  <si>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</si>
  <si>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</si>
  <si>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</si>
  <si>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</si>
  <si>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</si>
  <si>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</si>
  <si>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</si>
  <si>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</si>
  <si>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</si>
  <si>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</si>
  <si>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</si>
  <si>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</si>
  <si>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</si>
  <si>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</si>
  <si>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</si>
  <si>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</si>
  <si>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</si>
  <si>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</si>
  <si>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</si>
  <si>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</si>
  <si>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</si>
  <si>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</si>
  <si>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</si>
  <si>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</si>
  <si>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</si>
  <si>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</si>
  <si>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</si>
  <si>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</si>
  <si>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</si>
  <si>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</si>
  <si>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</si>
  <si>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</si>
  <si>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</si>
  <si>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</si>
  <si>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</si>
  <si>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</si>
  <si>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</si>
  <si>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</si>
  <si>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</si>
  <si>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</si>
  <si>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</si>
  <si>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</si>
  <si>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</si>
  <si>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</si>
  <si>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</si>
  <si>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</si>
  <si>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</si>
  <si>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</si>
  <si>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</si>
  <si>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</si>
  <si>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</si>
  <si>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</si>
  <si>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</si>
  <si>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</si>
  <si>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</si>
  <si>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</si>
  <si>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</si>
  <si>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</si>
  <si>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</si>
  <si>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</si>
  <si>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</si>
  <si>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</si>
  <si>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</si>
  <si>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</si>
  <si>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</si>
  <si>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</si>
  <si>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</si>
  <si>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</si>
  <si>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</si>
  <si>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</si>
  <si>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</si>
  <si>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</si>
  <si>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</si>
  <si>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</si>
  <si>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</si>
  <si>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</si>
  <si>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</si>
  <si>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</si>
  <si>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</si>
  <si>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</si>
  <si>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</si>
  <si>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</si>
  <si>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</si>
  <si>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</si>
  <si>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</si>
  <si>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</si>
  <si>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</si>
  <si>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</si>
  <si>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</si>
  <si>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</si>
  <si>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</si>
  <si>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</si>
  <si>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</si>
  <si>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</si>
  <si>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</si>
  <si>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</si>
  <si>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</si>
  <si>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</si>
  <si>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</si>
  <si>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</si>
  <si>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</si>
  <si>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</si>
  <si>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</si>
  <si>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</si>
  <si>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</si>
  <si>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</si>
  <si>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</si>
  <si>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</si>
  <si>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</si>
  <si>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</si>
  <si>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</si>
  <si>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</si>
  <si>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</si>
  <si>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</si>
  <si>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</si>
  <si>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</si>
  <si>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</si>
  <si>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</si>
  <si>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</si>
  <si>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</si>
  <si>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</si>
  <si>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</si>
  <si>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</si>
  <si>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</si>
  <si>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</si>
  <si>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</si>
  <si>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</si>
  <si>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</si>
  <si>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</si>
  <si>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</si>
  <si>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</si>
  <si>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</si>
  <si>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</si>
  <si>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</si>
  <si>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</si>
  <si>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</si>
  <si>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</si>
  <si>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</si>
  <si>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</si>
  <si>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</si>
  <si>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</si>
  <si>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</si>
  <si>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</si>
  <si>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</si>
  <si>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</si>
  <si>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</si>
  <si>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</si>
  <si>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</si>
  <si>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</si>
  <si>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</si>
  <si>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</si>
  <si>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</si>
  <si>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</si>
  <si>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</si>
  <si>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</si>
  <si>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</si>
  <si>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</si>
  <si>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</si>
  <si>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</si>
  <si>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</si>
  <si>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</si>
  <si>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</si>
  <si>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</si>
  <si>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</si>
  <si>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</si>
  <si>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</si>
  <si>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</si>
  <si>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</si>
  <si>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</si>
  <si>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</si>
  <si>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</si>
  <si>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</si>
  <si>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</si>
  <si>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</si>
  <si>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</si>
  <si>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</si>
  <si>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</si>
  <si>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</si>
  <si>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</si>
  <si>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</si>
  <si>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</si>
  <si>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</si>
  <si>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</si>
  <si>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</si>
  <si>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</si>
  <si>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</si>
  <si>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</si>
  <si>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</si>
  <si>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</si>
  <si>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</si>
  <si>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</si>
  <si>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</si>
  <si>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</si>
  <si>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</si>
  <si>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</si>
  <si>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</si>
  <si>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</si>
  <si>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</si>
  <si>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</si>
  <si>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</si>
  <si>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</si>
  <si>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</si>
  <si>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</si>
  <si>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</si>
  <si>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</si>
  <si>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</si>
  <si>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</si>
  <si>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</si>
  <si>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</si>
  <si>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</si>
  <si>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</si>
  <si>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</si>
  <si>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</si>
  <si>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</si>
  <si>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</si>
  <si>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</si>
  <si>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</si>
  <si>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</si>
  <si>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</si>
  <si>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</si>
  <si>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</si>
  <si>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</si>
  <si>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</si>
  <si>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</si>
  <si>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</si>
  <si>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</si>
  <si>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</si>
  <si>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</si>
  <si>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</si>
  <si>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</si>
  <si>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</si>
  <si>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</si>
  <si>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</si>
  <si>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</si>
  <si>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</si>
  <si>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</si>
  <si>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</si>
  <si>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</si>
  <si>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</si>
  <si>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</si>
  <si>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</si>
  <si>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</si>
  <si>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</si>
  <si>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</si>
  <si>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</si>
  <si>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</si>
  <si>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</si>
  <si>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</si>
  <si>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</si>
  <si>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</si>
  <si>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</si>
  <si>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</si>
  <si>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</si>
  <si>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</si>
  <si>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</si>
  <si>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</si>
  <si>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</si>
  <si>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</si>
  <si>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</si>
  <si>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</si>
  <si>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</si>
  <si>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</si>
  <si>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</si>
  <si>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</si>
  <si>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</si>
  <si>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</si>
  <si>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</si>
  <si>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</si>
  <si>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</si>
  <si>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</si>
  <si>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</si>
  <si>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</si>
  <si>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</si>
  <si>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</si>
  <si>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</si>
  <si>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</si>
  <si>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</si>
  <si>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</si>
  <si>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</si>
  <si>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</si>
  <si>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</si>
  <si>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</si>
  <si>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</si>
  <si>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</si>
  <si>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</si>
  <si>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</si>
  <si>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</si>
  <si>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</si>
  <si>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</si>
  <si>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</si>
  <si>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</si>
  <si>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</si>
  <si>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</si>
  <si>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</si>
  <si>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</si>
  <si>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</si>
  <si>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</si>
  <si>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</si>
  <si>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</si>
  <si>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</si>
  <si>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</si>
  <si>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</si>
  <si>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</si>
  <si>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</si>
  <si>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</si>
  <si>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</si>
  <si>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</si>
  <si>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</si>
  <si>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</si>
  <si>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</si>
  <si>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</si>
  <si>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</si>
  <si>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</si>
  <si>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</si>
  <si>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</si>
  <si>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</si>
  <si>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</si>
  <si>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</si>
  <si>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</si>
  <si>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</si>
  <si>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</si>
  <si>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</si>
  <si>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</si>
  <si>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</si>
  <si>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</si>
  <si>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</si>
  <si>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</si>
  <si>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</si>
  <si>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</si>
  <si>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</si>
  <si>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</si>
  <si>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</si>
  <si>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</si>
  <si>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</si>
  <si>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</si>
  <si>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</si>
  <si>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</si>
  <si>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</si>
  <si>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</si>
  <si>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</si>
  <si>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</si>
  <si>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</si>
  <si>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</si>
  <si>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</si>
  <si>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</si>
  <si>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</si>
  <si>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</si>
  <si>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</si>
  <si>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</si>
  <si>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</si>
  <si>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</si>
  <si>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</si>
  <si>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</si>
  <si>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</si>
  <si>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</si>
  <si>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</si>
  <si>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</si>
  <si>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</si>
  <si>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</si>
  <si>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</si>
  <si>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</si>
  <si>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</si>
  <si>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</si>
  <si>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</si>
  <si>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</si>
  <si>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</si>
  <si>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</si>
  <si>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</si>
  <si>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</si>
  <si>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</si>
  <si>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</si>
  <si>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</si>
  <si>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</si>
  <si>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</si>
  <si>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</si>
  <si>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</si>
  <si>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</si>
  <si>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</si>
  <si>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</si>
  <si>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</si>
  <si>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</si>
  <si>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</si>
  <si>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</si>
  <si>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</si>
  <si>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</si>
  <si>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</si>
  <si>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</si>
  <si>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</si>
  <si>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</si>
  <si>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</si>
  <si>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</si>
  <si>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</si>
  <si>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</si>
  <si>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</si>
  <si>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</si>
  <si>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</si>
  <si>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</si>
  <si>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</si>
  <si>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</si>
  <si>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</si>
  <si>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</si>
  <si>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</si>
  <si>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</si>
  <si>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</si>
  <si>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</si>
  <si>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</si>
  <si>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</si>
  <si>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</si>
  <si>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</si>
  <si>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</si>
  <si>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</si>
  <si>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</si>
  <si>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</si>
  <si>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</si>
  <si>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</si>
  <si>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</si>
  <si>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</si>
  <si>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</si>
  <si>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</si>
  <si>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</si>
  <si>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</si>
  <si>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</si>
  <si>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</si>
  <si>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</si>
  <si>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</si>
  <si>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</si>
  <si>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</si>
  <si>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</si>
  <si>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</si>
  <si>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</si>
  <si>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</si>
  <si>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</si>
  <si>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</si>
  <si>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</si>
  <si>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</si>
  <si>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</si>
  <si>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</si>
  <si>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</si>
  <si>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</si>
  <si>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</si>
  <si>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</si>
  <si>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</si>
  <si>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</si>
  <si>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</si>
  <si>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</si>
  <si>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</si>
  <si>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</si>
  <si>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</si>
  <si>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</si>
  <si>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</si>
  <si>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</si>
  <si>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</si>
  <si>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</si>
  <si>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</si>
  <si>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</si>
  <si>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</si>
  <si>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</si>
  <si>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</si>
  <si>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</si>
  <si>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</si>
  <si>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</si>
  <si>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</si>
  <si>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</si>
  <si>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</si>
  <si>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</si>
  <si>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</si>
  <si>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</si>
  <si>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</si>
  <si>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</si>
  <si>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</si>
  <si>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</si>
  <si>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</si>
  <si>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</si>
  <si>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</si>
  <si>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</si>
  <si>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</si>
  <si>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</si>
  <si>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</si>
  <si>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</si>
  <si>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</si>
  <si>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</si>
  <si>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</si>
  <si>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</si>
  <si>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</si>
  <si>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</si>
  <si>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</si>
  <si>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</si>
  <si>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</si>
  <si>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</si>
  <si>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</si>
  <si>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</si>
  <si>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</si>
  <si>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</si>
  <si>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</si>
  <si>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</si>
  <si>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</si>
  <si>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</si>
  <si>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</si>
  <si>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</si>
  <si>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</si>
  <si>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</si>
  <si>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</si>
  <si>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</si>
  <si>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</si>
  <si>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</si>
  <si>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</si>
  <si>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</si>
  <si>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</si>
  <si>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</si>
  <si>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</si>
  <si>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</si>
  <si>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</si>
  <si>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</si>
  <si>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</si>
  <si>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</si>
  <si>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</si>
  <si>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</si>
  <si>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</si>
  <si>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</si>
  <si>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</si>
  <si>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</si>
  <si>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</si>
  <si>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</si>
  <si>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</si>
  <si>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</si>
  <si>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</si>
  <si>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</si>
  <si>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</si>
  <si>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</si>
  <si>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</si>
  <si>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</si>
  <si>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</si>
  <si>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</si>
  <si>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</si>
  <si>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</si>
  <si>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</si>
  <si>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</si>
  <si>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</si>
  <si>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</si>
  <si>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</si>
  <si>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</si>
  <si>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</si>
  <si>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</si>
  <si>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</si>
  <si>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</si>
  <si>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</si>
  <si>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</si>
  <si>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</si>
  <si>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</si>
  <si>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</si>
  <si>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</si>
  <si>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</si>
  <si>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</si>
  <si>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</si>
  <si>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</si>
  <si>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</si>
  <si>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</si>
  <si>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</si>
  <si>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</si>
  <si>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</si>
  <si>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</si>
  <si>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</si>
  <si>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</si>
  <si>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</si>
  <si>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</si>
  <si>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</si>
  <si>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</si>
  <si>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</si>
  <si>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</si>
  <si>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</si>
  <si>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</si>
  <si>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</si>
  <si>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</si>
  <si>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</si>
  <si>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</si>
  <si>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</si>
  <si>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</si>
  <si>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</si>
  <si>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</si>
  <si>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</si>
  <si>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</si>
  <si>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</si>
  <si>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</si>
  <si>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</si>
  <si>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</si>
  <si>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</si>
  <si>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</si>
  <si>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</si>
  <si>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</si>
  <si>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</si>
  <si>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</si>
  <si>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</si>
  <si>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</si>
  <si>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</si>
  <si>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</si>
  <si>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</si>
  <si>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</si>
  <si>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</si>
  <si>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</si>
  <si>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</si>
  <si>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</si>
  <si>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</si>
  <si>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</si>
  <si>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</si>
  <si>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</si>
  <si>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</si>
  <si>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</si>
  <si>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</si>
  <si>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</si>
  <si>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</si>
  <si>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</si>
  <si>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</si>
  <si>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</si>
  <si>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</si>
  <si>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</si>
  <si>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</si>
  <si>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</si>
  <si>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</si>
  <si>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</si>
  <si>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</si>
  <si>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</si>
  <si>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</si>
  <si>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</si>
  <si>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</si>
  <si>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</si>
  <si>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</si>
  <si>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</si>
  <si>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</si>
  <si>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</si>
  <si>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</si>
  <si>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</si>
  <si>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</si>
  <si>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</si>
  <si>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</si>
  <si>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</si>
  <si>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</si>
  <si>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</si>
  <si>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</si>
  <si>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</si>
  <si>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</si>
  <si>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</si>
  <si>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</si>
  <si>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</si>
  <si>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</si>
  <si>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</si>
  <si>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</si>
  <si>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</si>
  <si>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</si>
  <si>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</si>
  <si>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</si>
  <si>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</si>
  <si>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</si>
  <si>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</si>
  <si>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</si>
  <si>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</si>
  <si>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</si>
  <si>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</si>
  <si>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</si>
  <si>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</si>
  <si>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</si>
  <si>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</si>
  <si>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</si>
  <si>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</si>
  <si>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</si>
  <si>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</si>
  <si>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</si>
  <si>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</si>
  <si>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</si>
  <si>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</si>
  <si>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</si>
  <si>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</si>
  <si>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</si>
  <si>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</si>
  <si>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</si>
  <si>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</si>
  <si>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</si>
  <si>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</si>
  <si>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</si>
  <si>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</si>
  <si>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</si>
  <si>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</si>
  <si>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</si>
  <si>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</si>
  <si>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</si>
  <si>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</si>
  <si>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</si>
  <si>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</si>
  <si>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</si>
  <si>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</si>
  <si>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</si>
  <si>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</si>
  <si>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</si>
  <si>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</si>
  <si>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</si>
  <si>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</si>
  <si>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</si>
  <si>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</si>
  <si>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</si>
  <si>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</si>
  <si>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</si>
  <si>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</si>
  <si>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</si>
  <si>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</si>
  <si>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</si>
  <si>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</si>
  <si>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</si>
  <si>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</si>
  <si>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</si>
  <si>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</si>
  <si>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</si>
  <si>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</si>
  <si>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</si>
  <si>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</si>
  <si>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</si>
  <si>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</si>
  <si>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</si>
  <si>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</si>
  <si>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</si>
  <si>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</si>
  <si>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</si>
  <si>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</si>
  <si>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</si>
  <si>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</si>
  <si>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</si>
  <si>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</si>
  <si>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</si>
  <si>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</si>
  <si>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</si>
  <si>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</si>
  <si>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</si>
  <si>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</si>
  <si>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</si>
  <si>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</si>
  <si>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</si>
  <si>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</si>
  <si>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</si>
  <si>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</si>
  <si>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</si>
  <si>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</si>
  <si>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</si>
  <si>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</si>
  <si>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</si>
  <si>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</si>
  <si>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</si>
  <si>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</si>
  <si>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</si>
  <si>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</si>
  <si>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</si>
  <si>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</si>
  <si>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</si>
  <si>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</si>
  <si>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</si>
  <si>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</si>
  <si>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</si>
  <si>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</si>
  <si>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</si>
  <si>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</si>
  <si>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</si>
  <si>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</si>
  <si>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</si>
  <si>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</si>
  <si>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</si>
  <si>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</si>
  <si>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</si>
  <si>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</si>
  <si>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</si>
  <si>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</si>
  <si>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</si>
  <si>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</si>
  <si>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</si>
  <si>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</si>
  <si>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</si>
  <si>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</si>
  <si>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</si>
  <si>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</si>
  <si>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</si>
  <si>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</si>
  <si>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</si>
  <si>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</si>
  <si>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</si>
  <si>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</si>
  <si>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</si>
  <si>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</si>
  <si>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</si>
  <si>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</si>
  <si>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</si>
  <si>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</si>
  <si>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</si>
  <si>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</si>
  <si>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</si>
  <si>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</si>
  <si>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</si>
  <si>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</si>
  <si>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</si>
  <si>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</si>
  <si>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</si>
  <si>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</si>
  <si>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</si>
  <si>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</si>
  <si>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</si>
  <si>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</si>
  <si>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</si>
  <si>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</si>
  <si>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</si>
  <si>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</si>
  <si>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</si>
  <si>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</si>
  <si>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</si>
  <si>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</si>
  <si>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</si>
  <si>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</si>
  <si>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</si>
  <si>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</si>
  <si>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</si>
  <si>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</si>
  <si>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</si>
  <si>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</si>
  <si>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</si>
  <si>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</si>
  <si>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</si>
  <si>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</si>
  <si>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</si>
  <si>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</si>
  <si>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</si>
  <si>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</si>
  <si>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</si>
  <si>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</si>
  <si>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</si>
  <si>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</si>
  <si>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</si>
  <si>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</si>
  <si>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</si>
  <si>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</si>
  <si>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</si>
  <si>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</si>
  <si>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</si>
  <si>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</si>
  <si>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</si>
  <si>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</si>
  <si>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</si>
  <si>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</si>
  <si>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</si>
  <si>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</si>
  <si>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</si>
  <si>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</si>
  <si>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</si>
  <si>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</si>
  <si>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</si>
  <si>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</si>
  <si>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</si>
  <si>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</si>
  <si>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</si>
  <si>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</si>
  <si>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</si>
  <si>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</si>
  <si>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</si>
  <si>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</si>
  <si>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</si>
  <si>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</si>
  <si>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</si>
  <si>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</si>
  <si>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</si>
  <si>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</si>
  <si>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</si>
  <si>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</si>
  <si>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</si>
  <si>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</si>
  <si>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</si>
  <si>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</si>
  <si>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</si>
  <si>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</si>
  <si>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</si>
  <si>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</si>
  <si>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</si>
  <si>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</si>
  <si>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</si>
  <si>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</si>
  <si>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</si>
  <si>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</si>
  <si>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</si>
  <si>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</si>
  <si>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</si>
  <si>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</si>
  <si>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</si>
  <si>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</si>
  <si>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</si>
  <si>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</si>
  <si>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</si>
  <si>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</si>
  <si>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</si>
  <si>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</si>
  <si>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</si>
  <si>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</si>
  <si>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</si>
  <si>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</si>
  <si>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</si>
  <si>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</si>
  <si>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</si>
  <si>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</si>
  <si>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</si>
  <si>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</si>
  <si>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</si>
  <si>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</si>
  <si>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</si>
  <si>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</si>
  <si>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</si>
  <si>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</si>
  <si>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</si>
  <si>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</si>
  <si>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</si>
  <si>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</si>
  <si>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</si>
  <si>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</si>
  <si>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</si>
  <si>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</si>
  <si>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</si>
  <si>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</si>
  <si>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</si>
  <si>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</si>
  <si>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</si>
  <si>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</si>
  <si>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</si>
  <si>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</si>
  <si>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</si>
  <si>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</si>
  <si>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</si>
  <si>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</si>
  <si>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</si>
  <si>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</si>
  <si>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</si>
  <si>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</si>
  <si>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</si>
  <si>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</si>
  <si>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</si>
  <si>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</si>
  <si>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</si>
  <si>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</si>
  <si>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</si>
  <si>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</si>
  <si>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</si>
  <si>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</si>
  <si>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</si>
  <si>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</si>
  <si>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</si>
  <si>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</si>
  <si>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</si>
  <si>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</si>
  <si>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</si>
  <si>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</si>
  <si>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</si>
  <si>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</si>
  <si>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</si>
  <si>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</si>
  <si>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</si>
  <si>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</si>
  <si>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</si>
  <si>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</si>
  <si>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</si>
  <si>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</si>
  <si>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</si>
  <si>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</si>
  <si>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</si>
  <si>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</si>
  <si>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</si>
  <si>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</si>
  <si>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</si>
  <si>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</si>
  <si>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</si>
  <si>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</si>
  <si>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</si>
  <si>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</si>
  <si>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</si>
  <si>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</si>
  <si>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</si>
  <si>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</si>
  <si>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</si>
  <si>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</si>
  <si>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</si>
  <si>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</si>
  <si>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</si>
  <si>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</si>
  <si>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</si>
  <si>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</si>
  <si>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</si>
  <si>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</si>
  <si>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</si>
  <si>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</si>
  <si>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</si>
  <si>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</si>
  <si>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</si>
  <si>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</si>
  <si>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</si>
  <si>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</si>
  <si>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</si>
  <si>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</si>
  <si>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</si>
  <si>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</si>
  <si>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</si>
  <si>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</si>
  <si>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</si>
  <si>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</si>
  <si>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</si>
  <si>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</si>
  <si>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</si>
  <si>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</si>
  <si>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</si>
  <si>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</si>
  <si>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</si>
  <si>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</si>
  <si>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</si>
  <si>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</si>
  <si>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</si>
  <si>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</si>
  <si>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</si>
  <si>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</si>
  <si>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</si>
  <si>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</si>
  <si>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</si>
  <si>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</si>
  <si>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</si>
  <si>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</si>
  <si>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</si>
  <si>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</si>
  <si>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</si>
  <si>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</si>
  <si>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</si>
  <si>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</si>
  <si>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</si>
  <si>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</si>
  <si>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</si>
  <si>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</si>
  <si>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</si>
  <si>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</si>
  <si>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</si>
  <si>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</si>
  <si>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</si>
  <si>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</si>
  <si>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</si>
  <si>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</si>
  <si>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</si>
  <si>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</si>
  <si>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</si>
  <si>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</si>
  <si>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</si>
  <si>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</si>
  <si>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</si>
  <si>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</si>
  <si>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</si>
  <si>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</si>
  <si>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</si>
  <si>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</si>
  <si>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</si>
  <si>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</si>
  <si>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</si>
  <si>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</si>
  <si>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</si>
  <si>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</si>
  <si>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</si>
  <si>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</si>
  <si>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</si>
  <si>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</si>
  <si>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</si>
  <si>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</si>
  <si>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</si>
  <si>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</si>
  <si>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</si>
  <si>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</si>
  <si>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</si>
  <si>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</si>
  <si>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</si>
  <si>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</si>
  <si>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</si>
  <si>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</si>
  <si>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</si>
  <si>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</si>
  <si>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</si>
  <si>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</si>
  <si>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</si>
  <si>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</si>
  <si>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</si>
  <si>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</si>
  <si>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</si>
  <si>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</si>
  <si>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</si>
  <si>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</si>
  <si>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</si>
  <si>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</si>
  <si>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</si>
  <si>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</si>
  <si>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</si>
  <si>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</si>
  <si>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</si>
  <si>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</si>
  <si>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</si>
  <si>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</si>
  <si>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</si>
  <si>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</si>
  <si>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</si>
  <si>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</si>
  <si>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</si>
  <si>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</si>
  <si>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</si>
  <si>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</si>
  <si>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</si>
  <si>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</si>
  <si>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</si>
  <si>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</si>
  <si>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</si>
  <si>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</si>
  <si>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</si>
  <si>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</si>
  <si>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</si>
  <si>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</si>
  <si>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</si>
  <si>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</si>
  <si>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</si>
  <si>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</si>
  <si>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</si>
  <si>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</si>
  <si>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</si>
  <si>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</si>
  <si>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</si>
  <si>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</si>
  <si>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</si>
  <si>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</si>
  <si>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</si>
  <si>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</si>
  <si>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</si>
  <si>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</si>
  <si>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</si>
  <si>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</si>
  <si>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</si>
  <si>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</si>
  <si>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</si>
  <si>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</si>
  <si>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</si>
  <si>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</si>
  <si>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</si>
  <si>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</si>
  <si>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</si>
  <si>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</si>
  <si>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</si>
  <si>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</si>
  <si>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</si>
  <si>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</si>
  <si>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</si>
  <si>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</si>
  <si>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</si>
  <si>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</si>
  <si>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</si>
  <si>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</si>
  <si>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</si>
  <si>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</si>
  <si>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</si>
  <si>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</si>
  <si>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</si>
  <si>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</si>
  <si>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</si>
  <si>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</si>
  <si>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</si>
  <si>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</si>
  <si>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</si>
  <si>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</si>
  <si>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</si>
  <si>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</si>
  <si>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</si>
  <si>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</si>
  <si>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</si>
  <si>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</si>
  <si>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</si>
  <si>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</si>
  <si>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</si>
  <si>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</si>
  <si>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</si>
  <si>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</si>
  <si>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</si>
  <si>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</si>
  <si>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</si>
  <si>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</si>
  <si>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</si>
  <si>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</si>
  <si>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</si>
  <si>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</si>
  <si>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</si>
  <si>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</si>
  <si>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</si>
  <si>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</si>
  <si>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</si>
  <si>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</si>
  <si>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</si>
  <si>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</si>
  <si>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</si>
  <si>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</si>
  <si>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</si>
  <si>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</si>
  <si>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</si>
  <si>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</si>
  <si>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</si>
  <si>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</si>
  <si>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</si>
  <si>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</si>
  <si>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</si>
  <si>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</si>
  <si>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</si>
  <si>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</si>
  <si>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</si>
  <si>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</si>
  <si>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</si>
  <si>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</si>
  <si>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</si>
  <si>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</si>
  <si>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</si>
  <si>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</si>
  <si>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</si>
  <si>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</si>
  <si>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</si>
  <si>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</si>
  <si>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</si>
  <si>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</si>
  <si>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</si>
  <si>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</si>
  <si>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</si>
  <si>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</si>
  <si>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</si>
  <si>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</si>
  <si>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</si>
  <si>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</si>
  <si>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</si>
  <si>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</si>
  <si>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</si>
  <si>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</si>
  <si>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</si>
  <si>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</si>
  <si>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</si>
  <si>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</si>
  <si>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</si>
  <si>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</si>
  <si>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</si>
  <si>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</si>
  <si>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</si>
  <si>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</si>
  <si>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</si>
  <si>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</si>
  <si>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</si>
  <si>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</si>
  <si>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</si>
  <si>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</si>
  <si>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</si>
  <si>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</si>
  <si>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</si>
  <si>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</si>
  <si>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</si>
  <si>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</si>
  <si>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</si>
  <si>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</si>
  <si>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</si>
  <si>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</si>
  <si>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</si>
  <si>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</si>
  <si>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</si>
  <si>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</si>
  <si>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</si>
  <si>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</si>
  <si>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</si>
  <si>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</si>
  <si>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</si>
  <si>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</si>
  <si>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</si>
  <si>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</si>
  <si>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</si>
  <si>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</si>
  <si>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</si>
  <si>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</si>
  <si>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</si>
  <si>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</si>
  <si>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</si>
  <si>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</si>
  <si>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</si>
  <si>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</si>
  <si>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</si>
  <si>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</si>
  <si>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</si>
  <si>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</si>
  <si>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</si>
  <si>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</si>
  <si>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</si>
  <si>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</si>
  <si>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</si>
  <si>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</si>
  <si>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</si>
  <si>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</si>
  <si>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</si>
  <si>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</si>
  <si>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</si>
  <si>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</si>
  <si>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</si>
  <si>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</si>
  <si>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</si>
  <si>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</si>
  <si>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</si>
  <si>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</si>
  <si>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</si>
  <si>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</si>
  <si>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</si>
  <si>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</si>
  <si>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</si>
  <si>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</si>
  <si>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</si>
  <si>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</si>
  <si>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</si>
  <si>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</si>
  <si>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</si>
  <si>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</si>
  <si>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</si>
  <si>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</si>
  <si>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</si>
  <si>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</si>
  <si>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</si>
  <si>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</si>
  <si>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</si>
  <si>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</si>
  <si>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</si>
  <si>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</si>
  <si>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</si>
  <si>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</si>
  <si>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</si>
  <si>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</si>
  <si>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</si>
  <si>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</si>
  <si>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</si>
  <si>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</si>
  <si>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</si>
  <si>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</si>
  <si>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</si>
  <si>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</si>
  <si>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</si>
  <si>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</si>
  <si>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</si>
  <si>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</si>
  <si>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</si>
  <si>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</si>
  <si>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</si>
  <si>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</si>
  <si>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</si>
  <si>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</si>
  <si>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</si>
  <si>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</si>
  <si>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</si>
  <si>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</si>
  <si>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</si>
  <si>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</si>
  <si>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</si>
  <si>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</si>
  <si>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</si>
  <si>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</si>
  <si>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</si>
  <si>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</si>
  <si>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</si>
  <si>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</si>
  <si>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</si>
  <si>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</si>
  <si>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</si>
  <si>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</si>
  <si>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</si>
  <si>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</si>
  <si>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</si>
  <si>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</si>
  <si>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</si>
  <si>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</si>
  <si>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</si>
  <si>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</si>
  <si>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</si>
  <si>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</si>
  <si>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</si>
  <si>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</si>
  <si>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</si>
  <si>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</si>
  <si>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</si>
  <si>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</si>
  <si>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</si>
  <si>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</si>
  <si>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</si>
  <si>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</si>
  <si>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</si>
  <si>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</si>
  <si>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</si>
  <si>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</si>
  <si>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</si>
  <si>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</si>
  <si>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</si>
  <si>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</si>
  <si>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</si>
  <si>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</si>
  <si>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</si>
  <si>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</si>
  <si>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</si>
  <si>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</si>
  <si>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</si>
  <si>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</si>
  <si>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</si>
  <si>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</si>
  <si>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</si>
  <si>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</si>
  <si>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</si>
  <si>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</si>
  <si>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</si>
  <si>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</si>
  <si>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</si>
  <si>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</si>
  <si>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</si>
  <si>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</si>
  <si>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</si>
  <si>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</si>
  <si>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</si>
  <si>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</si>
  <si>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</si>
  <si>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</si>
  <si>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</si>
  <si>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</si>
  <si>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</si>
  <si>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</si>
  <si>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</si>
  <si>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</si>
  <si>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</si>
  <si>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</si>
  <si>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</si>
  <si>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</si>
  <si>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</si>
  <si>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</si>
  <si>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</si>
  <si>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</si>
  <si>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</si>
  <si>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</si>
  <si>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</si>
  <si>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</si>
  <si>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</si>
  <si>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</si>
  <si>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</si>
  <si>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</si>
  <si>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</si>
  <si>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</si>
  <si>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</si>
  <si>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</si>
  <si>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</si>
  <si>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</si>
  <si>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</si>
  <si>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</si>
  <si>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</si>
  <si>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</si>
  <si>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</si>
  <si>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</si>
  <si>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</si>
  <si>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</si>
  <si>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</si>
  <si>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</si>
  <si>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</si>
  <si>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</si>
  <si>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</si>
  <si>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</si>
  <si>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</si>
  <si>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</si>
  <si>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</si>
  <si>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</si>
  <si>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</si>
  <si>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</si>
  <si>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</si>
  <si>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</si>
  <si>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</si>
  <si>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</si>
  <si>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</si>
  <si>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</si>
  <si>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</si>
  <si>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</si>
  <si>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</si>
  <si>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</si>
  <si>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</si>
  <si>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</si>
  <si>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</si>
  <si>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</si>
  <si>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</si>
  <si>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</si>
  <si>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</si>
  <si>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</si>
  <si>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</si>
  <si>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</si>
  <si>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</si>
  <si>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</si>
  <si>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</si>
  <si>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</si>
  <si>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</si>
  <si>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</si>
  <si>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</si>
  <si>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</si>
  <si>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</si>
  <si>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</si>
  <si>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</si>
  <si>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</si>
  <si>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</si>
  <si>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</si>
  <si>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</si>
  <si>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</si>
  <si>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</si>
  <si>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</si>
  <si>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</si>
  <si>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</si>
  <si>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</si>
  <si>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</si>
  <si>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</si>
  <si>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</si>
  <si>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</si>
  <si>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</si>
  <si>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</si>
  <si>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</si>
  <si>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</si>
  <si>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</si>
  <si>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</si>
  <si>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</si>
  <si>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</si>
  <si>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</si>
  <si>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</si>
  <si>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</si>
  <si>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</si>
  <si>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</si>
  <si>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</si>
  <si>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</si>
  <si>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</si>
  <si>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</si>
  <si>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</si>
  <si>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</si>
  <si>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</si>
  <si>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</si>
  <si>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</si>
  <si>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</si>
  <si>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</si>
  <si>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</si>
  <si>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</si>
  <si>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</si>
  <si>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</si>
  <si>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</si>
  <si>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</si>
  <si>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</si>
  <si>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</si>
  <si>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</si>
  <si>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</si>
  <si>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</si>
  <si>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</si>
  <si>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</si>
  <si>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</si>
  <si>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</si>
  <si>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</si>
  <si>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</si>
  <si>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</si>
  <si>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</si>
  <si>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</si>
  <si>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</si>
  <si>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</si>
  <si>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</si>
  <si>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</si>
  <si>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</si>
  <si>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</si>
  <si>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</si>
  <si>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</si>
  <si>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</si>
  <si>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</si>
  <si>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</si>
  <si>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</si>
  <si>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</si>
  <si>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</si>
  <si>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</si>
  <si>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</si>
  <si>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</si>
  <si>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</si>
  <si>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</si>
  <si>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</si>
  <si>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</si>
  <si>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</si>
  <si>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</si>
  <si>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</si>
  <si>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</si>
  <si>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</si>
  <si>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</si>
  <si>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</si>
  <si>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</si>
  <si>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</si>
  <si>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</si>
  <si>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</si>
  <si>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</si>
  <si>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</si>
  <si>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</si>
  <si>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</si>
  <si>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</si>
  <si>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</si>
  <si>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</si>
  <si>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</si>
  <si>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</si>
  <si>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</si>
  <si>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</si>
  <si>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</si>
  <si>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</si>
  <si>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</si>
  <si>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</si>
  <si>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</si>
  <si>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</si>
  <si>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</si>
  <si>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</si>
  <si>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</si>
  <si>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</si>
  <si>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</si>
  <si>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</si>
  <si>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</si>
  <si>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</si>
  <si>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</si>
  <si>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</si>
  <si>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</si>
  <si>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</si>
  <si>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</si>
  <si>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</si>
  <si>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</si>
  <si>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</si>
  <si>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</si>
  <si>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</si>
  <si>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</si>
  <si>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</si>
  <si>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</si>
  <si>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</si>
  <si>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</si>
  <si>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</si>
  <si>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</si>
  <si>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</si>
  <si>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</si>
  <si>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</si>
  <si>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</si>
  <si>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</si>
  <si>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</si>
  <si>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</si>
  <si>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</si>
  <si>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</si>
  <si>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</si>
  <si>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</si>
  <si>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</si>
  <si>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</si>
  <si>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</si>
  <si>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</si>
  <si>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</si>
  <si>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</si>
  <si>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</si>
  <si>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</si>
  <si>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</si>
  <si>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</si>
  <si>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</si>
  <si>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</si>
  <si>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</si>
  <si>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</si>
  <si>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</si>
  <si>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</si>
  <si>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</si>
  <si>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</si>
  <si>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</si>
  <si>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</si>
  <si>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</si>
  <si>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</si>
  <si>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</si>
  <si>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</si>
  <si>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</si>
  <si>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</si>
  <si>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</si>
  <si>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</si>
  <si>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</si>
  <si>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</si>
  <si>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</si>
  <si>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</si>
  <si>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</si>
  <si>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</si>
  <si>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</si>
  <si>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</si>
  <si>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</si>
  <si>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</si>
  <si>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</si>
  <si>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</si>
  <si>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</si>
  <si>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</si>
  <si>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</si>
  <si>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</si>
  <si>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</si>
  <si>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</si>
  <si>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</si>
  <si>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</si>
  <si>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</si>
  <si>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</si>
  <si>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</si>
  <si>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</si>
  <si>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</si>
  <si>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</si>
  <si>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</si>
  <si>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</si>
  <si>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</si>
  <si>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</si>
  <si>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</si>
  <si>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</si>
  <si>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</si>
  <si>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</si>
  <si>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</si>
  <si>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</si>
  <si>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</si>
  <si>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</si>
  <si>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</si>
  <si>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</si>
  <si>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</si>
  <si>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</si>
  <si>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</si>
  <si>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</si>
  <si>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</si>
  <si>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</si>
  <si>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</si>
  <si>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</si>
  <si>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</si>
  <si>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</si>
  <si>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</si>
  <si>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</si>
  <si>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</si>
  <si>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</si>
  <si>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</si>
  <si>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</si>
  <si>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</si>
  <si>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</si>
  <si>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</si>
  <si>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</si>
  <si>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</si>
  <si>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</si>
  <si>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</si>
  <si>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</si>
  <si>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</si>
  <si>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</si>
  <si>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</si>
  <si>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</si>
  <si>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</si>
  <si>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</si>
  <si>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</si>
  <si>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</si>
  <si>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</si>
  <si>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</si>
  <si>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</si>
  <si>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</si>
  <si>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</si>
  <si>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</si>
  <si>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</si>
  <si>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</si>
  <si>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</si>
  <si>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</si>
  <si>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</si>
  <si>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</si>
  <si>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</si>
  <si>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</si>
  <si>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</si>
  <si>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</si>
  <si>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</si>
  <si>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</si>
  <si>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</si>
  <si>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</si>
  <si>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</si>
  <si>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</si>
  <si>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</si>
  <si>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</si>
  <si>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</si>
  <si>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</si>
  <si>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</si>
  <si>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</si>
  <si>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</si>
  <si>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</si>
  <si>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</si>
  <si>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</si>
  <si>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</si>
  <si>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</si>
  <si>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</si>
  <si>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</si>
  <si>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</si>
  <si>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</si>
  <si>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</si>
  <si>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</si>
  <si>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</si>
  <si>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</si>
  <si>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</si>
  <si>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</si>
  <si>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</si>
  <si>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</si>
  <si>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</si>
  <si>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</si>
  <si>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</si>
  <si>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</si>
  <si>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</si>
  <si>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</si>
  <si>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</si>
  <si>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</si>
  <si>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</si>
  <si>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</si>
  <si>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</si>
  <si>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</si>
  <si>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</si>
  <si>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</si>
  <si>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</si>
  <si>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</si>
  <si>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</si>
  <si>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</si>
  <si>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</si>
  <si>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</si>
  <si>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</si>
  <si>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</si>
  <si>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</si>
  <si>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</si>
  <si>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</si>
  <si>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</si>
  <si>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</si>
  <si>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</si>
  <si>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</si>
  <si>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</si>
  <si>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</si>
  <si>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</si>
  <si>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</si>
  <si>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</si>
  <si>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</si>
  <si>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</si>
  <si>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</si>
  <si>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</si>
  <si>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</si>
  <si>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</si>
  <si>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</si>
  <si>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</si>
  <si>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</si>
  <si>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</si>
  <si>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</si>
  <si>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</si>
  <si>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</si>
  <si>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</si>
  <si>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</si>
  <si>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</si>
  <si>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</si>
  <si>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</si>
  <si>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</si>
  <si>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</si>
  <si>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</si>
  <si>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</si>
  <si>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</si>
  <si>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</si>
  <si>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</si>
  <si>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</si>
  <si>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</si>
  <si>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</si>
  <si>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</si>
  <si>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</si>
  <si>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</si>
  <si>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</si>
  <si>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</si>
  <si>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</si>
  <si>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</si>
  <si>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</si>
  <si>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</si>
  <si>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</si>
  <si>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</si>
  <si>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</si>
  <si>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</si>
  <si>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</si>
  <si>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</si>
  <si>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</si>
  <si>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</si>
  <si>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</si>
  <si>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</si>
  <si>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</si>
  <si>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</si>
  <si>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</si>
  <si>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</si>
  <si>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</si>
  <si>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</si>
  <si>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</si>
  <si>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</si>
  <si>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</si>
  <si>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</si>
  <si>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</si>
  <si>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</si>
  <si>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</si>
  <si>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</si>
  <si>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</si>
  <si>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</si>
  <si>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</si>
  <si>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</si>
  <si>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</si>
  <si>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</si>
  <si>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</si>
  <si>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</si>
  <si>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</si>
  <si>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</si>
  <si>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</si>
  <si>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</si>
  <si>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</si>
  <si>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</si>
  <si>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</si>
  <si>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</si>
  <si>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</si>
  <si>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</si>
  <si>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</si>
  <si>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</si>
  <si>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</si>
  <si>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</si>
  <si>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</si>
  <si>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</si>
  <si>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</si>
  <si>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</si>
  <si>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</si>
  <si>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</si>
  <si>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</si>
  <si>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</si>
  <si>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</si>
  <si>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</si>
  <si>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</si>
  <si>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</si>
  <si>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</si>
  <si>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</si>
  <si>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</si>
  <si>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</si>
  <si>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</si>
  <si>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</si>
  <si>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</si>
  <si>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</si>
  <si>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</si>
  <si>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</si>
  <si>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</si>
  <si>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</si>
  <si>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</si>
  <si>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</si>
  <si>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</si>
  <si>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</si>
  <si>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</si>
  <si>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</si>
  <si>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</si>
  <si>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</si>
  <si>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</si>
  <si>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</si>
  <si>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</si>
  <si>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</si>
  <si>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</si>
  <si>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</si>
  <si>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</si>
  <si>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</si>
  <si>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</si>
  <si>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</si>
  <si>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</si>
  <si>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</si>
  <si>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</si>
  <si>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</si>
  <si>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</si>
  <si>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</si>
  <si>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</si>
  <si>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</si>
  <si>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</si>
  <si>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</si>
  <si>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</si>
  <si>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</si>
  <si>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</si>
  <si>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</si>
  <si>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</si>
  <si>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</si>
  <si>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</si>
  <si>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</si>
  <si>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</si>
  <si>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</si>
  <si>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</si>
  <si>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</si>
  <si>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</si>
  <si>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</si>
  <si>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</si>
  <si>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</si>
  <si>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</si>
  <si>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</si>
  <si>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</si>
  <si>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</si>
  <si>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</si>
  <si>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</si>
  <si>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</si>
  <si>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</si>
  <si>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</si>
  <si>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</si>
  <si>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</si>
  <si>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</si>
  <si>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</si>
  <si>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</si>
  <si>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</si>
  <si>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</si>
  <si>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</si>
  <si>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</si>
  <si>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</si>
  <si>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</si>
  <si>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</si>
  <si>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</si>
  <si>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</si>
  <si>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</si>
  <si>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</si>
  <si>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</si>
  <si>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</si>
  <si>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</si>
  <si>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</si>
  <si>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</si>
  <si>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</si>
  <si>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</si>
  <si>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</si>
  <si>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</si>
  <si>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</si>
  <si>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</si>
  <si>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</si>
  <si>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</si>
  <si>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</si>
  <si>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</si>
  <si>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</si>
  <si>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</si>
  <si>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</si>
  <si>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</si>
  <si>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</si>
  <si>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</si>
  <si>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</si>
  <si>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</si>
  <si>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</si>
  <si>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</si>
  <si>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</si>
  <si>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</si>
  <si>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</si>
  <si>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</si>
  <si>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</si>
  <si>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</si>
  <si>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</si>
  <si>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</si>
  <si>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</si>
  <si>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</si>
  <si>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</si>
  <si>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</si>
  <si>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</si>
  <si>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</si>
  <si>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</si>
  <si>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</si>
  <si>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</si>
  <si>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</si>
  <si>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</si>
  <si>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</si>
  <si>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</si>
  <si>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</si>
  <si>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</si>
  <si>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</si>
  <si>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</si>
  <si>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</si>
  <si>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</si>
  <si>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</si>
  <si>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</si>
  <si>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</si>
  <si>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</si>
  <si>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</si>
  <si>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</si>
  <si>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</si>
  <si>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</si>
  <si>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</si>
  <si>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</si>
  <si>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</si>
  <si>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</si>
  <si>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</si>
  <si>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</si>
  <si>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</si>
  <si>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</si>
  <si>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</si>
  <si>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</si>
  <si>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</si>
  <si>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</si>
  <si>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</si>
  <si>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</si>
  <si>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</si>
  <si>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</si>
  <si>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</si>
  <si>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</si>
  <si>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</si>
  <si>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</si>
  <si>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</si>
  <si>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</si>
  <si>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</si>
  <si>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</si>
  <si>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</si>
  <si>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</si>
  <si>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</si>
  <si>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</si>
  <si>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</si>
  <si>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</si>
  <si>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</si>
  <si>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</si>
  <si>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</si>
  <si>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</si>
  <si>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</si>
  <si>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</si>
  <si>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</si>
  <si>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</si>
  <si>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</si>
  <si>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</si>
  <si>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</si>
  <si>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</si>
  <si>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</si>
  <si>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</si>
  <si>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</si>
  <si>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</si>
  <si>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</si>
  <si>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</si>
  <si>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</si>
  <si>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</si>
  <si>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</si>
  <si>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</si>
  <si>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</si>
  <si>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</si>
  <si>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</si>
  <si>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</si>
  <si>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</si>
  <si>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</si>
  <si>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</si>
  <si>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</si>
  <si>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</si>
  <si>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</si>
  <si>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</si>
  <si>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</si>
  <si>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</si>
  <si>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</si>
  <si>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</si>
  <si>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</si>
  <si>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</si>
  <si>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</si>
  <si>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</si>
  <si>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</si>
  <si>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</si>
  <si>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</si>
  <si>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</si>
  <si>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</si>
  <si>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</si>
  <si>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</si>
  <si>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</si>
  <si>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</si>
  <si>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</si>
  <si>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</si>
  <si>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</si>
  <si>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</si>
  <si>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</si>
  <si>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</si>
  <si>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</si>
  <si>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</si>
  <si>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</si>
  <si>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</si>
  <si>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</si>
  <si>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</si>
  <si>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</si>
  <si>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</si>
  <si>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</si>
  <si>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</si>
  <si>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</si>
  <si>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</si>
  <si>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</si>
  <si>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</si>
  <si>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</si>
  <si>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</si>
  <si>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</si>
  <si>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</si>
  <si>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</si>
  <si>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</si>
  <si>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</si>
  <si>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</si>
  <si>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</si>
  <si>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</si>
  <si>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</si>
  <si>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</si>
  <si>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</si>
  <si>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</si>
  <si>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</si>
  <si>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</si>
  <si>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</si>
  <si>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</si>
  <si>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</si>
  <si>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</si>
  <si>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</si>
  <si>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</si>
  <si>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</si>
  <si>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</si>
  <si>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</si>
  <si>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</si>
  <si>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</si>
  <si>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</si>
  <si>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</si>
  <si>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</si>
  <si>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</si>
  <si>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</si>
  <si>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</si>
  <si>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</si>
  <si>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</si>
  <si>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</si>
  <si>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</si>
  <si>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</si>
  <si>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</si>
  <si>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</si>
  <si>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</si>
  <si>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</si>
  <si>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</si>
  <si>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</si>
  <si>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</si>
  <si>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</si>
  <si>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</si>
  <si>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</si>
  <si>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</si>
  <si>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</si>
  <si>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</si>
  <si>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</si>
  <si>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</si>
  <si>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</si>
  <si>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</si>
  <si>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</si>
  <si>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</si>
  <si>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</si>
  <si>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</si>
  <si>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</si>
  <si>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</si>
  <si>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</si>
  <si>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</si>
  <si>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</si>
  <si>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</si>
  <si>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</si>
  <si>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</si>
  <si>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</si>
  <si>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</si>
  <si>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</si>
  <si>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</si>
  <si>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</si>
  <si>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</si>
  <si>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</si>
  <si>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</si>
  <si>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</si>
  <si>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</si>
  <si>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</si>
  <si>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</si>
  <si>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</si>
  <si>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</si>
  <si>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</si>
  <si>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</si>
  <si>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</si>
  <si>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</si>
  <si>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</si>
  <si>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</si>
  <si>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</si>
  <si>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</si>
  <si>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</si>
  <si>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</si>
  <si>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</si>
  <si>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</si>
  <si>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</si>
  <si>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</si>
  <si>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</si>
  <si>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</si>
  <si>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</si>
  <si>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</si>
  <si>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</si>
  <si>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</si>
  <si>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</si>
  <si>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</si>
  <si>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</si>
  <si>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</si>
  <si>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</si>
  <si>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</si>
  <si>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</si>
  <si>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</si>
  <si>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</si>
  <si>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</si>
  <si>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</si>
  <si>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</si>
  <si>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</si>
  <si>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</si>
  <si>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</si>
  <si>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</si>
  <si>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</si>
  <si>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</si>
  <si>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</si>
  <si>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</si>
  <si>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</si>
  <si>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</si>
  <si>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</si>
  <si>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</si>
  <si>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</si>
  <si>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</si>
  <si>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</si>
  <si>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</si>
  <si>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</si>
  <si>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</si>
  <si>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</si>
  <si>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</si>
  <si>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</si>
  <si>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</si>
  <si>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</si>
  <si>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</si>
  <si>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</si>
  <si>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</si>
  <si>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</si>
  <si>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</si>
  <si>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</si>
  <si>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</si>
  <si>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</si>
  <si>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</si>
  <si>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</si>
  <si>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</si>
  <si>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</si>
  <si>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</si>
  <si>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</si>
  <si>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</si>
  <si>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</si>
  <si>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</si>
  <si>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</si>
  <si>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</si>
  <si>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</si>
  <si>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</si>
  <si>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</si>
  <si>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</si>
  <si>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</si>
  <si>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</si>
  <si>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</si>
  <si>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</si>
  <si>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</si>
  <si>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</si>
  <si>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</si>
  <si>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</si>
  <si>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</si>
  <si>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</si>
  <si>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</si>
  <si>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</si>
  <si>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</si>
  <si>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</si>
  <si>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</si>
  <si>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</si>
  <si>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</si>
  <si>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</si>
  <si>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</si>
  <si>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</si>
  <si>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</si>
  <si>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</si>
  <si>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</si>
  <si>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</si>
  <si>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</si>
  <si>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</si>
  <si>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</si>
  <si>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</si>
  <si>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</si>
  <si>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</si>
  <si>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</si>
  <si>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</si>
  <si>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</si>
  <si>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</si>
  <si>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</si>
  <si>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</si>
  <si>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</si>
  <si>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</si>
  <si>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</si>
  <si>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</si>
  <si>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</si>
  <si>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</si>
  <si>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</si>
  <si>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</si>
  <si>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</si>
  <si>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</si>
  <si>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</si>
  <si>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</si>
  <si>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</si>
  <si>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</si>
  <si>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</si>
  <si>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</si>
  <si>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</si>
  <si>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</si>
  <si>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</si>
  <si>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</si>
  <si>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</si>
  <si>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</si>
  <si>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</si>
  <si>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</si>
  <si>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</si>
  <si>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</si>
  <si>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</si>
  <si>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</si>
  <si>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</si>
  <si>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</si>
  <si>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</si>
  <si>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</si>
  <si>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</si>
  <si>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</si>
  <si>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</si>
  <si>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</si>
  <si>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</si>
  <si>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</si>
  <si>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</si>
  <si>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</si>
  <si>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</si>
  <si>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</si>
  <si>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</si>
  <si>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</si>
  <si>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</si>
  <si>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</si>
  <si>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</si>
  <si>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</si>
  <si>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</si>
  <si>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</si>
  <si>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</si>
  <si>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</si>
  <si>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</si>
  <si>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</si>
  <si>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</si>
  <si>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</si>
  <si>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</si>
  <si>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</si>
  <si>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</si>
  <si>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</si>
  <si>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</si>
  <si>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</si>
  <si>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</si>
  <si>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</si>
  <si>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</si>
  <si>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</si>
  <si>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</si>
  <si>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</si>
  <si>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</si>
  <si>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</si>
  <si>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</si>
  <si>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</si>
  <si>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</si>
  <si>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</si>
  <si>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</si>
  <si>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</si>
  <si>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</si>
  <si>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</si>
  <si>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</si>
  <si>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</si>
  <si>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</si>
  <si>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</si>
  <si>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</si>
  <si>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</si>
  <si>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</si>
  <si>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</si>
  <si>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</si>
  <si>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</si>
  <si>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</si>
  <si>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</si>
  <si>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</si>
  <si>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</si>
  <si>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</si>
  <si>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</si>
  <si>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</si>
  <si>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</si>
  <si>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</si>
  <si>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</si>
  <si>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</si>
  <si>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</si>
  <si>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</si>
  <si>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</si>
  <si>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</si>
  <si>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</si>
  <si>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</si>
  <si>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</si>
  <si>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</si>
  <si>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</si>
  <si>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</si>
  <si>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</si>
  <si>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</si>
  <si>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</si>
  <si>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</si>
  <si>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</si>
  <si>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</si>
  <si>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</si>
  <si>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</si>
  <si>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</si>
  <si>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</si>
  <si>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</si>
  <si>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</si>
  <si>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</si>
  <si>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</si>
  <si>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</si>
  <si>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</si>
  <si>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</si>
  <si>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</si>
  <si>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</si>
  <si>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</si>
  <si>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</si>
  <si>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</si>
  <si>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</si>
  <si>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</si>
  <si>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</si>
  <si>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</si>
  <si>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</si>
  <si>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</si>
  <si>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</si>
  <si>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</si>
  <si>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</si>
  <si>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</si>
  <si>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</si>
  <si>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</si>
  <si>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</si>
  <si>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</si>
  <si>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</si>
  <si>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</si>
  <si>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</si>
  <si>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</si>
  <si>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</si>
  <si>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</si>
  <si>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</si>
  <si>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</si>
  <si>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</si>
  <si>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</si>
  <si>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</si>
  <si>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</si>
  <si>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</si>
  <si>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</si>
  <si>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</si>
  <si>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</si>
  <si>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</si>
  <si>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</si>
  <si>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</si>
  <si>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</si>
  <si>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</si>
  <si>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</si>
  <si>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</si>
  <si>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</si>
  <si>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</si>
  <si>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</si>
  <si>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</si>
  <si>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</si>
  <si>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</si>
  <si>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</si>
  <si>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</si>
  <si>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</si>
  <si>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</si>
  <si>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</si>
  <si>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</si>
  <si>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</si>
  <si>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</si>
  <si>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</si>
  <si>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</si>
  <si>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</si>
  <si>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</si>
  <si>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</si>
  <si>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</si>
  <si>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</si>
  <si>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</si>
  <si>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</si>
  <si>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</si>
  <si>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</si>
  <si>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</si>
  <si>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</si>
  <si>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</si>
  <si>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</si>
  <si>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</si>
  <si>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</si>
  <si>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</si>
  <si>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</si>
  <si>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</si>
  <si>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</si>
  <si>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</si>
  <si>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</si>
  <si>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</si>
  <si>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</si>
  <si>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</si>
  <si>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</si>
  <si>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</si>
  <si>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</si>
  <si>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</si>
  <si>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</si>
  <si>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</si>
  <si>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</si>
  <si>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</si>
  <si>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</si>
  <si>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</si>
  <si>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</si>
  <si>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</si>
  <si>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</si>
  <si>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</si>
  <si>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</si>
  <si>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</si>
  <si>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</si>
  <si>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</si>
  <si>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</si>
  <si>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</si>
  <si>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</si>
  <si>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</si>
  <si>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</si>
  <si>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</si>
  <si>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</si>
  <si>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</si>
  <si>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</si>
  <si>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</si>
  <si>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</si>
  <si>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</si>
  <si>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</si>
  <si>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</si>
  <si>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</si>
  <si>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</si>
  <si>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</si>
  <si>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</si>
  <si>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</si>
  <si>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</si>
  <si>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</si>
  <si>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</si>
  <si>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</si>
  <si>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</si>
  <si>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</si>
  <si>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</si>
  <si>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</si>
  <si>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</si>
  <si>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</si>
  <si>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</si>
  <si>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</si>
  <si>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</si>
  <si>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</si>
  <si>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</si>
  <si>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</si>
  <si>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</si>
  <si>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</si>
  <si>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</si>
  <si>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</si>
  <si>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</si>
  <si>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</si>
  <si>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</si>
  <si>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</si>
  <si>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</si>
  <si>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</si>
  <si>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</si>
  <si>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</si>
  <si>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</si>
  <si>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</si>
  <si>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</si>
  <si>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</si>
  <si>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</si>
  <si>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</si>
  <si>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</si>
  <si>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</si>
  <si>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</si>
  <si>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</si>
  <si>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</si>
  <si>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</si>
  <si>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</si>
  <si>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</si>
  <si>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</si>
  <si>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</si>
  <si>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</si>
  <si>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</si>
  <si>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</si>
  <si>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</si>
  <si>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</si>
  <si>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</si>
  <si>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</si>
  <si>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</si>
  <si>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</si>
  <si>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</si>
  <si>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</si>
  <si>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</si>
  <si>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</si>
  <si>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</si>
  <si>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</si>
  <si>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</si>
  <si>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</si>
  <si>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</si>
  <si>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</si>
  <si>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</si>
  <si>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</si>
  <si>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</si>
  <si>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</si>
  <si>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</si>
  <si>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</si>
  <si>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</si>
  <si>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</si>
  <si>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</si>
  <si>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</si>
  <si>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</si>
  <si>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</si>
  <si>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</si>
  <si>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</si>
  <si>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</si>
  <si>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</si>
  <si>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</si>
  <si>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</si>
  <si>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</si>
  <si>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</si>
  <si>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</si>
  <si>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</si>
  <si>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</si>
  <si>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</si>
  <si>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</si>
  <si>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</si>
  <si>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</si>
  <si>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</si>
  <si>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</si>
  <si>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</si>
  <si>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</si>
  <si>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</si>
  <si>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</si>
  <si>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</si>
  <si>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</si>
  <si>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</si>
  <si>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</si>
  <si>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</si>
  <si>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</si>
  <si>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</si>
  <si>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</si>
  <si>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</si>
  <si>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</si>
  <si>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</si>
  <si>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</si>
  <si>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</si>
  <si>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</si>
  <si>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</si>
  <si>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</si>
  <si>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</si>
  <si>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</si>
  <si>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</si>
  <si>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</si>
  <si>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</si>
  <si>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</si>
  <si>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</si>
  <si>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</si>
  <si>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</si>
  <si>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</si>
  <si>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</si>
  <si>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</si>
  <si>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</si>
  <si>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</si>
  <si>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</si>
  <si>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</si>
  <si>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</si>
  <si>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</si>
  <si>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</si>
  <si>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</si>
  <si>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</si>
  <si>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</si>
  <si>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</si>
  <si>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</si>
  <si>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</si>
  <si>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</si>
  <si>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</si>
  <si>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</si>
  <si>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</si>
  <si>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</si>
  <si>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</si>
  <si>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</si>
  <si>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</si>
  <si>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</si>
  <si>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</si>
  <si>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</si>
  <si>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</si>
  <si>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</si>
  <si>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</si>
  <si>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</si>
  <si>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</si>
  <si>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</si>
  <si>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</si>
  <si>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</si>
  <si>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</si>
  <si>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</si>
  <si>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</si>
  <si>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</si>
  <si>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</si>
  <si>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</si>
  <si>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</si>
  <si>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</si>
  <si>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</si>
  <si>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</si>
  <si>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</si>
  <si>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</si>
  <si>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</si>
  <si>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</si>
  <si>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</si>
  <si>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</si>
  <si>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</si>
  <si>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</si>
  <si>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</si>
  <si>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</si>
  <si>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</si>
  <si>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</si>
  <si>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</si>
  <si>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</si>
  <si>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</si>
  <si>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</si>
  <si>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</si>
  <si>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</si>
  <si>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</si>
  <si>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</si>
  <si>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</si>
  <si>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</si>
  <si>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</si>
  <si>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</si>
  <si>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</si>
  <si>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</si>
  <si>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</si>
  <si>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</si>
  <si>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</si>
  <si>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</si>
  <si>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</si>
  <si>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</si>
  <si>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</si>
  <si>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</si>
  <si>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</si>
  <si>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</si>
  <si>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</si>
  <si>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</si>
  <si>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</si>
  <si>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</si>
  <si>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</si>
  <si>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</si>
  <si>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</si>
  <si>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</si>
  <si>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</si>
  <si>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</si>
  <si>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</si>
  <si>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</si>
  <si>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</si>
  <si>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</si>
  <si>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</si>
  <si>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</si>
  <si>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</si>
  <si>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</si>
  <si>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</si>
  <si>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</si>
  <si>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</si>
  <si>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</si>
  <si>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</si>
  <si>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</si>
  <si>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</si>
  <si>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</si>
  <si>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</si>
  <si>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</si>
  <si>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</si>
  <si>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</si>
  <si>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</si>
  <si>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</si>
  <si>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</si>
  <si>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</si>
  <si>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</si>
  <si>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</si>
  <si>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</si>
  <si>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</si>
  <si>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</si>
  <si>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</si>
  <si>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</si>
  <si>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</si>
  <si>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</si>
  <si>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</si>
  <si>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</si>
  <si>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</si>
  <si>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</si>
  <si>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</si>
  <si>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</si>
  <si>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</si>
  <si>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</si>
  <si>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</si>
  <si>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</si>
  <si>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</si>
  <si>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</si>
  <si>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</si>
  <si>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</si>
  <si>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</si>
  <si>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</si>
  <si>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</si>
  <si>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</si>
  <si>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</si>
  <si>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</si>
  <si>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</si>
  <si>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</si>
  <si>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</si>
  <si>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</si>
  <si>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</si>
  <si>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</si>
  <si>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</si>
  <si>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</si>
  <si>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</si>
  <si>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</si>
  <si>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</si>
  <si>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</si>
  <si>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</si>
  <si>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</si>
  <si>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</si>
  <si>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</si>
  <si>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</si>
  <si>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</si>
  <si>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</si>
  <si>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</si>
  <si>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</si>
  <si>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</si>
  <si>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</si>
  <si>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</si>
  <si>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</si>
  <si>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</si>
  <si>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</si>
  <si>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</si>
  <si>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</si>
  <si>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</si>
  <si>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</si>
  <si>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</si>
  <si>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</si>
  <si>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</si>
  <si>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</si>
  <si>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</si>
  <si>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</si>
  <si>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</si>
  <si>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</si>
  <si>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</si>
  <si>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</si>
  <si>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</si>
  <si>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</si>
  <si>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</si>
  <si>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</si>
  <si>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</si>
  <si>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</si>
  <si>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</si>
  <si>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</si>
  <si>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</si>
  <si>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</si>
  <si>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</si>
  <si>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</si>
  <si>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</si>
  <si>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</si>
  <si>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</si>
  <si>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</si>
  <si>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</si>
  <si>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</si>
  <si>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</si>
  <si>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</si>
  <si>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</si>
  <si>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</si>
  <si>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</si>
  <si>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</si>
  <si>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</si>
  <si>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</si>
  <si>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</si>
  <si>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</si>
  <si>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</si>
  <si>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</si>
  <si>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</si>
  <si>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</si>
  <si>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</si>
  <si>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</si>
  <si>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</si>
  <si>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</si>
  <si>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</si>
  <si>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</si>
  <si>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</si>
  <si>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</si>
  <si>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</si>
  <si>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</si>
  <si>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</si>
  <si>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</si>
  <si>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</si>
  <si>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</si>
  <si>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</si>
  <si>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</si>
  <si>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</si>
  <si>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</si>
  <si>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</si>
  <si>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</si>
  <si>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</si>
  <si>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</si>
  <si>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</si>
  <si>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</si>
  <si>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</si>
  <si>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</si>
  <si>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</si>
  <si>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</si>
  <si>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</si>
  <si>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</si>
  <si>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</si>
  <si>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</si>
  <si>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</si>
  <si>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</si>
  <si>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</si>
  <si>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</si>
  <si>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</si>
  <si>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</si>
  <si>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</si>
  <si>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</si>
  <si>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</si>
  <si>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</si>
  <si>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</si>
  <si>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</si>
  <si>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</si>
  <si>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</si>
  <si>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</si>
  <si>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</si>
  <si>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</si>
  <si>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</si>
  <si>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</si>
  <si>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</si>
  <si>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</si>
  <si>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</si>
  <si>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</si>
  <si>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</si>
  <si>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</si>
  <si>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</si>
  <si>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</si>
  <si>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</si>
  <si>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</si>
  <si>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</si>
  <si>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</si>
  <si>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</si>
  <si>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</si>
  <si>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</si>
  <si>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</si>
  <si>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</si>
  <si>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</si>
  <si>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</si>
  <si>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</si>
  <si>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</si>
  <si>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</si>
  <si>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</si>
  <si>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</si>
  <si>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</si>
  <si>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</si>
  <si>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</si>
  <si>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</si>
  <si>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</si>
  <si>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</si>
  <si>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</si>
  <si>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</si>
  <si>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</si>
  <si>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</si>
  <si>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</si>
  <si>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</si>
  <si>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</si>
  <si>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</si>
  <si>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</si>
  <si>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</si>
  <si>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</si>
  <si>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</si>
  <si>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</si>
  <si>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</si>
  <si>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</si>
  <si>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</si>
  <si>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</si>
  <si>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</si>
  <si>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</si>
  <si>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</si>
  <si>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</si>
  <si>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</si>
  <si>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</si>
  <si>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</si>
  <si>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</si>
  <si>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</si>
  <si>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</si>
  <si>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</si>
  <si>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</si>
  <si>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</si>
  <si>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</si>
  <si>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</si>
  <si>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</si>
  <si>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</si>
  <si>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</si>
  <si>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</si>
  <si>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</si>
  <si>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</si>
  <si>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</si>
  <si>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</si>
  <si>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</si>
  <si>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</si>
  <si>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</si>
  <si>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</si>
  <si>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</si>
  <si>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</si>
  <si>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</si>
  <si>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</si>
  <si>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</si>
  <si>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</si>
  <si>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</si>
  <si>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</si>
  <si>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</si>
  <si>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</si>
  <si>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</si>
  <si>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</si>
  <si>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</si>
  <si>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</si>
  <si>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</si>
  <si>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</si>
  <si>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</si>
  <si>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</si>
  <si>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</si>
  <si>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</si>
  <si>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</si>
  <si>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</si>
  <si>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</si>
  <si>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</si>
  <si>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</si>
  <si>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</si>
  <si>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</si>
  <si>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</si>
  <si>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</si>
  <si>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</si>
  <si>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</si>
  <si>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</si>
  <si>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</si>
  <si>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</si>
  <si>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</si>
  <si>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</si>
  <si>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</si>
  <si>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</si>
  <si>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</si>
  <si>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</si>
  <si>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</si>
  <si>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</si>
  <si>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</si>
  <si>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</si>
  <si>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</si>
  <si>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</si>
  <si>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</si>
  <si>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</si>
  <si>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</si>
  <si>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</si>
  <si>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</si>
  <si>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</si>
  <si>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</si>
  <si>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</si>
  <si>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</si>
  <si>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</si>
  <si>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</si>
  <si>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</si>
  <si>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</si>
  <si>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</si>
  <si>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</si>
  <si>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</si>
  <si>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</si>
  <si>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</si>
  <si>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</si>
  <si>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</si>
  <si>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</si>
  <si>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</si>
  <si>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</si>
  <si>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</si>
  <si>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</si>
  <si>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</si>
  <si>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</si>
  <si>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</si>
  <si>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</si>
  <si>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</si>
  <si>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</si>
  <si>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</si>
  <si>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</si>
  <si>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</si>
  <si>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</si>
  <si>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</si>
  <si>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</si>
  <si>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</si>
  <si>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</si>
  <si>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</si>
  <si>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</si>
  <si>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</si>
  <si>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</si>
  <si>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</si>
  <si>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</si>
  <si>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</si>
  <si>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</si>
  <si>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</si>
  <si>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</si>
  <si>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</si>
  <si>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</si>
  <si>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</si>
  <si>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</si>
  <si>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</si>
  <si>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</si>
  <si>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</si>
  <si>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</si>
  <si>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</si>
  <si>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</si>
  <si>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</si>
  <si>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</si>
  <si>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</si>
  <si>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</si>
  <si>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</si>
  <si>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</si>
  <si>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</si>
  <si>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</si>
  <si>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</si>
  <si>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</si>
  <si>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</si>
  <si>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</si>
  <si>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</si>
  <si>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</si>
  <si>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</si>
  <si>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</si>
  <si>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</si>
  <si>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</si>
  <si>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</si>
  <si>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</si>
  <si>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</si>
  <si>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</si>
  <si>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</si>
  <si>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</si>
  <si>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</si>
  <si>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</si>
  <si>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</si>
  <si>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</si>
  <si>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</si>
  <si>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</si>
  <si>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</si>
  <si>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</si>
  <si>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</si>
  <si>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</si>
  <si>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</si>
  <si>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</si>
  <si>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</si>
  <si>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</si>
  <si>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</si>
  <si>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</si>
  <si>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</si>
  <si>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</si>
  <si>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</si>
  <si>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</si>
  <si>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</si>
  <si>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</si>
  <si>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</si>
  <si>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</si>
  <si>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</si>
  <si>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</si>
  <si>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</si>
  <si>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</si>
  <si>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</si>
  <si>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</si>
  <si>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</si>
  <si>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</si>
  <si>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</si>
  <si>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</si>
  <si>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</si>
  <si>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</si>
  <si>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</si>
  <si>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</si>
  <si>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</si>
  <si>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</si>
  <si>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</si>
  <si>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</si>
  <si>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</si>
  <si>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</si>
  <si>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</si>
  <si>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</si>
  <si>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</si>
  <si>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</si>
  <si>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</si>
  <si>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</si>
  <si>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</si>
  <si>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</si>
  <si>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</si>
  <si>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</si>
  <si>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</si>
  <si>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</si>
  <si>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</si>
  <si>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</si>
  <si>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</si>
  <si>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</si>
  <si>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</si>
  <si>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</si>
  <si>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</si>
  <si>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</si>
  <si>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</si>
  <si>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</si>
  <si>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</si>
  <si>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</si>
  <si>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</si>
  <si>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</si>
  <si>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</si>
  <si>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</si>
  <si>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</si>
  <si>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</si>
  <si>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</si>
  <si>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</si>
  <si>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</si>
  <si>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</si>
  <si>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</si>
  <si>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</si>
  <si>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</si>
  <si>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</si>
  <si>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</si>
  <si>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</si>
  <si>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</si>
  <si>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</si>
  <si>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</si>
  <si>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</si>
  <si>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</si>
  <si>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</si>
  <si>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</si>
  <si>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</si>
  <si>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</si>
  <si>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</si>
  <si>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</si>
  <si>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</si>
  <si>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</si>
  <si>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</si>
  <si>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</si>
  <si>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</si>
  <si>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</si>
  <si>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</si>
  <si>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</si>
  <si>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</si>
  <si>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</si>
  <si>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</si>
  <si>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</si>
  <si>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</si>
  <si>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</si>
  <si>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</si>
  <si>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</si>
  <si>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</si>
  <si>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</si>
  <si>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</si>
  <si>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</si>
  <si>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</si>
  <si>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</si>
  <si>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</si>
  <si>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</si>
  <si>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</si>
  <si>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</si>
  <si>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</si>
  <si>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</si>
  <si>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</si>
  <si>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</si>
  <si>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</si>
  <si>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</si>
  <si>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</si>
  <si>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</si>
  <si>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</si>
  <si>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</si>
  <si>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</si>
  <si>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</si>
  <si>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</si>
  <si>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</si>
  <si>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</si>
  <si>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</si>
  <si>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</si>
  <si>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</si>
  <si>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</si>
  <si>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</si>
  <si>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</si>
  <si>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</si>
  <si>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</si>
  <si>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</si>
  <si>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</si>
  <si>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</si>
  <si>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</si>
  <si>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</si>
  <si>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</si>
  <si>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</si>
  <si>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</si>
  <si>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</si>
  <si>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</si>
  <si>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</si>
  <si>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</si>
  <si>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</si>
  <si>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</si>
  <si>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</si>
  <si>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</si>
  <si>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</si>
  <si>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</si>
  <si>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</si>
  <si>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</si>
  <si>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</si>
  <si>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</si>
  <si>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</si>
  <si>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</si>
  <si>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</si>
  <si>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</si>
  <si>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</si>
  <si>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</si>
  <si>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</si>
  <si>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</si>
  <si>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</si>
  <si>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</si>
  <si>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</si>
  <si>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</si>
  <si>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</si>
  <si>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</si>
  <si>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</si>
  <si>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</si>
  <si>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</si>
  <si>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</si>
  <si>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</si>
  <si>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</si>
  <si>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</si>
  <si>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</si>
  <si>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</si>
  <si>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</si>
  <si>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</si>
  <si>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</si>
  <si>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</si>
  <si>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</si>
  <si>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</si>
  <si>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</si>
  <si>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</si>
  <si>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</si>
  <si>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</si>
  <si>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</si>
  <si>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</si>
  <si>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</si>
  <si>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</si>
  <si>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</si>
  <si>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</si>
  <si>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</si>
  <si>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</si>
  <si>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</si>
  <si>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</si>
  <si>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</si>
  <si>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</si>
  <si>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</si>
  <si>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</si>
  <si>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</si>
  <si>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</si>
  <si>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</si>
  <si>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</si>
  <si>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</si>
  <si>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</si>
  <si>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</si>
  <si>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</si>
  <si>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</si>
  <si>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</si>
  <si>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</si>
  <si>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</si>
  <si>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</si>
  <si>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</si>
  <si>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</si>
  <si>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</si>
  <si>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</si>
  <si>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</si>
  <si>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</si>
  <si>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</si>
  <si>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</si>
  <si>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</si>
  <si>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</si>
  <si>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</si>
  <si>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</si>
  <si>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</si>
  <si>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</si>
  <si>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</si>
  <si>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</si>
  <si>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</si>
  <si>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</si>
  <si>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</si>
  <si>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</si>
  <si>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</si>
  <si>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</si>
  <si>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</si>
  <si>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</si>
  <si>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</si>
  <si>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</si>
  <si>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</si>
  <si>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</si>
  <si>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</si>
  <si>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</si>
  <si>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</si>
  <si>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</si>
  <si>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</si>
  <si>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</si>
  <si>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</si>
  <si>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</si>
  <si>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</si>
  <si>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</si>
  <si>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</si>
  <si>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</si>
  <si>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</si>
  <si>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</si>
  <si>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</si>
  <si>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</si>
  <si>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</si>
  <si>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</si>
  <si>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</si>
  <si>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</si>
  <si>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</si>
  <si>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</si>
  <si>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</si>
  <si>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</si>
  <si>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</si>
  <si>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</si>
  <si>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</si>
  <si>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</si>
  <si>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</si>
  <si>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</si>
  <si>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</si>
  <si>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</si>
  <si>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</si>
  <si>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</si>
  <si>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</si>
  <si>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</si>
  <si>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</si>
  <si>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</si>
  <si>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</si>
  <si>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</si>
  <si>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</si>
  <si>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</si>
  <si>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</si>
  <si>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</si>
  <si>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</si>
  <si>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</si>
  <si>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</si>
  <si>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</si>
  <si>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</si>
  <si>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</si>
  <si>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</si>
  <si>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</si>
  <si>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</si>
  <si>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</si>
  <si>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</si>
  <si>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</si>
  <si>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</si>
  <si>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</si>
  <si>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</si>
  <si>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</si>
  <si>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</si>
  <si>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</si>
  <si>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</si>
  <si>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</si>
  <si>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</si>
  <si>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</si>
  <si>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</si>
  <si>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</si>
  <si>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</si>
  <si>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</si>
  <si>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</si>
  <si>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</si>
  <si>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</si>
  <si>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</si>
  <si>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</si>
  <si>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</si>
  <si>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</si>
  <si>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</si>
  <si>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</si>
  <si>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</si>
  <si>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</si>
  <si>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</si>
  <si>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</si>
  <si>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</si>
  <si>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</si>
  <si>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</si>
  <si>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</si>
  <si>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</si>
  <si>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</si>
  <si>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</si>
  <si>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</si>
  <si>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</si>
  <si>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</si>
  <si>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</si>
  <si>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</si>
  <si>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</si>
  <si>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</si>
  <si>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</si>
  <si>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</si>
  <si>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</si>
  <si>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</si>
  <si>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</si>
  <si>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</si>
  <si>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</si>
  <si>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</si>
  <si>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</si>
  <si>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</si>
  <si>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</si>
  <si>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</si>
  <si>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</si>
  <si>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</si>
  <si>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</si>
  <si>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</si>
  <si>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</si>
  <si>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</si>
  <si>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</si>
  <si>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</si>
  <si>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</si>
  <si>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</si>
  <si>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</si>
  <si>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</si>
  <si>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</si>
  <si>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</si>
  <si>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</si>
  <si>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</si>
  <si>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</si>
  <si>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</si>
  <si>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</si>
  <si>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</si>
  <si>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</si>
  <si>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</si>
  <si>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</si>
  <si>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</si>
  <si>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</si>
  <si>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</si>
  <si>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</si>
  <si>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</si>
  <si>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</si>
  <si>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</si>
  <si>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</si>
  <si>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</si>
  <si>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</si>
  <si>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</si>
  <si>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</si>
  <si>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</si>
  <si>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</si>
  <si>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</si>
  <si>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</si>
  <si>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</si>
  <si>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</si>
  <si>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</si>
  <si>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</si>
  <si>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</si>
  <si>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</si>
  <si>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</si>
  <si>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</si>
  <si>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</si>
  <si>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</si>
  <si>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</si>
  <si>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</si>
  <si>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</si>
  <si>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</si>
  <si>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</si>
  <si>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</si>
  <si>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</si>
  <si>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</si>
  <si>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</si>
  <si>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</si>
  <si>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</si>
  <si>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</si>
  <si>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</si>
  <si>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</si>
  <si>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</si>
  <si>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</si>
  <si>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</si>
  <si>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</si>
  <si>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</si>
  <si>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</si>
  <si>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</si>
  <si>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</si>
  <si>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</si>
  <si>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</si>
  <si>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</si>
  <si>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</si>
  <si>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</si>
  <si>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</si>
  <si>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</si>
  <si>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</si>
  <si>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</si>
  <si>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</si>
  <si>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</si>
  <si>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</si>
  <si>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</si>
  <si>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</si>
  <si>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</si>
  <si>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</si>
  <si>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</si>
  <si>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</si>
  <si>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</si>
  <si>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</si>
  <si>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</si>
  <si>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</si>
  <si>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</si>
  <si>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</si>
  <si>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</si>
  <si>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</si>
  <si>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</si>
  <si>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</si>
  <si>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</si>
  <si>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</si>
  <si>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</si>
  <si>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</si>
  <si>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</si>
  <si>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</si>
  <si>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</si>
  <si>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</si>
  <si>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</si>
  <si>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</si>
  <si>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</si>
  <si>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</si>
  <si>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</si>
  <si>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</si>
  <si>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</si>
  <si>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</si>
  <si>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</si>
  <si>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</si>
  <si>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</si>
  <si>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</si>
  <si>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</si>
  <si>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</si>
  <si>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</si>
  <si>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</si>
  <si>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</si>
  <si>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</si>
  <si>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</si>
  <si>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</si>
  <si>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</si>
  <si>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</si>
  <si>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</si>
  <si>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</si>
  <si>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</si>
  <si>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</si>
  <si>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</si>
  <si>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</si>
  <si>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</si>
  <si>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</si>
  <si>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</si>
  <si>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</si>
  <si>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</si>
  <si>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</si>
  <si>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</si>
  <si>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</si>
  <si>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</si>
  <si>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</si>
  <si>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</si>
  <si>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</si>
  <si>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</si>
  <si>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</si>
  <si>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</si>
  <si>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</si>
  <si>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</si>
  <si>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</si>
  <si>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</si>
  <si>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</si>
  <si>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</si>
  <si>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</si>
  <si>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</si>
  <si>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</si>
  <si>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</si>
  <si>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</si>
  <si>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</si>
  <si>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</si>
  <si>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</si>
  <si>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</si>
  <si>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</si>
  <si>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</si>
  <si>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</si>
  <si>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</si>
  <si>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</si>
  <si>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</si>
  <si>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</si>
  <si>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</si>
  <si>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</si>
  <si>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</si>
  <si>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</si>
  <si>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</si>
  <si>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</si>
  <si>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</si>
  <si>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</si>
  <si>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</si>
  <si>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</si>
  <si>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</si>
  <si>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</si>
  <si>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</si>
  <si>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</si>
  <si>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</si>
  <si>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</si>
  <si>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</si>
  <si>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</si>
  <si>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</si>
  <si>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</si>
  <si>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</si>
  <si>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</si>
  <si>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</si>
  <si>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</si>
  <si>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</si>
  <si>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</si>
  <si>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</si>
  <si>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</si>
  <si>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</si>
  <si>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</si>
  <si>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</si>
  <si>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</si>
  <si>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</si>
  <si>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</si>
  <si>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</si>
  <si>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</si>
  <si>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</si>
  <si>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</si>
  <si>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</si>
  <si>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</si>
  <si>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</si>
  <si>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</si>
  <si>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</si>
  <si>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</si>
  <si>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</si>
  <si>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</si>
  <si>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</si>
  <si>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</si>
  <si>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</si>
  <si>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</si>
  <si>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</si>
  <si>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</si>
  <si>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</si>
  <si>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</si>
  <si>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</si>
  <si>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</si>
  <si>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</si>
  <si>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</si>
  <si>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</si>
  <si>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</si>
  <si>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</si>
  <si>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</si>
  <si>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</si>
  <si>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</si>
  <si>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</si>
  <si>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</si>
  <si>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</si>
  <si>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</si>
  <si>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</si>
  <si>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</si>
  <si>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</si>
  <si>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</si>
  <si>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</si>
  <si>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</si>
  <si>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</si>
  <si>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</si>
  <si>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</si>
  <si>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</si>
  <si>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</si>
  <si>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</si>
  <si>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</si>
  <si>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</si>
  <si>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</si>
  <si>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</si>
  <si>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</si>
  <si>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</si>
  <si>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</si>
  <si>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</si>
  <si>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</si>
  <si>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</si>
  <si>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</si>
  <si>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</si>
  <si>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</si>
  <si>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</si>
  <si>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</si>
  <si>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</si>
  <si>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</si>
  <si>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</si>
  <si>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</si>
  <si>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</si>
  <si>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</si>
  <si>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</si>
  <si>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</si>
  <si>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</si>
  <si>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</si>
  <si>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</si>
  <si>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</si>
  <si>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</si>
  <si>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</si>
  <si>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</si>
  <si>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</si>
  <si>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</si>
  <si>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</si>
  <si>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</si>
  <si>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</si>
  <si>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</si>
  <si>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</si>
  <si>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</si>
  <si>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</si>
  <si>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</si>
  <si>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</si>
  <si>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</si>
  <si>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</si>
  <si>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</si>
  <si>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</si>
  <si>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</si>
  <si>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</si>
  <si>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</si>
  <si>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</si>
  <si>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</si>
  <si>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</si>
  <si>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</si>
  <si>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</si>
  <si>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</si>
  <si>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</si>
  <si>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</si>
  <si>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</si>
  <si>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</si>
  <si>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</si>
  <si>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</si>
  <si>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</si>
  <si>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</si>
  <si>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</si>
  <si>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</si>
  <si>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</si>
  <si>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</si>
  <si>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</si>
  <si>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</si>
  <si>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</si>
  <si>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</si>
  <si>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</si>
  <si>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</si>
  <si>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</si>
  <si>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</si>
  <si>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</si>
  <si>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</si>
  <si>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</si>
  <si>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</si>
  <si>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</si>
  <si>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</si>
  <si>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</si>
  <si>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</si>
  <si>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</si>
  <si>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</si>
  <si>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</si>
  <si>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</si>
  <si>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</si>
  <si>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</si>
  <si>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</si>
  <si>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</si>
  <si>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</si>
  <si>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</si>
  <si>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</si>
  <si>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</si>
  <si>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</si>
  <si>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</si>
  <si>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</si>
  <si>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</si>
  <si>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</si>
  <si>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</si>
  <si>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</si>
  <si>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</si>
  <si>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</si>
  <si>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</si>
  <si>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</si>
  <si>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</si>
  <si>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</si>
  <si>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</si>
  <si>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</si>
  <si>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</si>
  <si>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</si>
  <si>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</si>
  <si>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</si>
  <si>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</si>
  <si>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</si>
  <si>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</si>
  <si>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</si>
  <si>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</si>
  <si>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</si>
  <si>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</si>
  <si>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</si>
  <si>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</si>
  <si>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</si>
  <si>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</si>
  <si>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</si>
  <si>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</si>
  <si>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</si>
  <si>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</si>
  <si>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</si>
  <si>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</si>
  <si>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</si>
  <si>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</si>
  <si>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</si>
  <si>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</si>
  <si>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</si>
  <si>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</si>
  <si>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</si>
  <si>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</si>
  <si>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</si>
  <si>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</si>
  <si>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</si>
  <si>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</si>
  <si>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</si>
  <si>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</si>
  <si>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</si>
  <si>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</si>
  <si>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</si>
  <si>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</si>
  <si>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</si>
  <si>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</si>
  <si>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</si>
  <si>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</si>
  <si>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</si>
  <si>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</si>
  <si>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</si>
  <si>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</si>
  <si>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</si>
  <si>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</si>
  <si>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</si>
  <si>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</si>
  <si>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</si>
  <si>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</si>
  <si>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</si>
  <si>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</si>
  <si>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</si>
  <si>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</si>
  <si>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</si>
  <si>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</si>
  <si>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</si>
  <si>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</si>
  <si>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</si>
  <si>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</si>
  <si>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</si>
  <si>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</si>
  <si>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</si>
  <si>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</si>
  <si>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</si>
  <si>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</si>
  <si>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</si>
  <si>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</si>
  <si>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</si>
  <si>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</si>
  <si>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</si>
  <si>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</si>
  <si>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</si>
  <si>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</si>
  <si>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</si>
  <si>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</si>
  <si>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</si>
  <si>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</si>
  <si>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</si>
  <si>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</si>
  <si>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</si>
  <si>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</si>
  <si>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</si>
  <si>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</si>
  <si>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</si>
  <si>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</si>
  <si>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</si>
  <si>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</si>
  <si>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</si>
  <si>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</si>
  <si>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</si>
  <si>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</si>
  <si>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</si>
  <si>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</si>
  <si>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</si>
  <si>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</si>
  <si>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</si>
  <si>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</si>
  <si>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</si>
  <si>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</si>
  <si>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</si>
  <si>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</si>
  <si>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</si>
  <si>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</si>
  <si>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</si>
  <si>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</si>
  <si>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</si>
  <si>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</si>
  <si>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</si>
  <si>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</si>
  <si>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</si>
  <si>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</si>
  <si>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</si>
  <si>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</si>
  <si>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</si>
  <si>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</si>
  <si>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</si>
  <si>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</si>
  <si>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</si>
  <si>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</si>
  <si>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</si>
  <si>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</si>
  <si>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</si>
  <si>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</si>
  <si>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</si>
  <si>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</si>
  <si>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</si>
  <si>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</si>
  <si>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</si>
  <si>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</si>
  <si>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</si>
  <si>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</si>
  <si>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</si>
  <si>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</si>
  <si>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</si>
  <si>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</si>
  <si>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</si>
  <si>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</si>
  <si>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</si>
  <si>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</si>
  <si>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</si>
  <si>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</si>
  <si>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</si>
  <si>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</si>
  <si>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</si>
  <si>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</si>
  <si>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</si>
  <si>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</si>
  <si>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</si>
  <si>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</si>
  <si>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</si>
  <si>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</si>
  <si>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</si>
  <si>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</si>
  <si>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</si>
  <si>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</si>
  <si>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</si>
  <si>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</si>
  <si>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</si>
  <si>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</si>
  <si>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</si>
  <si>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</si>
  <si>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</si>
  <si>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</si>
  <si>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</si>
  <si>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</si>
  <si>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</si>
  <si>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</si>
  <si>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</si>
  <si>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</si>
  <si>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</si>
  <si>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</si>
  <si>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</si>
  <si>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</si>
  <si>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</si>
  <si>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</si>
  <si>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</si>
  <si>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</si>
  <si>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</si>
  <si>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</si>
  <si>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</si>
  <si>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</si>
  <si>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</si>
  <si>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</si>
  <si>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</si>
  <si>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</si>
  <si>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</si>
  <si>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</si>
  <si>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</si>
  <si>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</si>
  <si>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</si>
  <si>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</si>
  <si>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</si>
  <si>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</si>
  <si>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</si>
  <si>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</si>
  <si>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</si>
  <si>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</si>
  <si>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</si>
  <si>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</si>
  <si>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</si>
  <si>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</si>
  <si>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</si>
  <si>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</si>
  <si>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</si>
  <si>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</si>
  <si>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</si>
  <si>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</si>
  <si>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</si>
  <si>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</si>
  <si>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</si>
  <si>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</si>
  <si>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</si>
  <si>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</si>
  <si>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</si>
  <si>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</si>
  <si>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</si>
  <si>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</si>
  <si>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</si>
  <si>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</si>
  <si>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</si>
  <si>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</si>
  <si>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</si>
  <si>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</si>
  <si>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</si>
  <si>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</si>
  <si>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</si>
  <si>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</si>
  <si>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</si>
  <si>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</si>
  <si>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</si>
  <si>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</si>
  <si>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</si>
  <si>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</si>
  <si>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</si>
  <si>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</si>
  <si>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</si>
  <si>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</si>
  <si>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</si>
  <si>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</si>
  <si>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</si>
  <si>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</si>
  <si>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</si>
  <si>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</si>
  <si>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</si>
  <si>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</si>
  <si>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</si>
  <si>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</si>
  <si>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</si>
  <si>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</si>
  <si>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</si>
  <si>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</si>
  <si>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</si>
  <si>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</si>
  <si>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</si>
  <si>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</si>
  <si>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</si>
  <si>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</si>
  <si>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</si>
  <si>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</si>
  <si>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</si>
  <si>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</si>
  <si>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</si>
  <si>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</si>
  <si>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</si>
  <si>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</si>
  <si>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</si>
  <si>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</si>
  <si>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</si>
  <si>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</si>
  <si>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</si>
  <si>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</si>
  <si>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</si>
  <si>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</si>
  <si>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</si>
  <si>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</si>
  <si>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</si>
  <si>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</si>
  <si>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</si>
  <si>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</si>
  <si>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</si>
  <si>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</si>
  <si>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</si>
  <si>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</si>
  <si>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</si>
  <si>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</si>
  <si>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</si>
  <si>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</si>
  <si>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</si>
  <si>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</si>
  <si>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</si>
  <si>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</si>
  <si>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</si>
  <si>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</si>
  <si>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</si>
  <si>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</si>
  <si>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</si>
  <si>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</si>
  <si>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</si>
  <si>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</si>
  <si>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</si>
  <si>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</si>
  <si>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</si>
  <si>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</si>
  <si>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</si>
  <si>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</si>
  <si>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</si>
  <si>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</si>
  <si>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</si>
  <si>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</si>
  <si>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</si>
  <si>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</si>
  <si>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</si>
  <si>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</si>
  <si>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</si>
  <si>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</si>
  <si>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</si>
  <si>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</si>
  <si>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</si>
  <si>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</si>
  <si>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</si>
  <si>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</si>
  <si>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</si>
  <si>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</si>
  <si>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</si>
  <si>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</si>
  <si>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</si>
  <si>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</si>
  <si>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</si>
  <si>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</si>
  <si>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</si>
  <si>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</si>
  <si>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</si>
  <si>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</si>
  <si>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</si>
  <si>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</si>
  <si>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</si>
  <si>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</si>
  <si>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</si>
  <si>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</si>
  <si>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</si>
  <si>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</si>
  <si>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</si>
  <si>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</si>
  <si>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</si>
  <si>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</si>
  <si>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</si>
  <si>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</si>
  <si>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</si>
  <si>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</si>
  <si>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</si>
  <si>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</si>
  <si>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</si>
  <si>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</si>
  <si>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</si>
  <si>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</si>
  <si>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</si>
  <si>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</si>
  <si>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</si>
  <si>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</si>
  <si>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</si>
  <si>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</si>
  <si>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</si>
  <si>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</si>
  <si>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</si>
  <si>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</si>
  <si>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</si>
  <si>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</si>
  <si>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</si>
  <si>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</si>
  <si>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</si>
  <si>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</si>
  <si>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</si>
  <si>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</si>
  <si>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</si>
  <si>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</si>
  <si>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</si>
  <si>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</si>
  <si>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</si>
  <si>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</si>
  <si>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</si>
  <si>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</si>
  <si>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</si>
  <si>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</si>
  <si>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</si>
  <si>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</si>
  <si>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</si>
  <si>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</si>
  <si>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</si>
  <si>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</si>
  <si>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</si>
  <si>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</si>
  <si>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</si>
  <si>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</si>
  <si>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</si>
  <si>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</si>
  <si>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</si>
  <si>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</si>
  <si>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</si>
  <si>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</si>
  <si>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</si>
  <si>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</si>
  <si>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</si>
  <si>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</si>
  <si>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</si>
  <si>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</si>
  <si>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</si>
  <si>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</si>
  <si>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</si>
  <si>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</si>
  <si>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</si>
  <si>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</si>
  <si>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</si>
  <si>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</si>
  <si>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</si>
  <si>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</si>
  <si>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</si>
  <si>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</si>
  <si>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</si>
  <si>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</si>
  <si>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</si>
  <si>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</si>
  <si>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</si>
  <si>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</si>
  <si>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</si>
  <si>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</si>
  <si>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</si>
  <si>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</si>
  <si>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</si>
  <si>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</si>
  <si>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</si>
  <si>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</si>
  <si>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</si>
  <si>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</si>
  <si>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</si>
  <si>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</si>
  <si>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</si>
  <si>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</si>
  <si>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</si>
  <si>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</si>
  <si>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</si>
  <si>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</si>
  <si>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</si>
  <si>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</si>
  <si>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</si>
  <si>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</si>
  <si>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</si>
  <si>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</si>
  <si>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</si>
  <si>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</si>
  <si>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</si>
  <si>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</si>
  <si>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</si>
  <si>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</si>
  <si>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</si>
  <si>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</si>
  <si>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</si>
  <si>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</si>
  <si>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</si>
  <si>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</si>
  <si>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</si>
  <si>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</si>
  <si>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</si>
  <si>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</si>
  <si>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</si>
  <si>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</si>
  <si>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</si>
  <si>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</si>
  <si>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</si>
  <si>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</si>
  <si>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</si>
  <si>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</si>
  <si>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</si>
  <si>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</si>
  <si>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</si>
  <si>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</si>
  <si>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</si>
  <si>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</si>
  <si>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</si>
  <si>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</si>
  <si>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</si>
  <si>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</si>
  <si>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</si>
  <si>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</si>
  <si>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</si>
  <si>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</si>
  <si>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</si>
  <si>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</si>
  <si>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</si>
  <si>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</si>
  <si>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</si>
  <si>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</si>
  <si>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</si>
  <si>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</si>
  <si>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</si>
  <si>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</si>
  <si>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</si>
  <si>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</si>
  <si>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</si>
  <si>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</si>
  <si>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</si>
  <si>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</si>
  <si>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</si>
  <si>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</si>
  <si>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</si>
  <si>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</si>
  <si>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</si>
  <si>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</si>
  <si>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</si>
  <si>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</si>
  <si>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</si>
  <si>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</si>
  <si>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</si>
  <si>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</si>
  <si>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</si>
  <si>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</si>
  <si>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</si>
  <si>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</si>
  <si>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</si>
  <si>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</si>
  <si>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</si>
  <si>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</si>
  <si>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</si>
  <si>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</si>
  <si>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</si>
  <si>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</si>
  <si>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</si>
  <si>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</si>
  <si>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</si>
  <si>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</si>
  <si>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</si>
  <si>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</si>
  <si>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</si>
  <si>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</si>
  <si>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</si>
  <si>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</si>
  <si>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</si>
  <si>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</si>
  <si>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</si>
  <si>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</si>
  <si>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</si>
  <si>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</si>
  <si>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</si>
  <si>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</si>
  <si>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</si>
  <si>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</si>
  <si>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</si>
  <si>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</si>
  <si>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</si>
  <si>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</si>
  <si>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</si>
  <si>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</si>
  <si>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</si>
  <si>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</si>
  <si>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</si>
  <si>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</si>
  <si>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</si>
  <si>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</si>
  <si>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</si>
  <si>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</si>
  <si>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</si>
  <si>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</si>
  <si>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</si>
  <si>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</si>
  <si>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</si>
  <si>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</si>
  <si>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</si>
  <si>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</si>
  <si>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</si>
  <si>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</si>
  <si>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</si>
  <si>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</si>
  <si>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</si>
  <si>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</si>
  <si>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</si>
  <si>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</si>
  <si>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</si>
  <si>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</si>
  <si>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</si>
  <si>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</si>
  <si>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</si>
  <si>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</si>
  <si>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</si>
  <si>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</si>
  <si>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</si>
  <si>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</si>
  <si>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</si>
  <si>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</si>
  <si>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</si>
  <si>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</si>
  <si>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</si>
  <si>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</si>
  <si>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</si>
  <si>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</si>
  <si>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</si>
  <si>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</si>
  <si>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</si>
  <si>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</si>
  <si>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</si>
  <si>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</si>
  <si>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</si>
  <si>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</si>
  <si>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</si>
  <si>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</si>
  <si>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</si>
  <si>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</si>
  <si>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</si>
  <si>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</si>
  <si>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</si>
  <si>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</si>
  <si>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</si>
  <si>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</si>
  <si>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</si>
  <si>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</si>
  <si>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</si>
  <si>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</si>
  <si>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</si>
  <si>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</si>
  <si>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</si>
  <si>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</si>
  <si>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</si>
  <si>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</si>
  <si>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</si>
  <si>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</si>
  <si>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</si>
  <si>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</si>
  <si>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</si>
  <si>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</si>
  <si>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</si>
  <si>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</si>
  <si>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</si>
  <si>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</si>
  <si>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</si>
  <si>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</si>
  <si>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</si>
  <si>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</si>
  <si>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</si>
  <si>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</si>
  <si>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</si>
  <si>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</si>
  <si>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</si>
  <si>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</si>
  <si>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</si>
  <si>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</si>
  <si>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</si>
  <si>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</si>
  <si>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</si>
  <si>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</si>
  <si>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</si>
  <si>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</si>
  <si>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</si>
  <si>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</si>
  <si>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</si>
  <si>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</si>
  <si>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</si>
  <si>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</si>
  <si>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</si>
  <si>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</si>
  <si>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</si>
  <si>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</si>
  <si>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</si>
  <si>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</si>
  <si>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</si>
  <si>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</si>
  <si>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</si>
  <si>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</si>
  <si>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</si>
  <si>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</si>
  <si>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</si>
  <si>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</si>
  <si>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</si>
  <si>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</si>
  <si>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</si>
  <si>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</si>
  <si>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</si>
  <si>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</si>
  <si>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</si>
  <si>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</si>
  <si>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</si>
  <si>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</si>
  <si>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</si>
  <si>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</si>
  <si>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</si>
  <si>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</si>
  <si>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</si>
  <si>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</si>
  <si>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</si>
  <si>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</si>
  <si>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</si>
  <si>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</si>
  <si>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</si>
  <si>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</si>
  <si>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</si>
  <si>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</si>
  <si>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</si>
  <si>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</si>
  <si>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</si>
  <si>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</si>
  <si>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</si>
  <si>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</si>
  <si>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</si>
  <si>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</si>
  <si>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</si>
  <si>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</si>
  <si>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</si>
  <si>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</si>
  <si>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</si>
  <si>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</si>
  <si>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</si>
  <si>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</si>
  <si>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</si>
  <si>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</si>
  <si>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</si>
  <si>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</si>
  <si>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</si>
  <si>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</si>
  <si>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</si>
  <si>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</si>
  <si>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</si>
  <si>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</si>
  <si>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</si>
  <si>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</si>
  <si>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</si>
  <si>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</si>
  <si>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</si>
  <si>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</si>
  <si>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</si>
  <si>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</si>
  <si>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</si>
  <si>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</si>
  <si>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</si>
  <si>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</si>
  <si>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</si>
  <si>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</si>
  <si>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</si>
  <si>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</si>
  <si>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</si>
  <si>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</si>
  <si>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</si>
  <si>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</si>
  <si>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</si>
  <si>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</si>
  <si>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</si>
  <si>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</si>
  <si>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</si>
  <si>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</si>
  <si>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</si>
  <si>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</si>
  <si>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</si>
  <si>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</si>
  <si>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</si>
  <si>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</si>
  <si>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</si>
  <si>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</si>
  <si>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</si>
  <si>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</si>
  <si>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</si>
  <si>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</si>
  <si>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</si>
  <si>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</si>
  <si>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</si>
  <si>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</si>
  <si>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</si>
  <si>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</si>
  <si>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</si>
  <si>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</si>
  <si>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</si>
  <si>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</si>
  <si>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</si>
  <si>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</si>
  <si>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</si>
  <si>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</si>
  <si>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</si>
  <si>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</si>
  <si>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</si>
  <si>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</si>
  <si>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</si>
  <si>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</si>
  <si>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</si>
  <si>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</si>
  <si>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</si>
  <si>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</si>
  <si>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</si>
  <si>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</si>
  <si>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</si>
  <si>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</si>
  <si>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</si>
  <si>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</si>
  <si>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</si>
  <si>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</si>
  <si>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</si>
  <si>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</si>
  <si>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</si>
  <si>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</si>
  <si>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</si>
  <si>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</si>
  <si>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</si>
  <si>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</si>
  <si>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</si>
  <si>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</si>
  <si>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</si>
  <si>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</si>
  <si>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</si>
  <si>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</si>
  <si>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</si>
  <si>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</si>
  <si>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</si>
  <si>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</si>
  <si>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</si>
  <si>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</si>
  <si>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</si>
  <si>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</si>
  <si>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</si>
  <si>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</si>
  <si>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</si>
  <si>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</si>
  <si>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</si>
  <si>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</si>
  <si>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</si>
  <si>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</si>
  <si>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</si>
  <si>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</si>
  <si>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</si>
  <si>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</si>
  <si>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</si>
  <si>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</si>
  <si>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</si>
  <si>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</si>
  <si>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</si>
  <si>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</si>
  <si>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</si>
  <si>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</si>
  <si>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</si>
  <si>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</si>
  <si>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</si>
  <si>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</si>
  <si>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</si>
  <si>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</si>
  <si>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</si>
  <si>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</si>
  <si>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</si>
  <si>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</si>
  <si>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</si>
  <si>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</si>
  <si>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</si>
  <si>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</si>
  <si>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</si>
  <si>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</si>
  <si>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</si>
  <si>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</si>
  <si>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</si>
  <si>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</si>
  <si>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</si>
  <si>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</si>
  <si>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</si>
  <si>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</si>
  <si>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</si>
  <si>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</si>
  <si>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</si>
  <si>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</si>
  <si>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</si>
  <si>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</si>
  <si>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</si>
  <si>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</si>
  <si>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</si>
  <si>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</si>
  <si>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</si>
  <si>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</si>
  <si>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</si>
  <si>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</si>
  <si>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</si>
  <si>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</si>
  <si>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</si>
  <si>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</si>
  <si>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</si>
  <si>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</si>
  <si>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</si>
  <si>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</si>
  <si>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</si>
  <si>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</si>
  <si>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</si>
  <si>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</si>
  <si>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</si>
  <si>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</si>
  <si>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</si>
  <si>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</si>
  <si>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</si>
  <si>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</si>
  <si>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</si>
  <si>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</si>
  <si>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</si>
  <si>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</si>
  <si>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</si>
  <si>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</si>
  <si>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</si>
  <si>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</si>
  <si>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</si>
  <si>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</si>
  <si>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</si>
  <si>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</si>
  <si>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</si>
  <si>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</si>
  <si>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</si>
  <si>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</si>
  <si>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</si>
  <si>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</si>
  <si>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</si>
  <si>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</si>
  <si>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</si>
  <si>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</si>
  <si>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</si>
  <si>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</si>
  <si>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</si>
  <si>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</si>
  <si>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</si>
  <si>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</si>
  <si>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</si>
  <si>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</si>
  <si>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</si>
  <si>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</si>
  <si>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</si>
  <si>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</si>
  <si>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</si>
  <si>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</si>
  <si>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</si>
  <si>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</si>
  <si>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</si>
  <si>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</si>
  <si>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</si>
  <si>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</si>
  <si>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</si>
  <si>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</si>
  <si>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</si>
  <si>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</si>
  <si>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</si>
  <si>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</si>
  <si>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</si>
  <si>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</si>
  <si>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</si>
  <si>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</si>
  <si>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</si>
  <si>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</si>
  <si>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</si>
  <si>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</si>
  <si>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</si>
  <si>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</si>
  <si>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</si>
  <si>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</si>
  <si>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</si>
  <si>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</si>
  <si>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</si>
  <si>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</si>
  <si>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</si>
  <si>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</si>
  <si>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</si>
  <si>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</si>
  <si>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</si>
  <si>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</si>
  <si>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</si>
  <si>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</si>
  <si>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</si>
  <si>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</si>
  <si>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</si>
  <si>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</si>
  <si>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</si>
  <si>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</si>
  <si>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</si>
  <si>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</si>
  <si>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</si>
  <si>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</si>
  <si>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</si>
  <si>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</si>
  <si>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</si>
  <si>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</si>
  <si>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</si>
  <si>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</si>
  <si>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</si>
  <si>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</si>
  <si>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</si>
  <si>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</si>
  <si>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</si>
  <si>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</si>
  <si>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</si>
  <si>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</si>
  <si>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</si>
  <si>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</si>
  <si>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</si>
  <si>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</si>
  <si>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</si>
  <si>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</si>
  <si>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</si>
  <si>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</si>
  <si>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</si>
  <si>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</si>
  <si>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</si>
  <si>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</si>
  <si>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</si>
  <si>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</si>
  <si>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</si>
  <si>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</si>
  <si>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</si>
  <si>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</si>
  <si>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</si>
  <si>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</si>
  <si>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</si>
  <si>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</si>
  <si>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</si>
  <si>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</si>
  <si>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</si>
  <si>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</si>
  <si>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</si>
  <si>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</si>
  <si>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</si>
  <si>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</si>
  <si>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</si>
  <si>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</si>
  <si>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</si>
  <si>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</si>
  <si>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</si>
  <si>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</si>
  <si>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</si>
  <si>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</si>
  <si>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</si>
  <si>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</si>
  <si>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</si>
  <si>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</si>
  <si>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</si>
  <si>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</si>
  <si>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</si>
  <si>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</si>
  <si>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</si>
  <si>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</si>
  <si>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</si>
  <si>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</si>
  <si>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</si>
  <si>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</si>
  <si>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</si>
  <si>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</si>
  <si>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</si>
  <si>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</si>
  <si>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</si>
  <si>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</si>
  <si>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</si>
  <si>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</si>
  <si>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</si>
  <si>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</si>
  <si>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</si>
  <si>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</si>
  <si>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</si>
  <si>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</si>
  <si>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</si>
  <si>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</si>
  <si>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</si>
  <si>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</si>
  <si>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</si>
  <si>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</si>
  <si>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</si>
  <si>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</si>
  <si>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</si>
  <si>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</si>
  <si>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</si>
  <si>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</si>
  <si>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</si>
  <si>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</si>
  <si>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</si>
  <si>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</si>
  <si>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</si>
  <si>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</si>
  <si>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</si>
  <si>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</si>
  <si>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</si>
  <si>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</si>
  <si>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</si>
  <si>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</si>
  <si>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</si>
  <si>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</si>
  <si>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</si>
  <si>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</si>
  <si>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</si>
  <si>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</si>
  <si>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</si>
  <si>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</si>
  <si>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</si>
  <si>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</si>
  <si>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</si>
  <si>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</si>
  <si>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</si>
  <si>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</si>
  <si>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</si>
  <si>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</si>
  <si>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</si>
  <si>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</si>
  <si>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</si>
  <si>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</si>
  <si>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</si>
  <si>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</si>
  <si>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</si>
  <si>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</si>
  <si>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</si>
  <si>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</si>
  <si>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</si>
  <si>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</si>
  <si>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</si>
  <si>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</si>
  <si>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</si>
  <si>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</si>
  <si>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</si>
  <si>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</si>
  <si>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</si>
  <si>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</si>
  <si>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</si>
  <si>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</si>
  <si>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</si>
  <si>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</si>
  <si>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</si>
  <si>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</si>
  <si>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</si>
  <si>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</si>
  <si>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</si>
  <si>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</si>
  <si>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</si>
  <si>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</si>
  <si>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</si>
  <si>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</si>
  <si>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</si>
  <si>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</si>
  <si>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</si>
  <si>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</si>
  <si>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</si>
  <si>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</si>
  <si>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</si>
  <si>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</si>
  <si>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</si>
  <si>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</si>
  <si>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</si>
  <si>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</si>
  <si>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</si>
  <si>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</si>
  <si>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</si>
  <si>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</si>
  <si>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</si>
  <si>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</si>
  <si>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</si>
  <si>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</si>
  <si>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</si>
  <si>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</si>
  <si>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</si>
  <si>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</si>
  <si>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</si>
  <si>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</si>
  <si>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</si>
  <si>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</si>
  <si>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</si>
  <si>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</si>
  <si>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</si>
  <si>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</si>
  <si>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</si>
  <si>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</si>
  <si>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</si>
  <si>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</si>
  <si>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</si>
  <si>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</si>
  <si>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</si>
  <si>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</si>
  <si>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</si>
  <si>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</si>
  <si>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</si>
  <si>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</si>
  <si>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</si>
  <si>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</si>
  <si>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</si>
  <si>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</si>
  <si>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</si>
  <si>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</si>
  <si>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</si>
  <si>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</si>
  <si>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</si>
  <si>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</si>
  <si>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</si>
  <si>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</si>
  <si>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</si>
  <si>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</si>
  <si>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</si>
  <si>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</si>
  <si>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</si>
  <si>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</si>
  <si>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</si>
  <si>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</si>
  <si>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</si>
  <si>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</si>
  <si>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</si>
  <si>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</si>
  <si>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</si>
  <si>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</si>
  <si>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</si>
  <si>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</si>
  <si>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</si>
  <si>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</si>
  <si>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</si>
  <si>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</si>
  <si>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</si>
  <si>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</si>
  <si>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</si>
  <si>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</si>
  <si>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</si>
  <si>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</si>
  <si>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</si>
  <si>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</si>
  <si>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</si>
  <si>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</si>
  <si>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</si>
  <si>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</si>
  <si>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</si>
  <si>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</si>
  <si>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</si>
  <si>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</si>
  <si>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</si>
  <si>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</si>
  <si>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</si>
  <si>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</si>
  <si>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</si>
  <si>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</si>
  <si>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</si>
  <si>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</si>
  <si>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</si>
  <si>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</si>
  <si>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</si>
  <si>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</si>
  <si>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</si>
  <si>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</si>
  <si>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</si>
  <si>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</si>
  <si>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</si>
  <si>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</si>
  <si>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</si>
  <si>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</si>
  <si>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</si>
  <si>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</si>
  <si>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</si>
  <si>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</si>
  <si>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</si>
  <si>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</si>
  <si>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</si>
  <si>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</si>
  <si>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</si>
  <si>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</si>
  <si>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</si>
  <si>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</si>
  <si>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</si>
  <si>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</si>
  <si>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</si>
  <si>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</si>
  <si>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</si>
  <si>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</si>
  <si>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</si>
  <si>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</si>
  <si>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</si>
  <si>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</si>
  <si>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</si>
  <si>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</si>
  <si>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</si>
  <si>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</si>
  <si>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</si>
  <si>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</si>
  <si>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</si>
  <si>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</si>
  <si>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</si>
  <si>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</si>
  <si>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</si>
  <si>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</si>
  <si>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</si>
  <si>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</si>
  <si>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</si>
  <si>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</si>
  <si>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</si>
  <si>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</si>
  <si>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</si>
  <si>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</si>
  <si>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</si>
  <si>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</si>
  <si>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</si>
  <si>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</si>
  <si>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</si>
  <si>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</si>
  <si>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</si>
  <si>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</si>
  <si>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</si>
  <si>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</si>
  <si>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</si>
  <si>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</si>
  <si>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</si>
  <si>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</si>
  <si>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</si>
  <si>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</si>
  <si>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</si>
  <si>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</si>
  <si>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</si>
  <si>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</si>
  <si>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</si>
  <si>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</si>
  <si>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</si>
  <si>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</si>
  <si>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</si>
  <si>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</si>
  <si>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</si>
  <si>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</si>
  <si>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</si>
  <si>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</si>
  <si>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</si>
  <si>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</si>
  <si>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</si>
  <si>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</si>
  <si>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</si>
  <si>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</si>
  <si>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</si>
  <si>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</si>
  <si>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</si>
  <si>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</si>
  <si>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</si>
  <si>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</si>
  <si>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</si>
  <si>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</si>
  <si>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</si>
  <si>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</si>
  <si>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</si>
  <si>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</si>
  <si>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</si>
  <si>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</si>
  <si>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</si>
  <si>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</si>
  <si>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</si>
  <si>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</si>
  <si>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</si>
  <si>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</si>
  <si>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</si>
  <si>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</si>
  <si>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</si>
  <si>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</si>
  <si>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</si>
  <si>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</si>
  <si>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</si>
  <si>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</si>
  <si>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</si>
  <si>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</si>
  <si>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</si>
  <si>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</si>
  <si>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</si>
  <si>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</si>
  <si>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</si>
  <si>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</si>
  <si>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</si>
  <si>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</si>
  <si>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</si>
  <si>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</si>
  <si>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</si>
  <si>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</si>
  <si>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</si>
  <si>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</si>
  <si>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</si>
  <si>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</si>
  <si>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</si>
  <si>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</si>
  <si>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</si>
  <si>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</si>
  <si>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</si>
  <si>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</si>
  <si>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</si>
  <si>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</si>
  <si>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</si>
  <si>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</si>
  <si>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</si>
  <si>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</si>
  <si>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</si>
  <si>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</si>
  <si>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</si>
  <si>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</si>
  <si>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</si>
  <si>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</si>
  <si>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</si>
  <si>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</si>
  <si>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</si>
  <si>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</si>
  <si>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</si>
  <si>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</si>
  <si>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</si>
  <si>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</si>
  <si>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</si>
  <si>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</si>
  <si>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</si>
  <si>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</si>
  <si>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</si>
  <si>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</si>
  <si>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</si>
  <si>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</si>
  <si>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</si>
  <si>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</si>
  <si>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</si>
  <si>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</si>
  <si>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</si>
  <si>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</si>
  <si>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</si>
  <si>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</si>
  <si>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</si>
  <si>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</si>
  <si>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</si>
  <si>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</si>
  <si>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</si>
  <si>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</si>
  <si>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</si>
  <si>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</si>
  <si>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</si>
  <si>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</si>
  <si>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</si>
  <si>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</si>
  <si>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</si>
  <si>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</si>
  <si>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</si>
  <si>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</si>
  <si>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</si>
  <si>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</si>
  <si>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</si>
  <si>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</si>
  <si>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</si>
  <si>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</si>
  <si>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</si>
  <si>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</si>
  <si>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</si>
  <si>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</si>
  <si>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</si>
  <si>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</si>
  <si>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</si>
  <si>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</si>
  <si>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</si>
  <si>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</si>
  <si>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</si>
  <si>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</si>
  <si>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</si>
  <si>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</si>
  <si>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</si>
  <si>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</si>
  <si>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</si>
  <si>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</si>
  <si>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</si>
  <si>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</si>
  <si>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</si>
  <si>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</si>
  <si>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</si>
  <si>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</si>
  <si>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</si>
  <si>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</si>
  <si>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</si>
  <si>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</si>
  <si>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</si>
  <si>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</si>
  <si>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</si>
  <si>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</si>
  <si>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</si>
  <si>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</si>
  <si>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</si>
  <si>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</si>
  <si>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</si>
  <si>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</si>
  <si>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</si>
  <si>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</si>
  <si>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</si>
  <si>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</si>
  <si>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</si>
  <si>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</si>
  <si>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</si>
  <si>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</si>
  <si>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</si>
  <si>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</si>
  <si>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</si>
  <si>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</si>
  <si>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</si>
  <si>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</si>
  <si>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</si>
  <si>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</si>
  <si>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</si>
  <si>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</si>
  <si>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</si>
  <si>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</si>
  <si>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</si>
  <si>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</si>
  <si>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</si>
  <si>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</si>
  <si>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</si>
  <si>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</si>
  <si>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</si>
  <si>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</si>
  <si>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</si>
  <si>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</si>
  <si>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</si>
  <si>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</si>
  <si>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</si>
  <si>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</si>
  <si>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</si>
  <si>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</si>
  <si>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</si>
  <si>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</si>
  <si>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</si>
  <si>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</si>
  <si>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</si>
  <si>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</si>
  <si>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</si>
  <si>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</si>
  <si>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</si>
  <si>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</si>
  <si>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</si>
  <si>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</si>
  <si>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</si>
  <si>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</si>
  <si>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</si>
  <si>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</si>
  <si>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</si>
  <si>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</si>
  <si>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</si>
  <si>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</si>
  <si>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</si>
  <si>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</si>
  <si>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</si>
  <si>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</si>
  <si>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</si>
  <si>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</si>
  <si>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</si>
  <si>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</si>
  <si>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</si>
  <si>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</si>
  <si>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</si>
  <si>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</si>
  <si>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</si>
  <si>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</si>
  <si>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</si>
  <si>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</si>
  <si>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</si>
  <si>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</si>
  <si>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</si>
  <si>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</si>
  <si>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</si>
  <si>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</si>
  <si>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</si>
  <si>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</si>
  <si>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</si>
  <si>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</si>
  <si>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</si>
  <si>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</si>
  <si>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</si>
  <si>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</si>
  <si>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</si>
  <si>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</si>
  <si>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</si>
  <si>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</si>
  <si>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</si>
  <si>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</si>
  <si>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</si>
  <si>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</si>
  <si>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</si>
  <si>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</si>
  <si>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</si>
  <si>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</si>
  <si>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</si>
  <si>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</si>
  <si>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</si>
  <si>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</si>
  <si>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</si>
  <si>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</si>
  <si>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</si>
  <si>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</si>
  <si>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</si>
  <si>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</si>
  <si>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</si>
  <si>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</si>
  <si>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</si>
  <si>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</si>
  <si>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</si>
  <si>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</si>
  <si>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</si>
  <si>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</si>
  <si>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</si>
  <si>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</si>
  <si>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</si>
  <si>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</si>
  <si>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</si>
  <si>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</si>
  <si>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</si>
  <si>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</si>
  <si>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</si>
  <si>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</si>
  <si>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</si>
  <si>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</si>
  <si>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</si>
  <si>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</si>
  <si>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</si>
  <si>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</si>
  <si>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</si>
  <si>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</si>
  <si>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</si>
  <si>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</si>
  <si>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</si>
  <si>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</si>
  <si>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</si>
  <si>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</si>
  <si>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</si>
  <si>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</si>
  <si>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</si>
  <si>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</si>
  <si>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</si>
  <si>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</si>
  <si>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</si>
  <si>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</si>
  <si>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</si>
  <si>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</si>
  <si>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</si>
  <si>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</si>
  <si>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</si>
  <si>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</si>
  <si>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</si>
  <si>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</si>
  <si>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</si>
  <si>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</si>
  <si>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</si>
  <si>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</si>
  <si>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</si>
  <si>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</si>
  <si>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</si>
  <si>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</si>
  <si>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</si>
  <si>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</si>
  <si>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</si>
  <si>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</si>
  <si>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</si>
  <si>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</si>
  <si>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</si>
  <si>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</si>
  <si>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</si>
  <si>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</si>
  <si>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</si>
  <si>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</si>
  <si>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</si>
  <si>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</si>
  <si>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</si>
  <si>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</si>
  <si>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</si>
  <si>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</si>
  <si>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</si>
  <si>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</si>
  <si>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</si>
  <si>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</si>
  <si>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</si>
  <si>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</si>
  <si>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</si>
  <si>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</si>
  <si>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</si>
  <si>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</si>
  <si>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</si>
  <si>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</si>
  <si>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</si>
  <si>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</si>
  <si>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</si>
  <si>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</si>
  <si>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</si>
  <si>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</si>
  <si>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</si>
  <si>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</si>
  <si>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</si>
  <si>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</si>
  <si>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</si>
  <si>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</si>
  <si>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</si>
  <si>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</si>
  <si>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</si>
  <si>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</si>
  <si>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</si>
  <si>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</si>
  <si>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</si>
  <si>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</si>
  <si>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</si>
  <si>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</si>
  <si>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</si>
  <si>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</si>
  <si>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</si>
  <si>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</si>
  <si>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</si>
  <si>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</si>
  <si>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</si>
  <si>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</si>
  <si>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</si>
  <si>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</si>
  <si>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</si>
  <si>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</si>
  <si>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</si>
  <si>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</si>
  <si>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</si>
  <si>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</si>
  <si>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</si>
  <si>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</si>
  <si>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</si>
  <si>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</si>
  <si>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</si>
  <si>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</si>
  <si>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</si>
  <si>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</si>
  <si>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</si>
  <si>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</si>
  <si>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</si>
  <si>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</si>
  <si>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</si>
  <si>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</si>
  <si>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</si>
  <si>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</si>
  <si>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</si>
  <si>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</si>
  <si>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</si>
  <si>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</si>
  <si>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</si>
  <si>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</si>
  <si>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</si>
  <si>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</si>
  <si>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</si>
  <si>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</si>
  <si>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</si>
  <si>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</si>
  <si>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</si>
  <si>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</si>
  <si>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</si>
  <si>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</si>
  <si>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</si>
  <si>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</si>
  <si>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</si>
  <si>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</si>
  <si>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</si>
  <si>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</si>
  <si>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</si>
  <si>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</si>
  <si>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</si>
  <si>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</si>
  <si>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</si>
  <si>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</si>
  <si>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</si>
  <si>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</si>
  <si>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</si>
  <si>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</si>
  <si>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</si>
  <si>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</si>
  <si>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</si>
  <si>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</si>
  <si>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</si>
  <si>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</si>
  <si>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</si>
  <si>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</si>
  <si>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</si>
  <si>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</si>
  <si>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</si>
  <si>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</si>
  <si>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</si>
  <si>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</si>
  <si>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</si>
  <si>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</si>
  <si>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</si>
  <si>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</si>
  <si>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</si>
  <si>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</si>
  <si>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</si>
  <si>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</si>
  <si>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</si>
  <si>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</si>
  <si>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</si>
  <si>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</si>
  <si>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</si>
  <si>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</si>
  <si>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</si>
  <si>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</si>
  <si>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</si>
  <si>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</si>
  <si>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</si>
  <si>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</si>
  <si>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</si>
  <si>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</si>
  <si>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</si>
  <si>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</si>
  <si>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</si>
  <si>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</si>
  <si>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</si>
  <si>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</si>
  <si>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</si>
  <si>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</si>
  <si>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</si>
  <si>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</si>
  <si>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</si>
  <si>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</si>
  <si>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</si>
  <si>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</si>
  <si>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</si>
  <si>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</si>
  <si>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</si>
  <si>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</si>
  <si>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</si>
  <si>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</si>
  <si>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</si>
  <si>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</si>
  <si>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</si>
  <si>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</si>
  <si>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</si>
  <si>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</si>
  <si>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</si>
  <si>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</si>
  <si>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</si>
  <si>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</si>
  <si>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</si>
  <si>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</si>
  <si>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</si>
  <si>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</si>
  <si>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</si>
  <si>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</si>
  <si>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</si>
  <si>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</si>
  <si>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</si>
  <si>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</si>
  <si>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</si>
  <si>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</si>
  <si>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</si>
  <si>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</si>
  <si>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</si>
  <si>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</si>
  <si>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</si>
  <si>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</si>
  <si>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</si>
  <si>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</si>
  <si>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</si>
  <si>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</si>
  <si>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</si>
  <si>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</si>
  <si>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</si>
  <si>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</si>
  <si>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</si>
  <si>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</si>
  <si>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</si>
  <si>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</si>
  <si>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</si>
  <si>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</si>
  <si>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</si>
  <si>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</si>
  <si>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</si>
  <si>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</si>
  <si>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</si>
  <si>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</si>
  <si>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</si>
  <si>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</si>
  <si>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</si>
  <si>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</si>
  <si>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</si>
  <si>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</si>
  <si>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</si>
  <si>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</si>
  <si>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</si>
  <si>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</si>
  <si>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</si>
  <si>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</si>
  <si>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</si>
  <si>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</si>
  <si>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</si>
  <si>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</si>
  <si>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</si>
  <si>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</si>
  <si>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</si>
  <si>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</si>
  <si>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</si>
  <si>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</si>
  <si>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</si>
  <si>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</si>
  <si>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</si>
  <si>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</si>
  <si>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</si>
  <si>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</si>
  <si>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</si>
  <si>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</si>
  <si>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</si>
  <si>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</si>
  <si>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</si>
  <si>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</si>
  <si>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</si>
  <si>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</si>
  <si>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</si>
  <si>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</si>
  <si>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</si>
  <si>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</si>
  <si>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</si>
  <si>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</si>
  <si>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</si>
  <si>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</si>
  <si>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</si>
  <si>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</si>
  <si>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</si>
  <si>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</si>
  <si>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</si>
  <si>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</si>
  <si>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</si>
  <si>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</si>
  <si>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</si>
  <si>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</si>
  <si>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</si>
  <si>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</si>
  <si>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</si>
  <si>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</si>
  <si>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</si>
  <si>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</si>
  <si>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</si>
  <si>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</si>
  <si>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</si>
  <si>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</si>
  <si>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</si>
  <si>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</si>
  <si>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</si>
  <si>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</si>
  <si>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</si>
  <si>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</si>
  <si>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</si>
  <si>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</si>
  <si>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</si>
  <si>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</si>
  <si>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</si>
  <si>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</si>
  <si>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</si>
  <si>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</si>
  <si>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</si>
  <si>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</si>
  <si>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</si>
  <si>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</si>
  <si>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</si>
  <si>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</si>
  <si>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</si>
  <si>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</si>
  <si>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</si>
  <si>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</si>
  <si>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</si>
  <si>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</si>
  <si>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</si>
  <si>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</si>
  <si>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</si>
  <si>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</si>
  <si>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</si>
  <si>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</si>
  <si>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</si>
  <si>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</si>
  <si>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</si>
  <si>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</si>
  <si>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</si>
  <si>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</si>
  <si>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</si>
  <si>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</si>
  <si>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</si>
  <si>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</si>
  <si>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</si>
  <si>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</si>
  <si>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</si>
  <si>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</si>
  <si>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</si>
  <si>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</si>
  <si>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</si>
  <si>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</si>
  <si>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</si>
  <si>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</si>
  <si>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</si>
  <si>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</si>
  <si>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</si>
  <si>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</si>
  <si>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</si>
  <si>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</si>
  <si>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</si>
  <si>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</si>
  <si>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</si>
  <si>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</si>
  <si>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</si>
  <si>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</si>
  <si>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</si>
  <si>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</si>
  <si>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</si>
  <si>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</si>
  <si>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</si>
  <si>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</si>
  <si>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</si>
  <si>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</si>
  <si>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</si>
  <si>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</si>
  <si>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</si>
  <si>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</si>
  <si>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</si>
  <si>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</si>
  <si>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</si>
  <si>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</si>
  <si>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</si>
  <si>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</si>
  <si>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</si>
  <si>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</si>
  <si>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</si>
  <si>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</si>
  <si>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</si>
  <si>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</si>
  <si>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</si>
  <si>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</si>
  <si>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</si>
  <si>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</si>
  <si>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</si>
  <si>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</si>
  <si>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</si>
  <si>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</si>
  <si>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</si>
  <si>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</si>
  <si>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</si>
  <si>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</si>
  <si>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</si>
  <si>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</si>
  <si>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</si>
  <si>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</si>
  <si>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</si>
  <si>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</si>
  <si>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</si>
  <si>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</si>
  <si>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</si>
  <si>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</si>
  <si>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</si>
  <si>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</si>
  <si>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</si>
  <si>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</si>
  <si>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</si>
  <si>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</si>
  <si>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</si>
  <si>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</si>
  <si>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</si>
  <si>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</si>
  <si>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</si>
  <si>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</si>
  <si>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</si>
  <si>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</si>
  <si>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</si>
  <si>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</si>
  <si>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</si>
  <si>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</si>
  <si>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</si>
  <si>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</si>
  <si>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</si>
  <si>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</si>
  <si>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</si>
  <si>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</si>
  <si>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</si>
  <si>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</si>
  <si>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</si>
  <si>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</si>
  <si>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</si>
  <si>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</si>
  <si>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</si>
  <si>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</si>
  <si>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</si>
  <si>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</si>
  <si>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</si>
  <si>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</si>
  <si>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</si>
  <si>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</si>
  <si>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</si>
  <si>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</si>
  <si>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</si>
  <si>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</si>
  <si>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</si>
  <si>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</si>
  <si>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</si>
  <si>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</si>
  <si>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</si>
  <si>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</si>
  <si>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</si>
  <si>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</si>
  <si>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</si>
  <si>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</si>
  <si>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</si>
  <si>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</si>
  <si>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</si>
  <si>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</si>
  <si>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</si>
  <si>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</si>
  <si>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</si>
  <si>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</si>
  <si>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</si>
  <si>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</si>
  <si>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</si>
  <si>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</si>
  <si>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</si>
  <si>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</si>
  <si>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</si>
  <si>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</si>
  <si>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</si>
  <si>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</si>
  <si>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</si>
  <si>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</si>
  <si>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</si>
  <si>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</si>
  <si>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</si>
  <si>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</si>
  <si>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</si>
  <si>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</si>
  <si>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</si>
  <si>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</si>
  <si>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</si>
  <si>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</si>
  <si>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</si>
  <si>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</si>
  <si>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</si>
  <si>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</si>
  <si>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</si>
  <si>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</si>
  <si>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</si>
  <si>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</si>
  <si>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</si>
  <si>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</si>
  <si>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</si>
  <si>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</si>
  <si>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</si>
  <si>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</si>
  <si>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</si>
  <si>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</si>
  <si>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</si>
  <si>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</si>
  <si>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</si>
  <si>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</si>
  <si>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</si>
  <si>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</si>
  <si>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</si>
  <si>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</si>
  <si>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</si>
  <si>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</si>
  <si>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</si>
  <si>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</si>
  <si>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</si>
  <si>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</si>
  <si>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</si>
  <si>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</si>
  <si>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</si>
  <si>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</si>
  <si>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</si>
  <si>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</si>
  <si>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</si>
  <si>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</si>
  <si>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</si>
  <si>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</si>
  <si>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</si>
  <si>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</si>
  <si>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</si>
  <si>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</si>
  <si>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</si>
  <si>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</si>
  <si>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</si>
  <si>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</si>
  <si>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</si>
  <si>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</si>
  <si>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</si>
  <si>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</si>
  <si>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</si>
  <si>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</si>
  <si>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</si>
  <si>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</si>
  <si>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</si>
  <si>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</si>
  <si>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</si>
  <si>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</si>
  <si>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</si>
  <si>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</si>
  <si>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</si>
  <si>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</si>
  <si>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</si>
  <si>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</si>
  <si>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</si>
  <si>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</si>
  <si>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</si>
  <si>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</si>
  <si>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</si>
  <si>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</si>
  <si>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</si>
  <si>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</si>
  <si>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</si>
  <si>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</si>
  <si>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</si>
  <si>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</si>
  <si>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</si>
  <si>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</si>
  <si>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</si>
  <si>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</si>
  <si>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</si>
  <si>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</si>
  <si>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</si>
  <si>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</si>
  <si>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</si>
  <si>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</si>
  <si>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</si>
  <si>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</si>
  <si>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</si>
  <si>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</si>
  <si>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</si>
  <si>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</si>
  <si>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</si>
  <si>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</si>
  <si>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</si>
  <si>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</si>
  <si>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</si>
  <si>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</si>
  <si>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</si>
  <si>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</si>
  <si>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</si>
  <si>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</si>
  <si>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</si>
  <si>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</si>
  <si>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</si>
  <si>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</si>
  <si>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</si>
  <si>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</si>
  <si>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</si>
  <si>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</si>
  <si>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</si>
  <si>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</si>
  <si>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</si>
  <si>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</si>
  <si>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</si>
  <si>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</si>
  <si>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</si>
  <si>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</si>
  <si>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</si>
  <si>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</si>
  <si>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</si>
  <si>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</si>
  <si>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</si>
  <si>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</si>
  <si>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</si>
  <si>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</si>
  <si>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</si>
  <si>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</si>
  <si>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</si>
  <si>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</si>
  <si>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</si>
  <si>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</si>
  <si>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</si>
  <si>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</si>
  <si>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</si>
  <si>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</si>
  <si>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</si>
  <si>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</si>
  <si>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</si>
  <si>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</si>
  <si>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</si>
  <si>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</si>
  <si>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</si>
  <si>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</si>
  <si>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</si>
  <si>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</si>
  <si>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</si>
  <si>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</si>
  <si>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</si>
  <si>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</si>
  <si>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</si>
  <si>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</si>
  <si>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</si>
  <si>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</si>
  <si>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</si>
  <si>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</si>
  <si>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</si>
  <si>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</si>
  <si>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</si>
  <si>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</si>
  <si>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</si>
  <si>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</si>
  <si>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</si>
  <si>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</si>
  <si>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</si>
  <si>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</si>
  <si>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</si>
  <si>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</si>
  <si>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</si>
  <si>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</si>
  <si>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</si>
  <si>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</si>
  <si>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</si>
  <si>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</si>
  <si>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</si>
  <si>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</si>
  <si>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</si>
  <si>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</si>
  <si>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</si>
  <si>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</si>
  <si>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</si>
  <si>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</si>
  <si>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</si>
  <si>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</si>
  <si>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</si>
  <si>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</si>
  <si>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</si>
  <si>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</si>
  <si>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</si>
  <si>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</si>
  <si>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</si>
  <si>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</si>
  <si>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</si>
  <si>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</si>
  <si>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</si>
  <si>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</si>
  <si>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</si>
  <si>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</si>
  <si>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</si>
  <si>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</si>
  <si>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</si>
  <si>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</si>
  <si>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</si>
  <si>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</si>
  <si>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</si>
  <si>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</si>
  <si>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</si>
  <si>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</si>
  <si>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</si>
  <si>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</si>
  <si>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</si>
  <si>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</si>
  <si>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</si>
  <si>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</si>
  <si>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</si>
  <si>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</si>
  <si>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</si>
  <si>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</si>
  <si>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</si>
  <si>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</si>
  <si>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</si>
  <si>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</si>
  <si>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</si>
  <si>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</si>
  <si>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</si>
  <si>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</si>
  <si>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</si>
  <si>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</si>
  <si>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</si>
  <si>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</si>
  <si>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</si>
  <si>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</si>
  <si>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</si>
  <si>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</si>
  <si>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</si>
  <si>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</si>
  <si>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</si>
  <si>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</si>
  <si>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</si>
  <si>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</si>
  <si>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</si>
  <si>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</si>
  <si>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</si>
  <si>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</si>
  <si>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</si>
  <si>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</si>
  <si>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</si>
  <si>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</si>
  <si>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</si>
  <si>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</si>
  <si>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</si>
  <si>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</si>
  <si>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</si>
  <si>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</si>
  <si>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</si>
  <si>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</si>
  <si>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</si>
  <si>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</si>
  <si>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</si>
  <si>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</si>
  <si>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</si>
  <si>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</si>
  <si>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</si>
  <si>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</si>
  <si>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</si>
  <si>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</si>
  <si>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</si>
  <si>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</si>
  <si>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</si>
  <si>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</si>
  <si>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</si>
  <si>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</si>
  <si>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</si>
  <si>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</si>
  <si>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</si>
  <si>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</si>
  <si>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</si>
  <si>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</si>
  <si>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</si>
  <si>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</si>
  <si>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</si>
  <si>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</si>
  <si>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</si>
  <si>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</si>
  <si>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</si>
  <si>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</si>
  <si>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</si>
  <si>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</si>
  <si>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</si>
  <si>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</si>
  <si>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</si>
  <si>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</si>
  <si>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</si>
  <si>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</si>
  <si>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</si>
  <si>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</si>
  <si>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</si>
  <si>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</si>
  <si>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</si>
  <si>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</si>
  <si>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</si>
  <si>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</si>
  <si>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</si>
  <si>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</si>
  <si>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</si>
  <si>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</si>
  <si>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</si>
  <si>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</si>
  <si>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</si>
  <si>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</si>
  <si>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</si>
  <si>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</si>
  <si>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</si>
  <si>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</si>
  <si>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</si>
  <si>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</si>
  <si>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</si>
  <si>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</si>
  <si>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</si>
  <si>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</si>
  <si>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</si>
  <si>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</si>
  <si>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</si>
  <si>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</si>
  <si>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</si>
  <si>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</si>
  <si>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</si>
  <si>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</si>
  <si>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</si>
  <si>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</si>
  <si>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</si>
  <si>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</si>
  <si>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</si>
  <si>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</si>
  <si>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</si>
  <si>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</si>
  <si>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</si>
  <si>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</si>
  <si>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</si>
  <si>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</si>
  <si>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</si>
  <si>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</si>
  <si>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</si>
  <si>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</si>
  <si>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</si>
  <si>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</si>
  <si>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</si>
  <si>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</si>
  <si>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</si>
  <si>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</si>
  <si>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</si>
  <si>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</si>
  <si>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</si>
  <si>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</si>
  <si>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３～４</t>
  </si>
  <si>
    <t>〇</t>
  </si>
  <si>
    <t>５～６</t>
  </si>
  <si>
    <t>話が分かりやすく、文中の「うんとこしょ、どっこいしょ」や「それでもかぶはぬけません」などのリズムのよい文章で興味を引くことができる。文字の量も適量で、読みやすいため、小学部４年生の国語科教科用図書として適切である。</t>
    <rPh sb="75" eb="76">
      <t>ヨ</t>
    </rPh>
    <phoneticPr fontId="6"/>
  </si>
  <si>
    <t>迷路や同じものを探すマッチングなどが全ページに盛り込まれている。イラストも児童が興味をもって取り組めるものになっていて、学習しやすい。図形の概念を取り入れることができるため、小学部４年生の算数科教科用図書として適切である。</t>
  </si>
  <si>
    <t>遊び歌がたくさん掲載されている。一曲ずつ分かりやすいイラストで、手遊びも紹介されている。付属のCDで曲を聞いて楽しむことができることから、小学部４年生の音楽科教科用図書として適切である。</t>
    <rPh sb="0" eb="1">
      <t>アソ</t>
    </rPh>
    <phoneticPr fontId="14"/>
  </si>
  <si>
    <t>家庭で必要なルールやマナーを分かりやすい絵と文章で紹介している。挨拶や手伝いの大切さが具体的な場面で描かれているので、児童が興味をもって取り組める内容である。以上の理由から、小学部４年生の道徳科教科用図書として適切である。</t>
    <rPh sb="79" eb="81">
      <t>イジョウ</t>
    </rPh>
    <rPh sb="82" eb="84">
      <t>リユウ</t>
    </rPh>
    <phoneticPr fontId="6"/>
  </si>
  <si>
    <t>日常生活に関連した挿し絵を見ながら、ものの名称や語彙を増やすことができる。言葉遊びを楽しみながら、日常生活の中での身近なものの部分や名称を学習できる内容となっていることから、小学部５年生の国語科教科用図書として適切である。</t>
    <rPh sb="24" eb="26">
      <t>ゴイ</t>
    </rPh>
    <rPh sb="27" eb="28">
      <t>フ</t>
    </rPh>
    <rPh sb="39" eb="40">
      <t>アソ</t>
    </rPh>
    <phoneticPr fontId="14"/>
  </si>
  <si>
    <t>１から１０の数を中心に学習することができる。数えること、対応させること、足し算などのゲームをするなど、テーマごとの配列となっていることから、小学部５年生の算数科教科用図書として適切である。</t>
    <rPh sb="22" eb="23">
      <t>カゾ</t>
    </rPh>
    <rPh sb="36" eb="37">
      <t>タ</t>
    </rPh>
    <phoneticPr fontId="14"/>
  </si>
  <si>
    <t>ゲームを楽しみながら人間関係の基本的なルールを学ぶことができる内容になっている。易しい言葉とイラストが豊富に掲載されており、児童が読んでも分かりやすく、楽しい内容となっていることから、小学部５年生の生活科教科用図書として適切である。</t>
    <rPh sb="40" eb="41">
      <t>ヤサ</t>
    </rPh>
    <phoneticPr fontId="14"/>
  </si>
  <si>
    <t>全部で２８曲あり、『ドレミのうた』や『やまのおんがくか』など、親しみやすい曲がたくさんある。また、挿絵や音符も紹介されていることから、小学部５年生の音楽科教科用図書として適切である。</t>
  </si>
  <si>
    <t>新聞紙を使って、ちぎる・丸める・貼り付ける等、創造性を生かした遊び方が取り上げられている。からだ全体を使って行う造形遊びの内容が分かりやすく紹介されていることから、小学部５年生の図画工作科教科用図書として適切である。</t>
  </si>
  <si>
    <t>生活と結びつけながら、午前１時から午後１２時までの正時を中心に学習ができる内容である。２４時制や５分単位の時刻も学習ができる工夫がされていて、小学部６年生の算数科教科用図書として適切である。</t>
  </si>
  <si>
    <t>四季の行事などにふさわしい歌が、楽しい挿絵、楽譜とともに紹介されている。児童になじみのある曲も含まれていて、親しみを持って学習することができる。小学部６年生の音楽科教科用図書として適切である。</t>
  </si>
  <si>
    <t>外出するときに身に付けておくべきルールや注意点が２０の場面に分けて紹介され、学習しながら児童の自立心が高められる内容となっている。具体的な場面が取り上げられていて、小学部６年生の道徳科教科用図書として適切である。</t>
  </si>
  <si>
    <t>自分自身の特徴について、豊富なイラストを使用して配列されているため、視覚的にわかりやすい。また、自分自身について多角的に考えられるように多くの例が掲載されていることから、小学部５年生の道徳科教科用図書として適切である。</t>
    <rPh sb="34" eb="37">
      <t>シカクテキ</t>
    </rPh>
    <rPh sb="85" eb="88">
      <t>ショウガクブ</t>
    </rPh>
    <rPh sb="89" eb="91">
      <t>ネンセイ</t>
    </rPh>
    <rPh sb="103" eb="105">
      <t>テキセツ</t>
    </rPh>
    <phoneticPr fontId="6"/>
  </si>
  <si>
    <t>東住吉支援学校　B部門（知的障がい教育部門）</t>
    <phoneticPr fontId="15"/>
  </si>
  <si>
    <t>パステルカラーの美しい絵が全体に描かれ、躍動感あふれる表現になっており、関心を持って読むことができると考えた。また、全て平仮名の短文で記されており、文章もリズミカルであることから、小学部６年生の国語科教科用図書として適切である。</t>
    <rPh sb="36" eb="38">
      <t>カンシン</t>
    </rPh>
    <rPh sb="39" eb="40">
      <t>モ</t>
    </rPh>
    <rPh sb="42" eb="43">
      <t>ヨ</t>
    </rPh>
    <rPh sb="51" eb="52">
      <t>カンガ</t>
    </rPh>
    <rPh sb="58" eb="59">
      <t>スベ</t>
    </rPh>
    <rPh sb="60" eb="63">
      <t>ヒラガナ</t>
    </rPh>
    <rPh sb="74" eb="76">
      <t>ブンショウ</t>
    </rPh>
    <rPh sb="97" eb="99">
      <t>コクゴ</t>
    </rPh>
    <phoneticPr fontId="14"/>
  </si>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</sst>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7" zoomScale="51" zoomScaleNormal="70" zoomScaleSheetLayoutView="51" workbookViewId="0">
      <selection activeCell="J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7977</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7975</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30</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3.4" customHeight="1" x14ac:dyDescent="0.45">
      <c r="A17" s="287" t="s">
        <v>7760</v>
      </c>
      <c r="B17" s="319" t="s">
        <v>7952</v>
      </c>
      <c r="C17" s="299" t="s">
        <v>7952</v>
      </c>
      <c r="D17" s="321" t="str">
        <f xml:space="preserve">
IF(C18="ア",VLOOKUP(A18,ア!$A:$C,2,FALSE),
IF(C18="イ",VLOOKUP(A18,イ!$A:$C,2,FALSE),
IF(C18="ウ",HLOOKUP(A18,ウ!$1:$6,4,FALSE),
IF(C18="エ",VLOOKUP(A18,エ!$A:$E,4,FALSE),""))))</f>
        <v>28-1　福　音　館</v>
      </c>
      <c r="E17" s="323" t="str">
        <f xml:space="preserve">
IF(C18="ア",VLOOKUP(A18,ア!$A:$C,3,FALSE),
IF(C18="イ",VLOOKUP(A18,イ!$A:$C,3,FALSE),
IF(C18="ウ",HLOOKUP(A18,ウ!$1:$6,5,FALSE)&amp;HLOOKUP(A18,ウ!$1:$6,6,FALSE),
IF(C18="エ",VLOOKUP(A18,エ!$A:$E,4,FALSE),""))))</f>
        <v>こどものとも絵本おおきなかぶ</v>
      </c>
      <c r="F17" s="325" t="s">
        <v>7665</v>
      </c>
      <c r="G17" s="315" t="s">
        <v>7958</v>
      </c>
      <c r="H17" s="311">
        <v>4</v>
      </c>
      <c r="I17" s="327"/>
      <c r="J17" s="291" t="s">
        <v>7820</v>
      </c>
      <c r="K17" s="319" t="s">
        <v>7952</v>
      </c>
      <c r="L17" s="299" t="s">
        <v>7952</v>
      </c>
      <c r="M17" s="321" t="str">
        <f xml:space="preserve">
IF(L18="ア",VLOOKUP(J18,ア!$A:$C,2,FALSE),
IF(L18="イ",VLOOKUP(J18,イ!$A:$C,2,FALSE),
IF(L18="ウ",HLOOKUP(J18,ウ!$1:$6,4,FALSE),
IF(L18="エ",VLOOKUP(J18,エ!$A:$E,4,FALSE),""))))</f>
        <v>06-1　偕　成　社</v>
      </c>
      <c r="N17" s="323" t="str">
        <f xml:space="preserve">
IF(L18="ア",VLOOKUP(J18,ア!$A:$C,3,FALSE),
IF(L18="イ",VLOOKUP(J18,イ!$A:$C,3,FALSE),
IF(L18="ウ",HLOOKUP(J18,ウ!$1:$6,5,FALSE)&amp;HLOOKUP(J18,ウ!$1:$6,6,FALSE),
IF(L18="エ",VLOOKUP(J18,エ!$A:$E,4,FALSE),""))))</f>
        <v>五味太郎・言葉図鑑（10）なまえのことば</v>
      </c>
      <c r="O17" s="325" t="s">
        <v>7665</v>
      </c>
      <c r="P17" s="315" t="s">
        <v>7958</v>
      </c>
      <c r="Q17" s="311">
        <v>5</v>
      </c>
      <c r="R17" s="327"/>
      <c r="S17" s="287" t="s">
        <v>7880</v>
      </c>
      <c r="T17" s="319" t="s">
        <v>7952</v>
      </c>
      <c r="U17" s="299" t="s">
        <v>7952</v>
      </c>
      <c r="V17" s="321" t="str">
        <f xml:space="preserve">
IF(U18="ア",VLOOKUP(S18,ア!$A:$C,2,FALSE),
IF(U18="イ",VLOOKUP(S18,イ!$A:$C,2,FALSE),
IF(U18="ウ",HLOOKUP(S18,ウ!$1:$6,4,FALSE),
IF(U18="エ",VLOOKUP(S18,エ!$A:$E,4,FALSE),""))))</f>
        <v>07-2　金　の　星　社</v>
      </c>
      <c r="W17" s="323" t="str">
        <f xml:space="preserve">
IF(U18="ア",VLOOKUP(S18,ア!$A:$C,3,FALSE),
IF(U18="イ",VLOOKUP(S18,イ!$A:$C,3,FALSE),
IF(U18="ウ",HLOOKUP(S18,ウ!$1:$6,5,FALSE)&amp;HLOOKUP(S18,ウ!$1:$6,6,FALSE),
IF(U18="エ",VLOOKUP(S18,エ!$A:$E,4,FALSE),""))))</f>
        <v>金の星社の絵本そらとぶクレヨン</v>
      </c>
      <c r="X17" s="325" t="s">
        <v>7665</v>
      </c>
      <c r="Y17" s="315" t="s">
        <v>7958</v>
      </c>
      <c r="Z17" s="311">
        <v>5</v>
      </c>
      <c r="AA17" s="317"/>
    </row>
    <row r="18" spans="1:27" s="187" customFormat="1" ht="23.4" customHeight="1" x14ac:dyDescent="0.45">
      <c r="A18" s="288">
        <v>9784834000627</v>
      </c>
      <c r="B18" s="320"/>
      <c r="C18" s="300" t="s">
        <v>7704</v>
      </c>
      <c r="D18" s="322"/>
      <c r="E18" s="324"/>
      <c r="F18" s="326"/>
      <c r="G18" s="316"/>
      <c r="H18" s="312"/>
      <c r="I18" s="328"/>
      <c r="J18" s="292">
        <v>9784033431000</v>
      </c>
      <c r="K18" s="320"/>
      <c r="L18" s="300" t="s">
        <v>7704</v>
      </c>
      <c r="M18" s="322"/>
      <c r="N18" s="324"/>
      <c r="O18" s="326"/>
      <c r="P18" s="316"/>
      <c r="Q18" s="312"/>
      <c r="R18" s="328"/>
      <c r="S18" s="288">
        <v>9784323013688</v>
      </c>
      <c r="T18" s="320"/>
      <c r="U18" s="300" t="s">
        <v>7704</v>
      </c>
      <c r="V18" s="322"/>
      <c r="W18" s="324"/>
      <c r="X18" s="326"/>
      <c r="Y18" s="316"/>
      <c r="Z18" s="312"/>
      <c r="AA18" s="318"/>
    </row>
    <row r="19" spans="1:27" s="187" customFormat="1" ht="23.4" customHeight="1" x14ac:dyDescent="0.45">
      <c r="A19" s="289" t="s">
        <v>7761</v>
      </c>
      <c r="B19" s="319" t="s">
        <v>7953</v>
      </c>
      <c r="C19" s="299" t="s">
        <v>7953</v>
      </c>
      <c r="D19" s="321" t="str">
        <f xml:space="preserve">
IF(C20="ア",VLOOKUP(A20,ア!$A:$C,2,FALSE),
IF(C20="イ",VLOOKUP(A20,イ!$A:$C,2,FALSE),
IF(C20="ウ",HLOOKUP(A20,ウ!$1:$6,4,FALSE),
IF(C20="エ",VLOOKUP(A20,エ!$A:$E,4,FALSE),""))))</f>
        <v>06-1　偕　成　社</v>
      </c>
      <c r="E19" s="323" t="str">
        <f xml:space="preserve">
IF(C20="ア",VLOOKUP(A20,ア!$A:$C,3,FALSE),
IF(C20="イ",VLOOKUP(A20,イ!$A:$C,3,FALSE),
IF(C20="ウ",HLOOKUP(A20,ウ!$1:$6,5,FALSE)&amp;HLOOKUP(A20,ウ!$1:$6,6,FALSE),
IF(C20="エ",VLOOKUP(A20,エ!$A:$E,4,FALSE),""))))</f>
        <v>五味太郎ゲーム・ブック(３)ためしてみよう
がんがえてみよう</v>
      </c>
      <c r="F19" s="325" t="s">
        <v>7665</v>
      </c>
      <c r="G19" s="315" t="s">
        <v>7958</v>
      </c>
      <c r="H19" s="311">
        <v>4</v>
      </c>
      <c r="I19" s="327"/>
      <c r="J19" s="293" t="s">
        <v>7821</v>
      </c>
      <c r="K19" s="319" t="s">
        <v>7953</v>
      </c>
      <c r="L19" s="299" t="s">
        <v>7953</v>
      </c>
      <c r="M19" s="321" t="str">
        <f xml:space="preserve">
IF(L20="ア",VLOOKUP(J20,ア!$A:$C,2,FALSE),
IF(L20="イ",VLOOKUP(J20,イ!$A:$C,2,FALSE),
IF(L20="ウ",HLOOKUP(J20,ウ!$1:$6,4,FALSE),
IF(L20="エ",VLOOKUP(J20,エ!$A:$E,4,FALSE),""))))</f>
        <v>04-1　絵　本　館</v>
      </c>
      <c r="N19" s="323" t="str">
        <f xml:space="preserve">
IF(L20="ア",VLOOKUP(J20,ア!$A:$C,3,FALSE),
IF(L20="イ",VLOOKUP(J20,イ!$A:$C,3,FALSE),
IF(L20="ウ",HLOOKUP(J20,ウ!$1:$6,5,FALSE)&amp;HLOOKUP(J20,ウ!$1:$6,6,FALSE),
IF(L20="エ",VLOOKUP(J20,エ!$A:$E,4,FALSE),""))))</f>
        <v>五味太郎の絵本かずのえほん１・２・３</v>
      </c>
      <c r="O19" s="325" t="s">
        <v>7665</v>
      </c>
      <c r="P19" s="315" t="s">
        <v>7958</v>
      </c>
      <c r="Q19" s="336">
        <v>5</v>
      </c>
      <c r="R19" s="327"/>
      <c r="S19" s="289" t="s">
        <v>7881</v>
      </c>
      <c r="T19" s="319" t="s">
        <v>7953</v>
      </c>
      <c r="U19" s="299" t="s">
        <v>7953</v>
      </c>
      <c r="V19" s="321" t="str">
        <f xml:space="preserve">
IF(U20="ア",VLOOKUP(S20,ア!$A:$C,2,FALSE),
IF(U20="イ",VLOOKUP(S20,イ!$A:$C,2,FALSE),
IF(U20="ウ",HLOOKUP(S20,ウ!$1:$6,4,FALSE),
IF(U20="エ",VLOOKUP(S20,エ!$A:$E,4,FALSE),""))))</f>
        <v>20-4　戸田デザイン</v>
      </c>
      <c r="W19" s="323" t="str">
        <f xml:space="preserve">
IF(U20="ア",VLOOKUP(S20,ア!$A:$C,3,FALSE),
IF(U20="イ",VLOOKUP(S20,イ!$A:$C,3,FALSE),
IF(U20="ウ",HLOOKUP(S20,ウ!$1:$6,5,FALSE)&amp;HLOOKUP(S20,ウ!$1:$6,6,FALSE),
IF(U20="エ",VLOOKUP(S20,エ!$A:$E,4,FALSE),""))))</f>
        <v>とけいのえほん</v>
      </c>
      <c r="X19" s="325" t="s">
        <v>7665</v>
      </c>
      <c r="Y19" s="315" t="s">
        <v>7958</v>
      </c>
      <c r="Z19" s="311">
        <v>5</v>
      </c>
      <c r="AA19" s="317"/>
    </row>
    <row r="20" spans="1:27" s="187" customFormat="1" ht="23.4" customHeight="1" x14ac:dyDescent="0.45">
      <c r="A20" s="288">
        <v>9784032221305</v>
      </c>
      <c r="B20" s="320"/>
      <c r="C20" s="300" t="s">
        <v>7704</v>
      </c>
      <c r="D20" s="322"/>
      <c r="E20" s="324"/>
      <c r="F20" s="326"/>
      <c r="G20" s="316"/>
      <c r="H20" s="312"/>
      <c r="I20" s="328"/>
      <c r="J20" s="292">
        <v>9784871100120</v>
      </c>
      <c r="K20" s="320"/>
      <c r="L20" s="300" t="s">
        <v>7704</v>
      </c>
      <c r="M20" s="322"/>
      <c r="N20" s="324"/>
      <c r="O20" s="326"/>
      <c r="P20" s="316"/>
      <c r="Q20" s="338"/>
      <c r="R20" s="328"/>
      <c r="S20" s="288">
        <v>9784924710405</v>
      </c>
      <c r="T20" s="320"/>
      <c r="U20" s="300" t="s">
        <v>7704</v>
      </c>
      <c r="V20" s="322"/>
      <c r="W20" s="324"/>
      <c r="X20" s="326"/>
      <c r="Y20" s="316"/>
      <c r="Z20" s="312"/>
      <c r="AA20" s="318"/>
    </row>
    <row r="21" spans="1:27" s="187" customFormat="1" ht="23.4" customHeight="1" x14ac:dyDescent="0.45">
      <c r="A21" s="289" t="s">
        <v>7762</v>
      </c>
      <c r="B21" s="319" t="s">
        <v>7954</v>
      </c>
      <c r="C21" s="299" t="s">
        <v>7954</v>
      </c>
      <c r="D21" s="321" t="str">
        <f xml:space="preserve">
IF(C22="ア",VLOOKUP(A22,ア!$A:$C,2,FALSE),
IF(C22="イ",VLOOKUP(A22,イ!$A:$C,2,FALSE),
IF(C22="ウ",HLOOKUP(A22,ウ!$1:$6,4,FALSE),
IF(C22="エ",VLOOKUP(A22,エ!$A:$E,4,FALSE),""))))</f>
        <v>27-1　ひ か り の く に</v>
      </c>
      <c r="E21" s="323" t="str">
        <f xml:space="preserve">
IF(C22="ア",VLOOKUP(A22,ア!$A:$C,3,FALSE),
IF(C22="イ",VLOOKUP(A22,イ!$A:$C,3,FALSE),
IF(C22="ウ",HLOOKUP(A22,ウ!$1:$6,5,FALSE)&amp;HLOOKUP(A22,ウ!$1:$6,6,FALSE),
IF(C22="エ",VLOOKUP(A22,エ!$A:$E,4,FALSE),""))))</f>
        <v>こどものずかんＭｉｏ12　　　　きせつとしぜん</v>
      </c>
      <c r="F21" s="325" t="s">
        <v>7665</v>
      </c>
      <c r="G21" s="315" t="s">
        <v>7958</v>
      </c>
      <c r="H21" s="311" t="s">
        <v>7959</v>
      </c>
      <c r="I21" s="327" t="s">
        <v>7960</v>
      </c>
      <c r="J21" s="293" t="s">
        <v>7822</v>
      </c>
      <c r="K21" s="319" t="s">
        <v>7954</v>
      </c>
      <c r="L21" s="299" t="s">
        <v>7954</v>
      </c>
      <c r="M21" s="321" t="str">
        <f xml:space="preserve">
IF(L22="ア",VLOOKUP(J22,ア!$A:$C,2,FALSE),
IF(L22="イ",VLOOKUP(J22,イ!$A:$C,2,FALSE),
IF(L22="ウ",HLOOKUP(J22,ウ!$1:$6,4,FALSE),
IF(L22="エ",VLOOKUP(J22,エ!$A:$E,4,FALSE),""))))</f>
        <v>66-11　大 日 本 図 書</v>
      </c>
      <c r="N21" s="323" t="str">
        <f xml:space="preserve">
IF(L22="ア",VLOOKUP(J22,ア!$A:$C,3,FALSE),
IF(L22="イ",VLOOKUP(J22,イ!$A:$C,3,FALSE),
IF(L22="ウ",HLOOKUP(J22,ウ!$1:$6,5,FALSE)&amp;HLOOKUP(J22,ウ!$1:$6,6,FALSE),
IF(L22="エ",VLOOKUP(J22,エ!$A:$E,4,FALSE),""))))</f>
        <v>ともだちのつくりかた</v>
      </c>
      <c r="O21" s="325" t="s">
        <v>7665</v>
      </c>
      <c r="P21" s="315" t="s">
        <v>7958</v>
      </c>
      <c r="Q21" s="336" t="s">
        <v>7961</v>
      </c>
      <c r="R21" s="327"/>
      <c r="S21" s="289" t="s">
        <v>7882</v>
      </c>
      <c r="T21" s="319" t="s">
        <v>7954</v>
      </c>
      <c r="U21" s="299" t="s">
        <v>7954</v>
      </c>
      <c r="V21" s="321" t="str">
        <f xml:space="preserve">
IF(U22="ア",VLOOKUP(S22,ア!$A:$C,2,FALSE),
IF(U22="イ",VLOOKUP(S22,イ!$A:$C,2,FALSE),
IF(U22="ウ",HLOOKUP(S22,ウ!$1:$6,4,FALSE),
IF(U22="エ",VLOOKUP(S22,エ!$A:$E,4,FALSE),""))))</f>
        <v>66-11　大 日 本 図 書</v>
      </c>
      <c r="W21" s="323" t="str">
        <f xml:space="preserve">
IF(U22="ア",VLOOKUP(S22,ア!$A:$C,3,FALSE),
IF(U22="イ",VLOOKUP(S22,イ!$A:$C,3,FALSE),
IF(U22="ウ",HLOOKUP(S22,ウ!$1:$6,5,FALSE)&amp;HLOOKUP(S22,ウ!$1:$6,6,FALSE),
IF(U22="エ",VLOOKUP(S22,エ!$A:$E,4,FALSE),""))))</f>
        <v>ともだちのつくりかた</v>
      </c>
      <c r="X21" s="325" t="s">
        <v>7665</v>
      </c>
      <c r="Y21" s="315" t="s">
        <v>7958</v>
      </c>
      <c r="Z21" s="311" t="s">
        <v>7961</v>
      </c>
      <c r="AA21" s="317" t="s">
        <v>7960</v>
      </c>
    </row>
    <row r="22" spans="1:27" s="187" customFormat="1" ht="23.4" customHeight="1" x14ac:dyDescent="0.45">
      <c r="A22" s="288">
        <v>9784564200922</v>
      </c>
      <c r="B22" s="320"/>
      <c r="C22" s="300" t="s">
        <v>7704</v>
      </c>
      <c r="D22" s="322"/>
      <c r="E22" s="324"/>
      <c r="F22" s="326"/>
      <c r="G22" s="316"/>
      <c r="H22" s="312"/>
      <c r="I22" s="328"/>
      <c r="J22" s="288">
        <v>9784477030326</v>
      </c>
      <c r="K22" s="320"/>
      <c r="L22" s="300" t="s">
        <v>7704</v>
      </c>
      <c r="M22" s="322"/>
      <c r="N22" s="324"/>
      <c r="O22" s="326"/>
      <c r="P22" s="316"/>
      <c r="Q22" s="338"/>
      <c r="R22" s="328"/>
      <c r="S22" s="288">
        <v>9784477030326</v>
      </c>
      <c r="T22" s="320"/>
      <c r="U22" s="300" t="s">
        <v>7704</v>
      </c>
      <c r="V22" s="322"/>
      <c r="W22" s="324"/>
      <c r="X22" s="326"/>
      <c r="Y22" s="316"/>
      <c r="Z22" s="312"/>
      <c r="AA22" s="318"/>
    </row>
    <row r="23" spans="1:27" s="187" customFormat="1" ht="23.4" customHeight="1" x14ac:dyDescent="0.45">
      <c r="A23" s="289" t="s">
        <v>7763</v>
      </c>
      <c r="B23" s="319" t="s">
        <v>7955</v>
      </c>
      <c r="C23" s="299" t="s">
        <v>7955</v>
      </c>
      <c r="D23" s="321" t="str">
        <f xml:space="preserve">
IF(C24="ア",VLOOKUP(A24,ア!$A:$C,2,FALSE),
IF(C24="イ",VLOOKUP(A24,イ!$A:$C,2,FALSE),
IF(C24="ウ",HLOOKUP(A24,ウ!$1:$6,4,FALSE),
IF(C24="エ",VLOOKUP(A24,エ!$A:$E,4,FALSE),""))))</f>
        <v>17-1　チ ャ イ ル ド</v>
      </c>
      <c r="E23" s="323" t="str">
        <f xml:space="preserve">
IF(C24="ア",VLOOKUP(A24,ア!$A:$C,3,FALSE),
IF(C24="イ",VLOOKUP(A24,イ!$A:$C,3,FALSE),
IF(C24="ウ",HLOOKUP(A24,ウ!$1:$6,5,FALSE)&amp;HLOOKUP(A24,ウ!$1:$6,6,FALSE),
IF(C24="エ",VLOOKUP(A24,エ!$A:$E,4,FALSE),""))))</f>
        <v>ポケットブックスケロポンズのあそびうた
同好会</v>
      </c>
      <c r="F23" s="325" t="s">
        <v>7665</v>
      </c>
      <c r="G23" s="315" t="s">
        <v>7958</v>
      </c>
      <c r="H23" s="311">
        <v>4</v>
      </c>
      <c r="I23" s="327"/>
      <c r="J23" s="293" t="s">
        <v>7823</v>
      </c>
      <c r="K23" s="319" t="s">
        <v>7955</v>
      </c>
      <c r="L23" s="299" t="s">
        <v>7955</v>
      </c>
      <c r="M23" s="321" t="str">
        <f xml:space="preserve">
IF(L24="ア",VLOOKUP(J24,ア!$A:$C,2,FALSE),
IF(L24="イ",VLOOKUP(J24,イ!$A:$C,2,FALSE),
IF(L24="ウ",HLOOKUP(J24,ウ!$1:$6,4,FALSE),
IF(L24="エ",VLOOKUP(J24,エ!$A:$E,4,FALSE),""))))</f>
        <v>08-2　グ ラ ン ま ま</v>
      </c>
      <c r="N23" s="323" t="str">
        <f xml:space="preserve">
IF(L24="ア",VLOOKUP(J24,ア!$A:$C,3,FALSE),
IF(L24="イ",VLOOKUP(J24,イ!$A:$C,3,FALSE),
IF(L24="ウ",HLOOKUP(J24,ウ!$1:$6,5,FALSE)&amp;HLOOKUP(J24,ウ!$1:$6,6,FALSE),
IF(L24="エ",VLOOKUP(J24,エ!$A:$E,4,FALSE),""))))</f>
        <v>うたえほんⅡ</v>
      </c>
      <c r="O23" s="325" t="s">
        <v>7665</v>
      </c>
      <c r="P23" s="315" t="s">
        <v>7958</v>
      </c>
      <c r="Q23" s="336">
        <v>5</v>
      </c>
      <c r="R23" s="327"/>
      <c r="S23" s="289" t="s">
        <v>7883</v>
      </c>
      <c r="T23" s="319" t="s">
        <v>7955</v>
      </c>
      <c r="U23" s="299" t="s">
        <v>7955</v>
      </c>
      <c r="V23" s="321" t="str">
        <f xml:space="preserve">
IF(U24="ア",VLOOKUP(S24,ア!$A:$C,2,FALSE),
IF(U24="イ",VLOOKUP(S24,イ!$A:$C,2,FALSE),
IF(U24="ウ",HLOOKUP(S24,ウ!$1:$6,4,FALSE),
IF(U24="エ",VLOOKUP(S24,エ!$A:$E,4,FALSE),""))))</f>
        <v>10-4　こ　ぐ　ま　社</v>
      </c>
      <c r="W23" s="323" t="str">
        <f xml:space="preserve">
IF(U24="ア",VLOOKUP(S24,ア!$A:$C,3,FALSE),
IF(U24="イ",VLOOKUP(S24,イ!$A:$C,3,FALSE),
IF(U24="ウ",HLOOKUP(S24,ウ!$1:$6,5,FALSE)&amp;HLOOKUP(S24,ウ!$1:$6,6,FALSE),
IF(U24="エ",VLOOKUP(S24,エ!$A:$E,4,FALSE),""))))</f>
        <v>たのしいうたの絵本いっしょにうたって！</v>
      </c>
      <c r="X23" s="325" t="s">
        <v>7665</v>
      </c>
      <c r="Y23" s="315" t="s">
        <v>7958</v>
      </c>
      <c r="Z23" s="311">
        <v>5</v>
      </c>
      <c r="AA23" s="317"/>
    </row>
    <row r="24" spans="1:27" s="187" customFormat="1" ht="23.4" customHeight="1" x14ac:dyDescent="0.45">
      <c r="A24" s="288">
        <v>9784805402009</v>
      </c>
      <c r="B24" s="320"/>
      <c r="C24" s="300" t="s">
        <v>7704</v>
      </c>
      <c r="D24" s="322"/>
      <c r="E24" s="324"/>
      <c r="F24" s="326"/>
      <c r="G24" s="316"/>
      <c r="H24" s="312"/>
      <c r="I24" s="328"/>
      <c r="J24" s="292">
        <v>9784906195152</v>
      </c>
      <c r="K24" s="320"/>
      <c r="L24" s="300" t="s">
        <v>7704</v>
      </c>
      <c r="M24" s="322"/>
      <c r="N24" s="324"/>
      <c r="O24" s="326"/>
      <c r="P24" s="316"/>
      <c r="Q24" s="338"/>
      <c r="R24" s="328"/>
      <c r="S24" s="288">
        <v>9784772101554</v>
      </c>
      <c r="T24" s="320"/>
      <c r="U24" s="300" t="s">
        <v>7704</v>
      </c>
      <c r="V24" s="322"/>
      <c r="W24" s="324"/>
      <c r="X24" s="326"/>
      <c r="Y24" s="316"/>
      <c r="Z24" s="312"/>
      <c r="AA24" s="318"/>
    </row>
    <row r="25" spans="1:27" s="187" customFormat="1" ht="23.4" customHeight="1" x14ac:dyDescent="0.45">
      <c r="A25" s="289" t="s">
        <v>7764</v>
      </c>
      <c r="B25" s="319" t="s">
        <v>7956</v>
      </c>
      <c r="C25" s="299" t="s">
        <v>7956</v>
      </c>
      <c r="D25" s="321" t="str">
        <f xml:space="preserve">
IF(C26="ア",VLOOKUP(A26,ア!$A:$C,2,FALSE),
IF(C26="イ",VLOOKUP(A26,イ!$A:$C,2,FALSE),
IF(C26="ウ",HLOOKUP(A26,ウ!$1:$6,4,FALSE),
IF(C26="エ",VLOOKUP(A26,エ!$A:$E,4,FALSE),""))))</f>
        <v>10-2　好　学　社</v>
      </c>
      <c r="E25" s="323" t="str">
        <f xml:space="preserve">
IF(C26="ア",VLOOKUP(A26,ア!$A:$C,3,FALSE),
IF(C26="イ",VLOOKUP(A26,イ!$A:$C,3,FALSE),
IF(C26="ウ",HLOOKUP(A26,ウ!$1:$6,5,FALSE)&amp;HLOOKUP(A26,ウ!$1:$6,6,FALSE),
IF(C26="エ",VLOOKUP(A26,エ!$A:$E,4,FALSE),""))))</f>
        <v>レオ・レオニの絵本じぶんだけのいろ</v>
      </c>
      <c r="F25" s="325" t="s">
        <v>7665</v>
      </c>
      <c r="G25" s="315" t="s">
        <v>7958</v>
      </c>
      <c r="H25" s="311" t="s">
        <v>7959</v>
      </c>
      <c r="I25" s="327" t="s">
        <v>7960</v>
      </c>
      <c r="J25" s="293" t="s">
        <v>7824</v>
      </c>
      <c r="K25" s="319" t="s">
        <v>7956</v>
      </c>
      <c r="L25" s="299" t="s">
        <v>7956</v>
      </c>
      <c r="M25" s="321" t="str">
        <f xml:space="preserve">
IF(L26="ア",VLOOKUP(J26,ア!$A:$C,2,FALSE),
IF(L26="イ",VLOOKUP(J26,イ!$A:$C,2,FALSE),
IF(L26="ウ",HLOOKUP(J26,ウ!$1:$6,4,FALSE),
IF(L26="エ",VLOOKUP(J26,エ!$A:$E,4,FALSE),""))))</f>
        <v>28-1　福　音　館</v>
      </c>
      <c r="N25" s="323" t="str">
        <f xml:space="preserve">
IF(L26="ア",VLOOKUP(J26,ア!$A:$C,3,FALSE),
IF(L26="イ",VLOOKUP(J26,イ!$A:$C,3,FALSE),
IF(L26="ウ",HLOOKUP(J26,ウ!$1:$6,5,FALSE)&amp;HLOOKUP(J26,ウ!$1:$6,6,FALSE),
IF(L26="エ",VLOOKUP(J26,エ!$A:$E,4,FALSE),""))))</f>
        <v>かがくのとも絵本しんぶんしでつくろう</v>
      </c>
      <c r="O25" s="325" t="s">
        <v>7665</v>
      </c>
      <c r="P25" s="315" t="s">
        <v>7958</v>
      </c>
      <c r="Q25" s="336" t="s">
        <v>7961</v>
      </c>
      <c r="R25" s="327"/>
      <c r="S25" s="289" t="s">
        <v>7884</v>
      </c>
      <c r="T25" s="319" t="s">
        <v>7956</v>
      </c>
      <c r="U25" s="299" t="s">
        <v>7956</v>
      </c>
      <c r="V25" s="321" t="str">
        <f xml:space="preserve">
IF(U26="ア",VLOOKUP(S26,ア!$A:$C,2,FALSE),
IF(U26="イ",VLOOKUP(S26,イ!$A:$C,2,FALSE),
IF(U26="ウ",HLOOKUP(S26,ウ!$1:$6,4,FALSE),
IF(U26="エ",VLOOKUP(S26,エ!$A:$E,4,FALSE),""))))</f>
        <v>28-1　福　音　館</v>
      </c>
      <c r="W25" s="323" t="str">
        <f xml:space="preserve">
IF(U26="ア",VLOOKUP(S26,ア!$A:$C,3,FALSE),
IF(U26="イ",VLOOKUP(S26,イ!$A:$C,3,FALSE),
IF(U26="ウ",HLOOKUP(S26,ウ!$1:$6,5,FALSE)&amp;HLOOKUP(S26,ウ!$1:$6,6,FALSE),
IF(U26="エ",VLOOKUP(S26,エ!$A:$E,4,FALSE),""))))</f>
        <v>かがくのとも絵本しんぶんしでつくろう</v>
      </c>
      <c r="X25" s="325" t="s">
        <v>7665</v>
      </c>
      <c r="Y25" s="315" t="s">
        <v>7958</v>
      </c>
      <c r="Z25" s="311" t="s">
        <v>7961</v>
      </c>
      <c r="AA25" s="317" t="s">
        <v>7960</v>
      </c>
    </row>
    <row r="26" spans="1:27" s="187" customFormat="1" ht="23.4" customHeight="1" x14ac:dyDescent="0.45">
      <c r="A26" s="288">
        <v>9784769020080</v>
      </c>
      <c r="B26" s="320"/>
      <c r="C26" s="300" t="s">
        <v>7704</v>
      </c>
      <c r="D26" s="322"/>
      <c r="E26" s="324"/>
      <c r="F26" s="326"/>
      <c r="G26" s="316"/>
      <c r="H26" s="312"/>
      <c r="I26" s="328"/>
      <c r="J26" s="292">
        <v>9784834010510</v>
      </c>
      <c r="K26" s="320"/>
      <c r="L26" s="300" t="s">
        <v>7704</v>
      </c>
      <c r="M26" s="322"/>
      <c r="N26" s="324"/>
      <c r="O26" s="326"/>
      <c r="P26" s="316"/>
      <c r="Q26" s="338"/>
      <c r="R26" s="328"/>
      <c r="S26" s="288">
        <v>9784834010510</v>
      </c>
      <c r="T26" s="320"/>
      <c r="U26" s="300" t="s">
        <v>7704</v>
      </c>
      <c r="V26" s="322"/>
      <c r="W26" s="324"/>
      <c r="X26" s="326"/>
      <c r="Y26" s="316"/>
      <c r="Z26" s="312"/>
      <c r="AA26" s="318"/>
    </row>
    <row r="27" spans="1:27" s="187" customFormat="1" ht="23.4" customHeight="1" x14ac:dyDescent="0.45">
      <c r="A27" s="289" t="s">
        <v>7765</v>
      </c>
      <c r="B27" s="319" t="s">
        <v>7957</v>
      </c>
      <c r="C27" s="299" t="s">
        <v>7957</v>
      </c>
      <c r="D27" s="321" t="str">
        <f xml:space="preserve">
IF(C28="ア",VLOOKUP(A28,ア!$A:$C,2,FALSE),
IF(C28="イ",VLOOKUP(A28,イ!$A:$C,2,FALSE),
IF(C28="ウ",HLOOKUP(A28,ウ!$1:$6,4,FALSE),
IF(C28="エ",VLOOKUP(A28,エ!$A:$E,4,FALSE),""))))</f>
        <v>10-3　国　土　社</v>
      </c>
      <c r="E27" s="323" t="str">
        <f xml:space="preserve">
IF(C28="ア",VLOOKUP(A28,ア!$A:$C,3,FALSE),
IF(C28="イ",VLOOKUP(A28,イ!$A:$C,3,FALSE),
IF(C28="ウ",HLOOKUP(A28,ウ!$1:$6,5,FALSE)&amp;HLOOKUP(A28,ウ!$1:$6,6,FALSE),
IF(C28="エ",VLOOKUP(A28,エ!$A:$E,4,FALSE),""))))</f>
        <v>ルールとマナーを学ぶ
子ども生活図鑑 （１）家庭生活編</v>
      </c>
      <c r="F27" s="325" t="s">
        <v>7665</v>
      </c>
      <c r="G27" s="315" t="s">
        <v>7958</v>
      </c>
      <c r="H27" s="311">
        <v>4</v>
      </c>
      <c r="I27" s="327"/>
      <c r="J27" s="293" t="s">
        <v>7825</v>
      </c>
      <c r="K27" s="319" t="s">
        <v>7957</v>
      </c>
      <c r="L27" s="299" t="s">
        <v>7957</v>
      </c>
      <c r="M27" s="321" t="str">
        <f xml:space="preserve">
IF(L28="ア",VLOOKUP(J28,ア!$A:$C,2,FALSE),
IF(L28="イ",VLOOKUP(J28,イ!$A:$C,2,FALSE),
IF(L28="ウ",HLOOKUP(J28,ウ!$1:$6,4,FALSE),
IF(L28="エ",VLOOKUP(J28,エ!$A:$E,4,FALSE),""))))</f>
        <v>28-3　ブロンズ新社</v>
      </c>
      <c r="N27" s="323" t="str">
        <f xml:space="preserve">
IF(L28="ア",VLOOKUP(J28,ア!$A:$C,3,FALSE),
IF(L28="イ",VLOOKUP(J28,イ!$A:$C,3,FALSE),
IF(L28="ウ",HLOOKUP(J28,ウ!$1:$6,5,FALSE)&amp;HLOOKUP(J28,ウ!$1:$6,6,FALSE),
IF(L28="エ",VLOOKUP(J28,エ!$A:$E,4,FALSE),""))))</f>
        <v>ぼくのニセモノをつくるには</v>
      </c>
      <c r="O27" s="325" t="s">
        <v>7665</v>
      </c>
      <c r="P27" s="315" t="s">
        <v>7958</v>
      </c>
      <c r="Q27" s="336">
        <v>5</v>
      </c>
      <c r="R27" s="327"/>
      <c r="S27" s="289" t="s">
        <v>7885</v>
      </c>
      <c r="T27" s="319" t="s">
        <v>7957</v>
      </c>
      <c r="U27" s="299" t="s">
        <v>7957</v>
      </c>
      <c r="V27" s="321" t="str">
        <f xml:space="preserve">
IF(U28="ア",VLOOKUP(S28,ア!$A:$C,2,FALSE),
IF(U28="イ",VLOOKUP(S28,イ!$A:$C,2,FALSE),
IF(U28="ウ",HLOOKUP(S28,ウ!$1:$6,4,FALSE),
IF(U28="エ",VLOOKUP(S28,エ!$A:$E,4,FALSE),""))))</f>
        <v>10-8　合　同　出　版</v>
      </c>
      <c r="W27" s="323" t="str">
        <f xml:space="preserve">
IF(U28="ア",VLOOKUP(S28,ア!$A:$C,3,FALSE),
IF(U28="イ",VLOOKUP(S28,イ!$A:$C,3,FALSE),
IF(U28="ウ",HLOOKUP(S28,ウ!$1:$6,5,FALSE)&amp;HLOOKUP(S28,ウ!$1:$6,6,FALSE),
IF(U28="エ",VLOOKUP(S28,エ!$A:$E,4,FALSE),""))))</f>
        <v>絵でわかる
こどものせいかつずかん３おでかけのきほん</v>
      </c>
      <c r="X27" s="325" t="s">
        <v>7665</v>
      </c>
      <c r="Y27" s="315" t="s">
        <v>7958</v>
      </c>
      <c r="Z27" s="311">
        <v>5</v>
      </c>
      <c r="AA27" s="317"/>
    </row>
    <row r="28" spans="1:27" s="187" customFormat="1" ht="23.4" customHeight="1" x14ac:dyDescent="0.45">
      <c r="A28" s="288">
        <v>9784337170018</v>
      </c>
      <c r="B28" s="320"/>
      <c r="C28" s="300" t="s">
        <v>7704</v>
      </c>
      <c r="D28" s="322"/>
      <c r="E28" s="324"/>
      <c r="F28" s="326"/>
      <c r="G28" s="316"/>
      <c r="H28" s="312"/>
      <c r="I28" s="328"/>
      <c r="J28" s="292">
        <v>9784893095916</v>
      </c>
      <c r="K28" s="320"/>
      <c r="L28" s="300" t="s">
        <v>7704</v>
      </c>
      <c r="M28" s="322"/>
      <c r="N28" s="324"/>
      <c r="O28" s="326"/>
      <c r="P28" s="316"/>
      <c r="Q28" s="338"/>
      <c r="R28" s="328"/>
      <c r="S28" s="288">
        <v>9784772610780</v>
      </c>
      <c r="T28" s="320"/>
      <c r="U28" s="300" t="s">
        <v>7704</v>
      </c>
      <c r="V28" s="322"/>
      <c r="W28" s="324"/>
      <c r="X28" s="326"/>
      <c r="Y28" s="316"/>
      <c r="Z28" s="312"/>
      <c r="AA28" s="318"/>
    </row>
    <row r="29" spans="1:27" s="187" customFormat="1" ht="23.4" customHeight="1" x14ac:dyDescent="0.45">
      <c r="A29" s="289" t="s">
        <v>7766</v>
      </c>
      <c r="B29" s="319"/>
      <c r="C29" s="299"/>
      <c r="D29" s="321" t="str">
        <f xml:space="preserve">
IF(C30="ア",VLOOKUP(A30,ア!$A:$C,2,FALSE),
IF(C30="イ",VLOOKUP(A30,イ!$A:$C,2,FALSE),
IF(C30="ウ",HLOOKUP(A30,ウ!$1:$6,4,FALSE),
IF(C30="エ",VLOOKUP(A30,エ!$A:$E,4,FALSE),""))))</f>
        <v/>
      </c>
      <c r="E29" s="323" t="str">
        <f xml:space="preserve">
IF(C30="ア",VLOOKUP(A30,ア!$A:$C,3,FALSE),
IF(C30="イ",VLOOKUP(A30,イ!$A:$C,3,FALSE),
IF(C30="ウ",HLOOKUP(A30,ウ!$1:$6,5,FALSE)&amp;HLOOKUP(A30,ウ!$1:$6,6,FALSE),
IF(C30="エ",VLOOKUP(A30,エ!$A:$E,4,FALSE),""))))</f>
        <v/>
      </c>
      <c r="F29" s="325"/>
      <c r="G29" s="315"/>
      <c r="H29" s="311"/>
      <c r="I29" s="327"/>
      <c r="J29" s="293" t="s">
        <v>7826</v>
      </c>
      <c r="K29" s="319"/>
      <c r="L29" s="299"/>
      <c r="M29" s="321" t="str">
        <f xml:space="preserve">
IF(L30="ア",VLOOKUP(J30,ア!$A:$C,2,FALSE),
IF(L30="イ",VLOOKUP(J30,イ!$A:$C,2,FALSE),
IF(L30="ウ",HLOOKUP(J30,ウ!$1:$6,4,FALSE),
IF(L30="エ",VLOOKUP(J30,エ!$A:$E,4,FALSE),""))))</f>
        <v/>
      </c>
      <c r="N29" s="323" t="str">
        <f xml:space="preserve">
IF(L30="ア",VLOOKUP(J30,ア!$A:$C,3,FALSE),
IF(L30="イ",VLOOKUP(J30,イ!$A:$C,3,FALSE),
IF(L30="ウ",HLOOKUP(J30,ウ!$1:$6,5,FALSE)&amp;HLOOKUP(J30,ウ!$1:$6,6,FALSE),
IF(L30="エ",VLOOKUP(J30,エ!$A:$E,4,FALSE),""))))</f>
        <v/>
      </c>
      <c r="O29" s="325"/>
      <c r="P29" s="315"/>
      <c r="Q29" s="336"/>
      <c r="R29" s="327"/>
      <c r="S29" s="289" t="s">
        <v>7886</v>
      </c>
      <c r="T29" s="319"/>
      <c r="U29" s="299"/>
      <c r="V29" s="321" t="str">
        <f xml:space="preserve">
IF(U30="ア",VLOOKUP(S30,ア!$A:$C,2,FALSE),
IF(U30="イ",VLOOKUP(S30,イ!$A:$C,2,FALSE),
IF(U30="ウ",HLOOKUP(S30,ウ!$1:$6,4,FALSE),
IF(U30="エ",VLOOKUP(S30,エ!$A:$E,4,FALSE),""))))</f>
        <v/>
      </c>
      <c r="W29" s="323" t="str">
        <f xml:space="preserve">
IF(U30="ア",VLOOKUP(S30,ア!$A:$C,3,FALSE),
IF(U30="イ",VLOOKUP(S30,イ!$A:$C,3,FALSE),
IF(U30="ウ",HLOOKUP(S30,ウ!$1:$6,5,FALSE)&amp;HLOOKUP(S30,ウ!$1:$6,6,FALSE),
IF(U30="エ",VLOOKUP(S30,エ!$A:$E,4,FALSE),""))))</f>
        <v/>
      </c>
      <c r="X29" s="325"/>
      <c r="Y29" s="315"/>
      <c r="Z29" s="311"/>
      <c r="AA29" s="317"/>
    </row>
    <row r="30" spans="1:27" s="187" customFormat="1" ht="23.4" customHeight="1" x14ac:dyDescent="0.45">
      <c r="A30" s="288"/>
      <c r="B30" s="320"/>
      <c r="C30" s="300"/>
      <c r="D30" s="322"/>
      <c r="E30" s="324"/>
      <c r="F30" s="326"/>
      <c r="G30" s="316"/>
      <c r="H30" s="312"/>
      <c r="I30" s="328"/>
      <c r="J30" s="292"/>
      <c r="K30" s="320"/>
      <c r="L30" s="300"/>
      <c r="M30" s="322"/>
      <c r="N30" s="324"/>
      <c r="O30" s="326"/>
      <c r="P30" s="316"/>
      <c r="Q30" s="338"/>
      <c r="R30" s="328"/>
      <c r="S30" s="288"/>
      <c r="T30" s="320"/>
      <c r="U30" s="300"/>
      <c r="V30" s="322"/>
      <c r="W30" s="324"/>
      <c r="X30" s="326"/>
      <c r="Y30" s="316"/>
      <c r="Z30" s="312"/>
      <c r="AA30" s="318"/>
    </row>
    <row r="31" spans="1:27" s="187" customFormat="1" ht="23.4" customHeight="1" x14ac:dyDescent="0.45">
      <c r="A31" s="289" t="s">
        <v>7767</v>
      </c>
      <c r="B31" s="319"/>
      <c r="C31" s="299"/>
      <c r="D31" s="321" t="str">
        <f xml:space="preserve">
IF(C32="ア",VLOOKUP(A32,ア!$A:$C,2,FALSE),
IF(C32="イ",VLOOKUP(A32,イ!$A:$C,2,FALSE),
IF(C32="ウ",HLOOKUP(A32,ウ!$1:$6,4,FALSE),
IF(C32="エ",VLOOKUP(A32,エ!$A:$E,4,FALSE),""))))</f>
        <v/>
      </c>
      <c r="E31" s="323" t="str">
        <f xml:space="preserve">
IF(C32="ア",VLOOKUP(A32,ア!$A:$C,3,FALSE),
IF(C32="イ",VLOOKUP(A32,イ!$A:$C,3,FALSE),
IF(C32="ウ",HLOOKUP(A32,ウ!$1:$6,5,FALSE)&amp;HLOOKUP(A32,ウ!$1:$6,6,FALSE),
IF(C32="エ",VLOOKUP(A32,エ!$A:$E,4,FALSE),""))))</f>
        <v/>
      </c>
      <c r="F31" s="325"/>
      <c r="G31" s="315"/>
      <c r="H31" s="311"/>
      <c r="I31" s="327"/>
      <c r="J31" s="293" t="s">
        <v>7827</v>
      </c>
      <c r="K31" s="319"/>
      <c r="L31" s="299"/>
      <c r="M31" s="321" t="str">
        <f xml:space="preserve">
IF(L32="ア",VLOOKUP(J32,ア!$A:$C,2,FALSE),
IF(L32="イ",VLOOKUP(J32,イ!$A:$C,2,FALSE),
IF(L32="ウ",HLOOKUP(J32,ウ!$1:$6,4,FALSE),
IF(L32="エ",VLOOKUP(J32,エ!$A:$E,4,FALSE),""))))</f>
        <v/>
      </c>
      <c r="N31" s="323" t="str">
        <f xml:space="preserve">
IF(L32="ア",VLOOKUP(J32,ア!$A:$C,3,FALSE),
IF(L32="イ",VLOOKUP(J32,イ!$A:$C,3,FALSE),
IF(L32="ウ",HLOOKUP(J32,ウ!$1:$6,5,FALSE)&amp;HLOOKUP(J32,ウ!$1:$6,6,FALSE),
IF(L32="エ",VLOOKUP(J32,エ!$A:$E,4,FALSE),""))))</f>
        <v/>
      </c>
      <c r="O31" s="325"/>
      <c r="P31" s="315"/>
      <c r="Q31" s="336"/>
      <c r="R31" s="327"/>
      <c r="S31" s="289" t="s">
        <v>7887</v>
      </c>
      <c r="T31" s="319"/>
      <c r="U31" s="299"/>
      <c r="V31" s="321" t="str">
        <f xml:space="preserve">
IF(U32="ア",VLOOKUP(S32,ア!$A:$C,2,FALSE),
IF(U32="イ",VLOOKUP(S32,イ!$A:$C,2,FALSE),
IF(U32="ウ",HLOOKUP(S32,ウ!$1:$6,4,FALSE),
IF(U32="エ",VLOOKUP(S32,エ!$A:$E,4,FALSE),""))))</f>
        <v/>
      </c>
      <c r="W31" s="323" t="str">
        <f xml:space="preserve">
IF(U32="ア",VLOOKUP(S32,ア!$A:$C,3,FALSE),
IF(U32="イ",VLOOKUP(S32,イ!$A:$C,3,FALSE),
IF(U32="ウ",HLOOKUP(S32,ウ!$1:$6,5,FALSE)&amp;HLOOKUP(S32,ウ!$1:$6,6,FALSE),
IF(U32="エ",VLOOKUP(S32,エ!$A:$E,4,FALSE),""))))</f>
        <v/>
      </c>
      <c r="X31" s="325"/>
      <c r="Y31" s="315"/>
      <c r="Z31" s="311"/>
      <c r="AA31" s="317"/>
    </row>
    <row r="32" spans="1:27" s="187" customFormat="1" ht="23.4" customHeight="1" x14ac:dyDescent="0.45">
      <c r="A32" s="288"/>
      <c r="B32" s="320"/>
      <c r="C32" s="300"/>
      <c r="D32" s="322"/>
      <c r="E32" s="324"/>
      <c r="F32" s="326"/>
      <c r="G32" s="316"/>
      <c r="H32" s="312"/>
      <c r="I32" s="328"/>
      <c r="J32" s="292"/>
      <c r="K32" s="320"/>
      <c r="L32" s="300"/>
      <c r="M32" s="322"/>
      <c r="N32" s="324"/>
      <c r="O32" s="326"/>
      <c r="P32" s="316"/>
      <c r="Q32" s="338"/>
      <c r="R32" s="328"/>
      <c r="S32" s="288"/>
      <c r="T32" s="320"/>
      <c r="U32" s="300"/>
      <c r="V32" s="322"/>
      <c r="W32" s="324"/>
      <c r="X32" s="326"/>
      <c r="Y32" s="316"/>
      <c r="Z32" s="312"/>
      <c r="AA32" s="318"/>
    </row>
    <row r="33" spans="1:27" s="187" customFormat="1" ht="23.4" customHeight="1" x14ac:dyDescent="0.45">
      <c r="A33" s="289" t="s">
        <v>7768</v>
      </c>
      <c r="B33" s="319"/>
      <c r="C33" s="299"/>
      <c r="D33" s="321" t="str">
        <f xml:space="preserve">
IF(C34="ア",VLOOKUP(A34,ア!$A:$C,2,FALSE),
IF(C34="イ",VLOOKUP(A34,イ!$A:$C,2,FALSE),
IF(C34="ウ",HLOOKUP(A34,ウ!$1:$6,4,FALSE),
IF(C34="エ",VLOOKUP(A34,エ!$A:$E,4,FALSE),""))))</f>
        <v/>
      </c>
      <c r="E33" s="323" t="str">
        <f xml:space="preserve">
IF(C34="ア",VLOOKUP(A34,ア!$A:$C,3,FALSE),
IF(C34="イ",VLOOKUP(A34,イ!$A:$C,3,FALSE),
IF(C34="ウ",HLOOKUP(A34,ウ!$1:$6,5,FALSE)&amp;HLOOKUP(A34,ウ!$1:$6,6,FALSE),
IF(C34="エ",VLOOKUP(A34,エ!$A:$E,4,FALSE),""))))</f>
        <v/>
      </c>
      <c r="F33" s="325"/>
      <c r="G33" s="315"/>
      <c r="H33" s="311"/>
      <c r="I33" s="327"/>
      <c r="J33" s="293" t="s">
        <v>7828</v>
      </c>
      <c r="K33" s="319"/>
      <c r="L33" s="299"/>
      <c r="M33" s="321" t="str">
        <f xml:space="preserve">
IF(L34="ア",VLOOKUP(J34,ア!$A:$C,2,FALSE),
IF(L34="イ",VLOOKUP(J34,イ!$A:$C,2,FALSE),
IF(L34="ウ",HLOOKUP(J34,ウ!$1:$6,4,FALSE),
IF(L34="エ",VLOOKUP(J34,エ!$A:$E,4,FALSE),""))))</f>
        <v/>
      </c>
      <c r="N33" s="323" t="str">
        <f xml:space="preserve">
IF(L34="ア",VLOOKUP(J34,ア!$A:$C,3,FALSE),
IF(L34="イ",VLOOKUP(J34,イ!$A:$C,3,FALSE),
IF(L34="ウ",HLOOKUP(J34,ウ!$1:$6,5,FALSE)&amp;HLOOKUP(J34,ウ!$1:$6,6,FALSE),
IF(L34="エ",VLOOKUP(J34,エ!$A:$E,4,FALSE),""))))</f>
        <v/>
      </c>
      <c r="O33" s="325"/>
      <c r="P33" s="315"/>
      <c r="Q33" s="336"/>
      <c r="R33" s="327"/>
      <c r="S33" s="289" t="s">
        <v>7888</v>
      </c>
      <c r="T33" s="319"/>
      <c r="U33" s="299"/>
      <c r="V33" s="321" t="str">
        <f xml:space="preserve">
IF(U34="ア",VLOOKUP(S34,ア!$A:$C,2,FALSE),
IF(U34="イ",VLOOKUP(S34,イ!$A:$C,2,FALSE),
IF(U34="ウ",HLOOKUP(S34,ウ!$1:$6,4,FALSE),
IF(U34="エ",VLOOKUP(S34,エ!$A:$E,4,FALSE),""))))</f>
        <v/>
      </c>
      <c r="W33" s="323" t="str">
        <f xml:space="preserve">
IF(U34="ア",VLOOKUP(S34,ア!$A:$C,3,FALSE),
IF(U34="イ",VLOOKUP(S34,イ!$A:$C,3,FALSE),
IF(U34="ウ",HLOOKUP(S34,ウ!$1:$6,5,FALSE)&amp;HLOOKUP(S34,ウ!$1:$6,6,FALSE),
IF(U34="エ",VLOOKUP(S34,エ!$A:$E,4,FALSE),""))))</f>
        <v/>
      </c>
      <c r="X33" s="325"/>
      <c r="Y33" s="315"/>
      <c r="Z33" s="311"/>
      <c r="AA33" s="317"/>
    </row>
    <row r="34" spans="1:27" s="187" customFormat="1" ht="23.4" customHeight="1" x14ac:dyDescent="0.45">
      <c r="A34" s="288"/>
      <c r="B34" s="320"/>
      <c r="C34" s="300"/>
      <c r="D34" s="322"/>
      <c r="E34" s="324"/>
      <c r="F34" s="326"/>
      <c r="G34" s="316"/>
      <c r="H34" s="312"/>
      <c r="I34" s="328"/>
      <c r="J34" s="292"/>
      <c r="K34" s="320"/>
      <c r="L34" s="300"/>
      <c r="M34" s="322"/>
      <c r="N34" s="324"/>
      <c r="O34" s="326"/>
      <c r="P34" s="316"/>
      <c r="Q34" s="338"/>
      <c r="R34" s="328"/>
      <c r="S34" s="288"/>
      <c r="T34" s="320"/>
      <c r="U34" s="300"/>
      <c r="V34" s="322"/>
      <c r="W34" s="324"/>
      <c r="X34" s="326"/>
      <c r="Y34" s="316"/>
      <c r="Z34" s="312"/>
      <c r="AA34" s="318"/>
    </row>
    <row r="35" spans="1:27" s="187" customFormat="1" ht="23.4" customHeight="1" x14ac:dyDescent="0.45">
      <c r="A35" s="289" t="s">
        <v>7769</v>
      </c>
      <c r="B35" s="319"/>
      <c r="C35" s="299"/>
      <c r="D35" s="321" t="str">
        <f xml:space="preserve">
IF(C36="ア",VLOOKUP(A36,ア!$A:$C,2,FALSE),
IF(C36="イ",VLOOKUP(A36,イ!$A:$C,2,FALSE),
IF(C36="ウ",HLOOKUP(A36,ウ!$1:$6,4,FALSE),
IF(C36="エ",VLOOKUP(A36,エ!$A:$E,4,FALSE),""))))</f>
        <v/>
      </c>
      <c r="E35" s="323" t="str">
        <f xml:space="preserve">
IF(C36="ア",VLOOKUP(A36,ア!$A:$C,3,FALSE),
IF(C36="イ",VLOOKUP(A36,イ!$A:$C,3,FALSE),
IF(C36="ウ",HLOOKUP(A36,ウ!$1:$6,5,FALSE)&amp;HLOOKUP(A36,ウ!$1:$6,6,FALSE),
IF(C36="エ",VLOOKUP(A36,エ!$A:$E,4,FALSE),""))))</f>
        <v/>
      </c>
      <c r="F35" s="325"/>
      <c r="G35" s="315"/>
      <c r="H35" s="311"/>
      <c r="I35" s="327"/>
      <c r="J35" s="293" t="s">
        <v>7829</v>
      </c>
      <c r="K35" s="319"/>
      <c r="L35" s="299"/>
      <c r="M35" s="321" t="str">
        <f xml:space="preserve">
IF(L36="ア",VLOOKUP(J36,ア!$A:$C,2,FALSE),
IF(L36="イ",VLOOKUP(J36,イ!$A:$C,2,FALSE),
IF(L36="ウ",HLOOKUP(J36,ウ!$1:$6,4,FALSE),
IF(L36="エ",VLOOKUP(J36,エ!$A:$E,4,FALSE),""))))</f>
        <v/>
      </c>
      <c r="N35" s="323" t="str">
        <f xml:space="preserve">
IF(L36="ア",VLOOKUP(J36,ア!$A:$C,3,FALSE),
IF(L36="イ",VLOOKUP(J36,イ!$A:$C,3,FALSE),
IF(L36="ウ",HLOOKUP(J36,ウ!$1:$6,5,FALSE)&amp;HLOOKUP(J36,ウ!$1:$6,6,FALSE),
IF(L36="エ",VLOOKUP(J36,エ!$A:$E,4,FALSE),""))))</f>
        <v/>
      </c>
      <c r="O35" s="325"/>
      <c r="P35" s="315"/>
      <c r="Q35" s="336"/>
      <c r="R35" s="327"/>
      <c r="S35" s="289" t="s">
        <v>7889</v>
      </c>
      <c r="T35" s="319"/>
      <c r="U35" s="299"/>
      <c r="V35" s="321" t="str">
        <f xml:space="preserve">
IF(U36="ア",VLOOKUP(S36,ア!$A:$C,2,FALSE),
IF(U36="イ",VLOOKUP(S36,イ!$A:$C,2,FALSE),
IF(U36="ウ",HLOOKUP(S36,ウ!$1:$6,4,FALSE),
IF(U36="エ",VLOOKUP(S36,エ!$A:$E,4,FALSE),""))))</f>
        <v/>
      </c>
      <c r="W35" s="323" t="str">
        <f xml:space="preserve">
IF(U36="ア",VLOOKUP(S36,ア!$A:$C,3,FALSE),
IF(U36="イ",VLOOKUP(S36,イ!$A:$C,3,FALSE),
IF(U36="ウ",HLOOKUP(S36,ウ!$1:$6,5,FALSE)&amp;HLOOKUP(S36,ウ!$1:$6,6,FALSE),
IF(U36="エ",VLOOKUP(S36,エ!$A:$E,4,FALSE),""))))</f>
        <v/>
      </c>
      <c r="X35" s="325"/>
      <c r="Y35" s="315"/>
      <c r="Z35" s="311"/>
      <c r="AA35" s="317"/>
    </row>
    <row r="36" spans="1:27" s="187" customFormat="1" ht="23.4" customHeight="1" x14ac:dyDescent="0.45">
      <c r="A36" s="288"/>
      <c r="B36" s="320"/>
      <c r="C36" s="300"/>
      <c r="D36" s="322"/>
      <c r="E36" s="324"/>
      <c r="F36" s="326"/>
      <c r="G36" s="316"/>
      <c r="H36" s="312"/>
      <c r="I36" s="328"/>
      <c r="J36" s="292"/>
      <c r="K36" s="320"/>
      <c r="L36" s="300"/>
      <c r="M36" s="322"/>
      <c r="N36" s="324"/>
      <c r="O36" s="326"/>
      <c r="P36" s="316"/>
      <c r="Q36" s="338"/>
      <c r="R36" s="328"/>
      <c r="S36" s="288"/>
      <c r="T36" s="320"/>
      <c r="U36" s="300"/>
      <c r="V36" s="322"/>
      <c r="W36" s="324"/>
      <c r="X36" s="326"/>
      <c r="Y36" s="316"/>
      <c r="Z36" s="312"/>
      <c r="AA36" s="318"/>
    </row>
    <row r="37" spans="1:27" s="187" customFormat="1" ht="23.4"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c r="L37" s="299"/>
      <c r="M37" s="321" t="str">
        <f xml:space="preserve">
IF(L38="ア",VLOOKUP(J38,ア!$A:$C,2,FALSE),
IF(L38="イ",VLOOKUP(J38,イ!$A:$C,2,FALSE),
IF(L38="ウ",HLOOKUP(J38,ウ!$1:$6,4,FALSE),
IF(L38="エ",VLOOKUP(J38,エ!$A:$E,4,FALSE),""))))</f>
        <v/>
      </c>
      <c r="N37" s="323" t="str">
        <f xml:space="preserve">
IF(L38="ア",VLOOKUP(J38,ア!$A:$C,3,FALSE),
IF(L38="イ",VLOOKUP(J38,イ!$A:$C,3,FALSE),
IF(L38="ウ",HLOOKUP(J38,ウ!$1:$6,5,FALSE)&amp;HLOOKUP(J38,ウ!$1:$6,6,FALSE),
IF(L38="エ",VLOOKUP(J38,エ!$A:$E,4,FALSE),""))))</f>
        <v/>
      </c>
      <c r="O37" s="325"/>
      <c r="P37" s="315"/>
      <c r="Q37" s="336"/>
      <c r="R37" s="327"/>
      <c r="S37" s="289" t="s">
        <v>7890</v>
      </c>
      <c r="T37" s="319"/>
      <c r="U37" s="299"/>
      <c r="V37" s="321" t="str">
        <f xml:space="preserve">
IF(U38="ア",VLOOKUP(S38,ア!$A:$C,2,FALSE),
IF(U38="イ",VLOOKUP(S38,イ!$A:$C,2,FALSE),
IF(U38="ウ",HLOOKUP(S38,ウ!$1:$6,4,FALSE),
IF(U38="エ",VLOOKUP(S38,エ!$A:$E,4,FALSE),""))))</f>
        <v/>
      </c>
      <c r="W37" s="323" t="str">
        <f xml:space="preserve">
IF(U38="ア",VLOOKUP(S38,ア!$A:$C,3,FALSE),
IF(U38="イ",VLOOKUP(S38,イ!$A:$C,3,FALSE),
IF(U38="ウ",HLOOKUP(S38,ウ!$1:$6,5,FALSE)&amp;HLOOKUP(S38,ウ!$1:$6,6,FALSE),
IF(U38="エ",VLOOKUP(S38,エ!$A:$E,4,FALSE),""))))</f>
        <v/>
      </c>
      <c r="X37" s="325"/>
      <c r="Y37" s="315"/>
      <c r="Z37" s="311"/>
      <c r="AA37" s="317"/>
    </row>
    <row r="38" spans="1:27" s="187" customFormat="1" ht="23.4" customHeight="1" x14ac:dyDescent="0.45">
      <c r="A38" s="288"/>
      <c r="B38" s="320"/>
      <c r="C38" s="300"/>
      <c r="D38" s="322"/>
      <c r="E38" s="324"/>
      <c r="F38" s="326"/>
      <c r="G38" s="316"/>
      <c r="H38" s="312"/>
      <c r="I38" s="328"/>
      <c r="J38" s="292"/>
      <c r="K38" s="320"/>
      <c r="L38" s="300"/>
      <c r="M38" s="322"/>
      <c r="N38" s="324"/>
      <c r="O38" s="326"/>
      <c r="P38" s="316"/>
      <c r="Q38" s="338"/>
      <c r="R38" s="328"/>
      <c r="S38" s="288"/>
      <c r="T38" s="320"/>
      <c r="U38" s="300"/>
      <c r="V38" s="322"/>
      <c r="W38" s="324"/>
      <c r="X38" s="326"/>
      <c r="Y38" s="316"/>
      <c r="Z38" s="312"/>
      <c r="AA38" s="318"/>
    </row>
    <row r="39" spans="1:27" s="187" customFormat="1" ht="23.4"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c r="L39" s="299"/>
      <c r="M39" s="321" t="str">
        <f xml:space="preserve">
IF(L40="ア",VLOOKUP(J40,ア!$A:$C,2,FALSE),
IF(L40="イ",VLOOKUP(J40,イ!$A:$C,2,FALSE),
IF(L40="ウ",HLOOKUP(J40,ウ!$1:$6,4,FALSE),
IF(L40="エ",VLOOKUP(J40,エ!$A:$E,4,FALSE),""))))</f>
        <v/>
      </c>
      <c r="N39" s="323" t="str">
        <f xml:space="preserve">
IF(L40="ア",VLOOKUP(J40,ア!$A:$C,3,FALSE),
IF(L40="イ",VLOOKUP(J40,イ!$A:$C,3,FALSE),
IF(L40="ウ",HLOOKUP(J40,ウ!$1:$6,5,FALSE)&amp;HLOOKUP(J40,ウ!$1:$6,6,FALSE),
IF(L40="エ",VLOOKUP(J40,エ!$A:$E,4,FALSE),""))))</f>
        <v/>
      </c>
      <c r="O39" s="325"/>
      <c r="P39" s="315"/>
      <c r="Q39" s="336"/>
      <c r="R39" s="327"/>
      <c r="S39" s="289" t="s">
        <v>7891</v>
      </c>
      <c r="T39" s="319"/>
      <c r="U39" s="299"/>
      <c r="V39" s="321" t="str">
        <f xml:space="preserve">
IF(U40="ア",VLOOKUP(S40,ア!$A:$C,2,FALSE),
IF(U40="イ",VLOOKUP(S40,イ!$A:$C,2,FALSE),
IF(U40="ウ",HLOOKUP(S40,ウ!$1:$6,4,FALSE),
IF(U40="エ",VLOOKUP(S40,エ!$A:$E,4,FALSE),""))))</f>
        <v/>
      </c>
      <c r="W39" s="323" t="str">
        <f xml:space="preserve">
IF(U40="ア",VLOOKUP(S40,ア!$A:$C,3,FALSE),
IF(U40="イ",VLOOKUP(S40,イ!$A:$C,3,FALSE),
IF(U40="ウ",HLOOKUP(S40,ウ!$1:$6,5,FALSE)&amp;HLOOKUP(S40,ウ!$1:$6,6,FALSE),
IF(U40="エ",VLOOKUP(S40,エ!$A:$E,4,FALSE),""))))</f>
        <v/>
      </c>
      <c r="X39" s="325"/>
      <c r="Y39" s="315"/>
      <c r="Z39" s="311"/>
      <c r="AA39" s="317"/>
    </row>
    <row r="40" spans="1:27" s="187" customFormat="1" ht="23.4" customHeight="1" x14ac:dyDescent="0.45">
      <c r="A40" s="288"/>
      <c r="B40" s="320"/>
      <c r="C40" s="300"/>
      <c r="D40" s="322"/>
      <c r="E40" s="324"/>
      <c r="F40" s="326"/>
      <c r="G40" s="316"/>
      <c r="H40" s="312"/>
      <c r="I40" s="328"/>
      <c r="J40" s="292"/>
      <c r="K40" s="320"/>
      <c r="L40" s="300"/>
      <c r="M40" s="322"/>
      <c r="N40" s="324"/>
      <c r="O40" s="326"/>
      <c r="P40" s="316"/>
      <c r="Q40" s="338"/>
      <c r="R40" s="328"/>
      <c r="S40" s="288"/>
      <c r="T40" s="320"/>
      <c r="U40" s="300"/>
      <c r="V40" s="322"/>
      <c r="W40" s="324"/>
      <c r="X40" s="326"/>
      <c r="Y40" s="316"/>
      <c r="Z40" s="312"/>
      <c r="AA40" s="318"/>
    </row>
    <row r="41" spans="1:27" s="187" customFormat="1" ht="23.4"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3.4"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3.4"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3.4"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3.4"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3.4"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3.4"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3.4"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3.4"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3.4"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3.4"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3.4"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3.4"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3.4"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3.4"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3.4"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3.4"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3.4"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3.4"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3.4"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3.4"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3.4"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3.4"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3.4"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3.4"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3.4"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3.4"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3.4"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3.4"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3.4"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3.4"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3.4"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3.4"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3.4"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3.4"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3.4"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3.4"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3.4"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3.4"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3.4"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3.4"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3.4"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3.4"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3.4"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3.4"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3.4"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3.4"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3.4"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3.4"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3.4"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3.4"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3.4"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3.4"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3.4"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3.4"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3.4"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3.4"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3.4"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3.4"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3.4"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3.4"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3.4"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3.4"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3.4"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3.4"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3.4"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3.4"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3.4"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3.4"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3.4"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3.4"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3.4"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3.4"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3.4"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3.4"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3.4"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3.4"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3.4"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3.4"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3.4"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3.4"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3.4"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3.4"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3.4"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3.4"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3.4"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3.4"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3.4"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3.4"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3.4"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3.4"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3.4"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3.4"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3.4"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3.4"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3.4"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東住吉支援学校　B部門（知的障がい教育部門）</v>
      </c>
      <c r="B2" s="282" t="str">
        <f>'様式4・小学部（高）'!X3</f>
        <v>小学部（高）</v>
      </c>
      <c r="C2" s="283">
        <f>集計用!F2</f>
        <v>0</v>
      </c>
      <c r="D2" s="283">
        <f>集計用!G2</f>
        <v>0</v>
      </c>
      <c r="E2" s="283">
        <f>集計用!H2</f>
        <v>15</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15</v>
      </c>
      <c r="I2" s="282">
        <f>IF(COUNTIF($B:$B,I1)=0,0,COUNTA(_xlfn.UNIQUE(I3:I182))-1)</f>
        <v>0</v>
      </c>
      <c r="J2" s="282">
        <f>IF(COUNTIF($B:$B,J1)=0,0,COUNTA(_xlfn.UNIQUE(J3:J182))-1)</f>
        <v>0</v>
      </c>
    </row>
    <row r="3" spans="1:10" x14ac:dyDescent="0.45">
      <c r="A3" s="282" t="s">
        <v>7710</v>
      </c>
      <c r="B3" s="282" t="str">
        <f>'様式4・小学部（高）'!C18</f>
        <v>ウ</v>
      </c>
      <c r="C3" s="282" t="str">
        <f>'様式4・小学部（高）'!E17</f>
        <v>こどものとも絵本おおきなかぶ</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17">IFERROR(_xlfn._xlws.FILTER($C$3:$C$182,($B$3:$B$182=H1)*($D$3:$D$182&lt;&gt;"〇")),"")</f>
        <v>こどものとも絵本おおきなかぶ</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五味太郎ゲーム・ブック(３)ためしてみよう
がんがえてみよう</v>
      </c>
      <c r="D4" s="282">
        <f>'様式4・小学部（高）'!I18</f>
        <v>0</v>
      </c>
      <c r="E4" s="282" t="s">
        <v>7630</v>
      </c>
      <c r="H4" s="282" t="str">
        <v>五味太郎ゲーム・ブック(３)ためしてみよう
がんがえてみよう</v>
      </c>
    </row>
    <row r="5" spans="1:10" x14ac:dyDescent="0.45">
      <c r="A5" s="282" t="s">
        <v>2010</v>
      </c>
      <c r="B5" s="282" t="str">
        <f>'様式4・小学部（高）'!C22</f>
        <v>ウ</v>
      </c>
      <c r="C5" s="282" t="str">
        <f>'様式4・小学部（高）'!E21</f>
        <v>こどものずかんＭｉｏ12　　　　きせつとしぜん</v>
      </c>
      <c r="D5" s="282">
        <f>'様式4・小学部（高）'!I19</f>
        <v>0</v>
      </c>
      <c r="E5" s="282" t="s">
        <v>7630</v>
      </c>
      <c r="H5" s="282" t="str">
        <v>こどものずかんＭｉｏ12　　　　きせつとしぜん</v>
      </c>
    </row>
    <row r="6" spans="1:10" x14ac:dyDescent="0.45">
      <c r="A6" s="282" t="s">
        <v>2013</v>
      </c>
      <c r="B6" s="282" t="str">
        <f>'様式4・小学部（高）'!C24</f>
        <v>ウ</v>
      </c>
      <c r="C6" s="282" t="str">
        <f>'様式4・小学部（高）'!E23</f>
        <v>ポケットブックスケロポンズのあそびうた
同好会</v>
      </c>
      <c r="D6" s="282">
        <f>'様式4・小学部（高）'!I20</f>
        <v>0</v>
      </c>
      <c r="E6" s="282" t="s">
        <v>7630</v>
      </c>
      <c r="H6" s="282" t="str">
        <v>ポケットブックスケロポンズのあそびうた
同好会</v>
      </c>
    </row>
    <row r="7" spans="1:10" x14ac:dyDescent="0.45">
      <c r="A7" s="282" t="s">
        <v>2016</v>
      </c>
      <c r="B7" s="282" t="str">
        <f>'様式4・小学部（高）'!C26</f>
        <v>ウ</v>
      </c>
      <c r="C7" s="282" t="str">
        <f>'様式4・小学部（高）'!E25</f>
        <v>レオ・レオニの絵本じぶんだけのいろ</v>
      </c>
      <c r="D7" s="282" t="str">
        <f>'様式4・小学部（高）'!I21</f>
        <v>〇</v>
      </c>
      <c r="E7" s="282" t="s">
        <v>7630</v>
      </c>
      <c r="H7" s="282" t="str">
        <v>ルールとマナーを学ぶ
子ども生活図鑑 （１）家庭生活編</v>
      </c>
    </row>
    <row r="8" spans="1:10" x14ac:dyDescent="0.45">
      <c r="A8" s="282" t="s">
        <v>2019</v>
      </c>
      <c r="B8" s="282" t="str">
        <f>'様式4・小学部（高）'!C28</f>
        <v>ウ</v>
      </c>
      <c r="C8" s="282" t="str">
        <f>'様式4・小学部（高）'!E27</f>
        <v>ルールとマナーを学ぶ
子ども生活図鑑 （１）家庭生活編</v>
      </c>
      <c r="D8" s="282">
        <f>'様式4・小学部（高）'!I22</f>
        <v>0</v>
      </c>
      <c r="E8" s="282" t="s">
        <v>7630</v>
      </c>
      <c r="H8" s="282" t="str">
        <v>五味太郎・言葉図鑑（10）なまえのことば</v>
      </c>
    </row>
    <row r="9" spans="1:10" x14ac:dyDescent="0.45">
      <c r="A9" s="282" t="s">
        <v>2022</v>
      </c>
      <c r="B9" s="282">
        <f>'様式4・小学部（高）'!C30</f>
        <v>0</v>
      </c>
      <c r="C9" s="282" t="str">
        <f>'様式4・小学部（高）'!E29</f>
        <v/>
      </c>
      <c r="D9" s="282">
        <f>'様式4・小学部（高）'!I23</f>
        <v>0</v>
      </c>
      <c r="E9" s="282" t="s">
        <v>7630</v>
      </c>
      <c r="H9" s="282" t="str">
        <v>五味太郎の絵本かずのえほん１・２・３</v>
      </c>
    </row>
    <row r="10" spans="1:10" x14ac:dyDescent="0.45">
      <c r="A10" s="282" t="s">
        <v>2025</v>
      </c>
      <c r="B10" s="282">
        <f>'様式4・小学部（高）'!C32</f>
        <v>0</v>
      </c>
      <c r="C10" s="282" t="str">
        <f>'様式4・小学部（高）'!E31</f>
        <v/>
      </c>
      <c r="D10" s="282">
        <f>'様式4・小学部（高）'!I24</f>
        <v>0</v>
      </c>
      <c r="E10" s="282" t="s">
        <v>7630</v>
      </c>
      <c r="H10" s="282" t="str">
        <v>ともだちのつくりかた</v>
      </c>
    </row>
    <row r="11" spans="1:10" x14ac:dyDescent="0.45">
      <c r="A11" s="282" t="s">
        <v>2028</v>
      </c>
      <c r="B11" s="282">
        <f>'様式4・小学部（高）'!C34</f>
        <v>0</v>
      </c>
      <c r="C11" s="282" t="str">
        <f>'様式4・小学部（高）'!E33</f>
        <v/>
      </c>
      <c r="D11" s="282" t="str">
        <f>'様式4・小学部（高）'!I25</f>
        <v>〇</v>
      </c>
      <c r="E11" s="282" t="s">
        <v>7630</v>
      </c>
      <c r="H11" s="282" t="str">
        <v>うたえほんⅡ</v>
      </c>
    </row>
    <row r="12" spans="1:10" x14ac:dyDescent="0.45">
      <c r="A12" s="282" t="s">
        <v>2031</v>
      </c>
      <c r="B12" s="282">
        <f>'様式4・小学部（高）'!C36</f>
        <v>0</v>
      </c>
      <c r="C12" s="282" t="str">
        <f>'様式4・小学部（高）'!E35</f>
        <v/>
      </c>
      <c r="D12" s="282">
        <f>'様式4・小学部（高）'!I26</f>
        <v>0</v>
      </c>
      <c r="E12" s="282" t="s">
        <v>7630</v>
      </c>
      <c r="H12" s="282" t="str">
        <v>かがくのとも絵本しんぶんしでつくろう</v>
      </c>
    </row>
    <row r="13" spans="1:10" x14ac:dyDescent="0.45">
      <c r="A13" s="282" t="s">
        <v>2034</v>
      </c>
      <c r="B13" s="282">
        <f>'様式4・小学部（高）'!C38</f>
        <v>0</v>
      </c>
      <c r="C13" s="282" t="str">
        <f>'様式4・小学部（高）'!E37</f>
        <v/>
      </c>
      <c r="D13" s="282">
        <f>'様式4・小学部（高）'!I27</f>
        <v>0</v>
      </c>
      <c r="E13" s="282" t="s">
        <v>7630</v>
      </c>
      <c r="H13" s="282" t="str">
        <v>ぼくのニセモノをつくるには</v>
      </c>
    </row>
    <row r="14" spans="1:10" x14ac:dyDescent="0.45">
      <c r="A14" s="282" t="s">
        <v>2037</v>
      </c>
      <c r="B14" s="282">
        <f>'様式4・小学部（高）'!C40</f>
        <v>0</v>
      </c>
      <c r="C14" s="282" t="str">
        <f>'様式4・小学部（高）'!E39</f>
        <v/>
      </c>
      <c r="D14" s="282">
        <f>'様式4・小学部（高）'!I28</f>
        <v>0</v>
      </c>
      <c r="E14" s="282" t="s">
        <v>7630</v>
      </c>
      <c r="H14" s="282" t="str">
        <v>金の星社の絵本そらとぶクレヨン</v>
      </c>
    </row>
    <row r="15" spans="1:10" x14ac:dyDescent="0.45">
      <c r="A15" s="282" t="s">
        <v>2040</v>
      </c>
      <c r="B15" s="282">
        <f>'様式4・小学部（高）'!C42</f>
        <v>0</v>
      </c>
      <c r="C15" s="282" t="str">
        <f>'様式4・小学部（高）'!E41</f>
        <v/>
      </c>
      <c r="D15" s="282">
        <f>'様式4・小学部（高）'!I29</f>
        <v>0</v>
      </c>
      <c r="E15" s="282" t="s">
        <v>7630</v>
      </c>
      <c r="H15" s="282" t="str">
        <v>とけいのえほん</v>
      </c>
    </row>
    <row r="16" spans="1:10" x14ac:dyDescent="0.45">
      <c r="A16" s="282" t="s">
        <v>2043</v>
      </c>
      <c r="B16" s="282">
        <f>'様式4・小学部（高）'!C44</f>
        <v>0</v>
      </c>
      <c r="C16" s="282" t="str">
        <f>'様式4・小学部（高）'!E43</f>
        <v/>
      </c>
      <c r="D16" s="282">
        <f>'様式4・小学部（高）'!I30</f>
        <v>0</v>
      </c>
      <c r="E16" s="282" t="s">
        <v>7630</v>
      </c>
      <c r="H16" s="282" t="str">
        <v>たのしいうたの絵本いっしょにうたって！</v>
      </c>
    </row>
    <row r="17" spans="1:8" x14ac:dyDescent="0.45">
      <c r="A17" s="282" t="s">
        <v>2046</v>
      </c>
      <c r="B17" s="282">
        <f>'様式4・小学部（高）'!C46</f>
        <v>0</v>
      </c>
      <c r="C17" s="282" t="str">
        <f>'様式4・小学部（高）'!E45</f>
        <v/>
      </c>
      <c r="D17" s="282">
        <f>'様式4・小学部（高）'!I31</f>
        <v>0</v>
      </c>
      <c r="E17" s="282" t="s">
        <v>7630</v>
      </c>
      <c r="H17" s="282" t="str">
        <v>絵でわかる
こどものせいかつずかん３おでかけのきほん</v>
      </c>
    </row>
    <row r="18" spans="1:8" x14ac:dyDescent="0.45">
      <c r="A18" s="282" t="s">
        <v>2049</v>
      </c>
      <c r="B18" s="282">
        <f>'様式4・小学部（高）'!C48</f>
        <v>0</v>
      </c>
      <c r="C18" s="282" t="str">
        <f>'様式4・小学部（高）'!E47</f>
        <v/>
      </c>
      <c r="D18" s="282">
        <f>'様式4・小学部（高）'!I32</f>
        <v>0</v>
      </c>
      <c r="E18" s="282" t="s">
        <v>7630</v>
      </c>
    </row>
    <row r="19" spans="1:8" x14ac:dyDescent="0.45">
      <c r="A19" s="282" t="s">
        <v>2050</v>
      </c>
      <c r="B19" s="282">
        <f>'様式4・小学部（高）'!C50</f>
        <v>0</v>
      </c>
      <c r="C19" s="282" t="str">
        <f>'様式4・小学部（高）'!E49</f>
        <v/>
      </c>
      <c r="D19" s="282">
        <f>'様式4・小学部（高）'!I33</f>
        <v>0</v>
      </c>
      <c r="E19" s="282" t="s">
        <v>7630</v>
      </c>
    </row>
    <row r="20" spans="1:8" x14ac:dyDescent="0.45">
      <c r="A20" s="282" t="s">
        <v>2051</v>
      </c>
      <c r="B20" s="282">
        <f>'様式4・小学部（高）'!C52</f>
        <v>0</v>
      </c>
      <c r="C20" s="282" t="str">
        <f>'様式4・小学部（高）'!E51</f>
        <v/>
      </c>
      <c r="D20" s="282">
        <f>'様式4・小学部（高）'!I34</f>
        <v>0</v>
      </c>
      <c r="E20" s="282" t="s">
        <v>7630</v>
      </c>
    </row>
    <row r="21" spans="1:8" x14ac:dyDescent="0.45">
      <c r="A21" s="282" t="s">
        <v>2052</v>
      </c>
      <c r="B21" s="282">
        <f>'様式4・小学部（高）'!C54</f>
        <v>0</v>
      </c>
      <c r="C21" s="282" t="str">
        <f>'様式4・小学部（高）'!E53</f>
        <v/>
      </c>
      <c r="D21" s="282">
        <f>'様式4・小学部（高）'!I35</f>
        <v>0</v>
      </c>
      <c r="E21" s="282" t="s">
        <v>7630</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五味太郎・言葉図鑑（10）なまえのことば</v>
      </c>
      <c r="D63" s="282">
        <f>'様式4・小学部（高）'!R17</f>
        <v>0</v>
      </c>
      <c r="E63" s="282" t="s">
        <v>7630</v>
      </c>
    </row>
    <row r="64" spans="1:5" x14ac:dyDescent="0.45">
      <c r="A64" s="282" t="s">
        <v>2008</v>
      </c>
      <c r="B64" s="282" t="str">
        <f>'様式4・小学部（高）'!L20</f>
        <v>ウ</v>
      </c>
      <c r="C64" s="282" t="str">
        <f>'様式4・小学部（高）'!N19</f>
        <v>五味太郎の絵本かずのえほん１・２・３</v>
      </c>
      <c r="D64" s="282">
        <f>'様式4・小学部（高）'!R19</f>
        <v>0</v>
      </c>
      <c r="E64" s="282" t="s">
        <v>7630</v>
      </c>
    </row>
    <row r="65" spans="1:5" x14ac:dyDescent="0.45">
      <c r="A65" s="282" t="s">
        <v>2011</v>
      </c>
      <c r="B65" s="282" t="str">
        <f>'様式4・小学部（高）'!L22</f>
        <v>ウ</v>
      </c>
      <c r="C65" s="282" t="str">
        <f>'様式4・小学部（高）'!N21</f>
        <v>ともだちのつくりかた</v>
      </c>
      <c r="D65" s="282">
        <f>'様式4・小学部（高）'!R21</f>
        <v>0</v>
      </c>
      <c r="E65" s="282" t="s">
        <v>7630</v>
      </c>
    </row>
    <row r="66" spans="1:5" x14ac:dyDescent="0.45">
      <c r="A66" s="282" t="s">
        <v>2014</v>
      </c>
      <c r="B66" s="282" t="str">
        <f>'様式4・小学部（高）'!L24</f>
        <v>ウ</v>
      </c>
      <c r="C66" s="282" t="str">
        <f>'様式4・小学部（高）'!N23</f>
        <v>うたえほんⅡ</v>
      </c>
      <c r="D66" s="282">
        <f>'様式4・小学部（高）'!R23</f>
        <v>0</v>
      </c>
      <c r="E66" s="282" t="s">
        <v>7630</v>
      </c>
    </row>
    <row r="67" spans="1:5" x14ac:dyDescent="0.45">
      <c r="A67" s="282" t="s">
        <v>2017</v>
      </c>
      <c r="B67" s="282" t="str">
        <f>'様式4・小学部（高）'!L26</f>
        <v>ウ</v>
      </c>
      <c r="C67" s="282" t="str">
        <f>'様式4・小学部（高）'!N25</f>
        <v>かがくのとも絵本しんぶんしでつくろう</v>
      </c>
      <c r="D67" s="282">
        <f>'様式4・小学部（高）'!R25</f>
        <v>0</v>
      </c>
      <c r="E67" s="282" t="s">
        <v>7630</v>
      </c>
    </row>
    <row r="68" spans="1:5" x14ac:dyDescent="0.45">
      <c r="A68" s="282" t="s">
        <v>2020</v>
      </c>
      <c r="B68" s="282" t="str">
        <f>'様式4・小学部（高）'!L28</f>
        <v>ウ</v>
      </c>
      <c r="C68" s="282" t="str">
        <f>'様式4・小学部（高）'!N27</f>
        <v>ぼくのニセモノをつくるには</v>
      </c>
      <c r="D68" s="282">
        <f>'様式4・小学部（高）'!R27</f>
        <v>0</v>
      </c>
      <c r="E68" s="282" t="s">
        <v>7630</v>
      </c>
    </row>
    <row r="69" spans="1:5" x14ac:dyDescent="0.45">
      <c r="A69" s="282" t="s">
        <v>2023</v>
      </c>
      <c r="B69" s="282">
        <f>'様式4・小学部（高）'!L30</f>
        <v>0</v>
      </c>
      <c r="C69" s="282" t="str">
        <f>'様式4・小学部（高）'!N29</f>
        <v/>
      </c>
      <c r="D69" s="282">
        <f>'様式4・小学部（高）'!R29</f>
        <v>0</v>
      </c>
      <c r="E69" s="282" t="s">
        <v>7630</v>
      </c>
    </row>
    <row r="70" spans="1:5" x14ac:dyDescent="0.45">
      <c r="A70" s="282" t="s">
        <v>2026</v>
      </c>
      <c r="B70" s="282">
        <f>'様式4・小学部（高）'!L32</f>
        <v>0</v>
      </c>
      <c r="C70" s="282" t="str">
        <f>'様式4・小学部（高）'!N31</f>
        <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金の星社の絵本そらとぶクレヨン</v>
      </c>
      <c r="D123" s="282">
        <f>'様式4・小学部（高）'!AA17</f>
        <v>0</v>
      </c>
    </row>
    <row r="124" spans="1:5" x14ac:dyDescent="0.45">
      <c r="A124" s="282" t="s">
        <v>2009</v>
      </c>
      <c r="B124" s="282" t="str">
        <f>'様式4・小学部（高）'!U20</f>
        <v>ウ</v>
      </c>
      <c r="C124" s="282" t="str">
        <f>'様式4・小学部（高）'!W19</f>
        <v>とけいのえほん</v>
      </c>
      <c r="D124" s="282">
        <f>'様式4・小学部（高）'!AA19</f>
        <v>0</v>
      </c>
    </row>
    <row r="125" spans="1:5" x14ac:dyDescent="0.45">
      <c r="A125" s="282" t="s">
        <v>2012</v>
      </c>
      <c r="B125" s="282" t="str">
        <f>'様式4・小学部（高）'!U22</f>
        <v>ウ</v>
      </c>
      <c r="C125" s="282" t="str">
        <f>'様式4・小学部（高）'!W21</f>
        <v>ともだちのつくりかた</v>
      </c>
      <c r="D125" s="282" t="str">
        <f>'様式4・小学部（高）'!AA21</f>
        <v>〇</v>
      </c>
    </row>
    <row r="126" spans="1:5" x14ac:dyDescent="0.45">
      <c r="A126" s="282" t="s">
        <v>2015</v>
      </c>
      <c r="B126" s="282" t="str">
        <f>'様式4・小学部（高）'!U24</f>
        <v>ウ</v>
      </c>
      <c r="C126" s="282" t="str">
        <f>'様式4・小学部（高）'!W23</f>
        <v>たのしいうたの絵本いっしょにうたって！</v>
      </c>
      <c r="D126" s="282">
        <f>'様式4・小学部（高）'!AA23</f>
        <v>0</v>
      </c>
    </row>
    <row r="127" spans="1:5" x14ac:dyDescent="0.45">
      <c r="A127" s="282" t="s">
        <v>2018</v>
      </c>
      <c r="B127" s="282" t="str">
        <f>'様式4・小学部（高）'!U26</f>
        <v>ウ</v>
      </c>
      <c r="C127" s="282" t="str">
        <f>'様式4・小学部（高）'!W25</f>
        <v>かがくのとも絵本しんぶんしでつくろう</v>
      </c>
      <c r="D127" s="282" t="str">
        <f>'様式4・小学部（高）'!AA25</f>
        <v>〇</v>
      </c>
    </row>
    <row r="128" spans="1:5" x14ac:dyDescent="0.45">
      <c r="A128" s="282" t="s">
        <v>2021</v>
      </c>
      <c r="B128" s="282" t="str">
        <f>'様式4・小学部（高）'!U28</f>
        <v>ウ</v>
      </c>
      <c r="C128" s="282" t="str">
        <f>'様式4・小学部（高）'!W27</f>
        <v>絵でわかる
こどものせいかつずかん３おでかけのきほん</v>
      </c>
      <c r="D128" s="282">
        <f>'様式4・小学部（高）'!AA27</f>
        <v>0</v>
      </c>
    </row>
    <row r="129" spans="1:4" x14ac:dyDescent="0.45">
      <c r="A129" s="282" t="s">
        <v>2024</v>
      </c>
      <c r="B129" s="282">
        <f>'様式4・小学部（高）'!U30</f>
        <v>0</v>
      </c>
      <c r="C129" s="282" t="str">
        <f>'様式4・小学部（高）'!W29</f>
        <v/>
      </c>
      <c r="D129" s="282">
        <f>'様式4・小学部（高）'!AA29</f>
        <v>0</v>
      </c>
    </row>
    <row r="130" spans="1:4" x14ac:dyDescent="0.45">
      <c r="A130" s="282" t="s">
        <v>2027</v>
      </c>
      <c r="B130" s="282">
        <f>'様式4・小学部（高）'!U32</f>
        <v>0</v>
      </c>
      <c r="C130" s="282" t="str">
        <f>'様式4・小学部（高）'!W31</f>
        <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8" sqref="I8: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大阪府立東住吉支援学校　B部門（知的障がい教育部門）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1" t="s">
        <v>7943</v>
      </c>
      <c r="B5" s="382"/>
      <c r="C5" s="383"/>
      <c r="D5" s="171"/>
      <c r="E5" s="171"/>
    </row>
    <row r="6" spans="1:9" ht="20.399999999999999" customHeight="1" x14ac:dyDescent="0.45">
      <c r="A6" s="384"/>
      <c r="B6" s="385"/>
      <c r="C6" s="38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28-1　福　音　館</v>
      </c>
      <c r="F8" s="179" t="str">
        <f>IF(B8="","",VLOOKUP(B8,'様式4・小学部（高）'!$A$17:$I$136,5,FALSE))</f>
        <v>こどものとも絵本おおきなかぶ</v>
      </c>
      <c r="G8" s="179" t="str">
        <f>IF(B8="","",VLOOKUP(B8,'様式4・小学部（高）'!$A$17:$I$136,6,FALSE))</f>
        <v>知</v>
      </c>
      <c r="H8" s="179" t="str">
        <f>IF(B8="","",VLOOKUP(B8,'様式4・小学部（高）'!$A$17:$I$136,7,FALSE))</f>
        <v>全</v>
      </c>
      <c r="I8" s="197" t="s">
        <v>7962</v>
      </c>
    </row>
    <row r="9" spans="1:9" ht="80.099999999999994" customHeight="1" x14ac:dyDescent="0.45">
      <c r="A9" s="176">
        <v>2</v>
      </c>
      <c r="B9" s="177" t="s">
        <v>7761</v>
      </c>
      <c r="C9" s="178" t="str">
        <f>IF(B9="","",VLOOKUP(B9,'様式4・小学部（高）'!$A$17:$I$136,2,FALSE))</f>
        <v>算数</v>
      </c>
      <c r="D9" s="178" t="str">
        <f>IF(B9="","",VLOOKUP(B9,'様式4・小学部（高）'!$A$17:$I$136,3,FALSE))</f>
        <v>算数</v>
      </c>
      <c r="E9" s="178" t="str">
        <f>IF(B9="","",VLOOKUP(B9,'様式4・小学部（高）'!$A$17:$I$136,4,FALSE))</f>
        <v>06-1　偕　成　社</v>
      </c>
      <c r="F9" s="179" t="str">
        <f>IF(B9="","",VLOOKUP(B9,'様式4・小学部（高）'!$A$17:$I$136,5,FALSE))</f>
        <v>五味太郎ゲーム・ブック(３)ためしてみよう
がんがえてみよう</v>
      </c>
      <c r="G9" s="179" t="str">
        <f>IF(B9="","",VLOOKUP(B9,'様式4・小学部（高）'!$A$17:$I$136,6,FALSE))</f>
        <v>知</v>
      </c>
      <c r="H9" s="179" t="str">
        <f>IF(B9="","",VLOOKUP(B9,'様式4・小学部（高）'!$A$17:$I$136,7,FALSE))</f>
        <v>全</v>
      </c>
      <c r="I9" s="197" t="s">
        <v>7963</v>
      </c>
    </row>
    <row r="10" spans="1:9" ht="80.099999999999994" customHeight="1" x14ac:dyDescent="0.45">
      <c r="A10" s="176">
        <v>3</v>
      </c>
      <c r="B10" s="177" t="s">
        <v>7763</v>
      </c>
      <c r="C10" s="178" t="str">
        <f>IF(B10="","",VLOOKUP(B10,'様式4・小学部（高）'!$A$17:$I$136,2,FALSE))</f>
        <v>音楽</v>
      </c>
      <c r="D10" s="178" t="str">
        <f>IF(B10="","",VLOOKUP(B10,'様式4・小学部（高）'!$A$17:$I$136,3,FALSE))</f>
        <v>音楽</v>
      </c>
      <c r="E10" s="178" t="str">
        <f>IF(B10="","",VLOOKUP(B10,'様式4・小学部（高）'!$A$17:$I$136,4,FALSE))</f>
        <v>17-1　チ ャ イ ル ド</v>
      </c>
      <c r="F10" s="179" t="str">
        <f>IF(B10="","",VLOOKUP(B10,'様式4・小学部（高）'!$A$17:$I$136,5,FALSE))</f>
        <v>ポケットブックスケロポンズのあそびうた
同好会</v>
      </c>
      <c r="G10" s="179" t="str">
        <f>IF(B10="","",VLOOKUP(B10,'様式4・小学部（高）'!$A$17:$I$136,6,FALSE))</f>
        <v>知</v>
      </c>
      <c r="H10" s="179" t="str">
        <f>IF(B10="","",VLOOKUP(B10,'様式4・小学部（高）'!$A$17:$I$136,7,FALSE))</f>
        <v>全</v>
      </c>
      <c r="I10" s="197" t="s">
        <v>7964</v>
      </c>
    </row>
    <row r="11" spans="1:9" ht="80.099999999999994" customHeight="1" x14ac:dyDescent="0.45">
      <c r="A11" s="176">
        <v>4</v>
      </c>
      <c r="B11" s="177" t="s">
        <v>7765</v>
      </c>
      <c r="C11" s="178" t="str">
        <f>IF(B11="","",VLOOKUP(B11,'様式4・小学部（高）'!$A$17:$I$136,2,FALSE))</f>
        <v>道徳</v>
      </c>
      <c r="D11" s="178" t="str">
        <f>IF(B11="","",VLOOKUP(B11,'様式4・小学部（高）'!$A$17:$I$136,3,FALSE))</f>
        <v>道徳</v>
      </c>
      <c r="E11" s="178" t="str">
        <f>IF(B11="","",VLOOKUP(B11,'様式4・小学部（高）'!$A$17:$I$136,4,FALSE))</f>
        <v>10-3　国　土　社</v>
      </c>
      <c r="F11" s="179" t="str">
        <f>IF(B11="","",VLOOKUP(B11,'様式4・小学部（高）'!$A$17:$I$136,5,FALSE))</f>
        <v>ルールとマナーを学ぶ
子ども生活図鑑 （１）家庭生活編</v>
      </c>
      <c r="G11" s="179" t="str">
        <f>IF(B11="","",VLOOKUP(B11,'様式4・小学部（高）'!$A$17:$I$136,6,FALSE))</f>
        <v>知</v>
      </c>
      <c r="H11" s="179" t="str">
        <f>IF(B11="","",VLOOKUP(B11,'様式4・小学部（高）'!$A$17:$I$136,7,FALSE))</f>
        <v>全</v>
      </c>
      <c r="I11" s="197" t="s">
        <v>7965</v>
      </c>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8" sqref="I8: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大阪府立東住吉支援学校　B部門（知的障がい教育部門）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381" t="s">
        <v>7943</v>
      </c>
      <c r="B5" s="382"/>
      <c r="C5" s="383"/>
      <c r="D5" s="159"/>
      <c r="E5" s="159"/>
      <c r="F5" s="281" t="s">
        <v>7695</v>
      </c>
      <c r="G5" s="281"/>
      <c r="H5" s="281"/>
    </row>
    <row r="6" spans="1:8" ht="20.399999999999999" customHeight="1" x14ac:dyDescent="0.45">
      <c r="A6" s="384"/>
      <c r="B6" s="385"/>
      <c r="C6" s="38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8" sqref="I8: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大阪府立東住吉支援学校　B部門（知的障がい教育部門）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7944</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06-1　偕　成　社</v>
      </c>
      <c r="F8" s="179" t="str">
        <f>IF(B8="","",VLOOKUP(B8,'様式4・小学部（高）'!$J$17:$R$136,5,FALSE))</f>
        <v>五味太郎・言葉図鑑（10）なまえのことば</v>
      </c>
      <c r="G8" s="179" t="str">
        <f>IF(B8="","",VLOOKUP(B8,'様式4・小学部（高）'!$J$17:$R$136,6,FALSE))</f>
        <v>知</v>
      </c>
      <c r="H8" s="179" t="str">
        <f>IF(B8="","",VLOOKUP(B8,'様式4・小学部（高）'!$J$17:$R$136,7,FALSE))</f>
        <v>全</v>
      </c>
      <c r="I8" s="197" t="s">
        <v>7966</v>
      </c>
    </row>
    <row r="9" spans="1:9" ht="80.099999999999994" customHeight="1" x14ac:dyDescent="0.45">
      <c r="A9" s="176">
        <v>2</v>
      </c>
      <c r="B9" s="177" t="s">
        <v>7821</v>
      </c>
      <c r="C9" s="178" t="str">
        <f>IF(B9="","",VLOOKUP(B9,'様式4・小学部（高）'!$J$17:$R$136,2,FALSE))</f>
        <v>算数</v>
      </c>
      <c r="D9" s="178" t="str">
        <f>IF(B9="","",VLOOKUP(B9,'様式4・小学部（高）'!$J$17:$R$136,3,FALSE))</f>
        <v>算数</v>
      </c>
      <c r="E9" s="178" t="str">
        <f>IF(B9="","",VLOOKUP(B9,'様式4・小学部（高）'!$J$17:$R$136,4,FALSE))</f>
        <v>04-1　絵　本　館</v>
      </c>
      <c r="F9" s="179" t="str">
        <f>IF(B9="","",VLOOKUP(B9,'様式4・小学部（高）'!$J$17:$R$136,5,FALSE))</f>
        <v>五味太郎の絵本かずのえほん１・２・３</v>
      </c>
      <c r="G9" s="179" t="str">
        <f>IF(B9="","",VLOOKUP(B9,'様式4・小学部（高）'!$J$17:$R$136,6,FALSE))</f>
        <v>知</v>
      </c>
      <c r="H9" s="179" t="str">
        <f>IF(B9="","",VLOOKUP(B9,'様式4・小学部（高）'!$J$17:$R$136,7,FALSE))</f>
        <v>全</v>
      </c>
      <c r="I9" s="197" t="s">
        <v>7967</v>
      </c>
    </row>
    <row r="10" spans="1:9" ht="80.099999999999994" customHeight="1" x14ac:dyDescent="0.45">
      <c r="A10" s="176">
        <v>3</v>
      </c>
      <c r="B10" s="177" t="s">
        <v>7822</v>
      </c>
      <c r="C10" s="178" t="str">
        <f>IF(B10="","",VLOOKUP(B10,'様式4・小学部（高）'!$J$17:$R$136,2,FALSE))</f>
        <v>生活</v>
      </c>
      <c r="D10" s="178" t="str">
        <f>IF(B10="","",VLOOKUP(B10,'様式4・小学部（高）'!$J$17:$R$136,3,FALSE))</f>
        <v>生活</v>
      </c>
      <c r="E10" s="178" t="str">
        <f>IF(B10="","",VLOOKUP(B10,'様式4・小学部（高）'!$J$17:$R$136,4,FALSE))</f>
        <v>66-11　大 日 本 図 書</v>
      </c>
      <c r="F10" s="179" t="str">
        <f>IF(B10="","",VLOOKUP(B10,'様式4・小学部（高）'!$J$17:$R$136,5,FALSE))</f>
        <v>ともだちのつくりかた</v>
      </c>
      <c r="G10" s="179" t="str">
        <f>IF(B10="","",VLOOKUP(B10,'様式4・小学部（高）'!$J$17:$R$136,6,FALSE))</f>
        <v>知</v>
      </c>
      <c r="H10" s="179" t="str">
        <f>IF(B10="","",VLOOKUP(B10,'様式4・小学部（高）'!$J$17:$R$136,7,FALSE))</f>
        <v>全</v>
      </c>
      <c r="I10" s="197" t="s">
        <v>7968</v>
      </c>
    </row>
    <row r="11" spans="1:9" ht="80.099999999999994" customHeight="1" x14ac:dyDescent="0.45">
      <c r="A11" s="176">
        <v>4</v>
      </c>
      <c r="B11" s="177" t="s">
        <v>7823</v>
      </c>
      <c r="C11" s="178" t="str">
        <f>IF(B11="","",VLOOKUP(B11,'様式4・小学部（高）'!$J$17:$R$136,2,FALSE))</f>
        <v>音楽</v>
      </c>
      <c r="D11" s="178" t="str">
        <f>IF(B11="","",VLOOKUP(B11,'様式4・小学部（高）'!$J$17:$R$136,3,FALSE))</f>
        <v>音楽</v>
      </c>
      <c r="E11" s="178" t="str">
        <f>IF(B11="","",VLOOKUP(B11,'様式4・小学部（高）'!$J$17:$R$136,4,FALSE))</f>
        <v>08-2　グ ラ ン ま ま</v>
      </c>
      <c r="F11" s="179" t="str">
        <f>IF(B11="","",VLOOKUP(B11,'様式4・小学部（高）'!$J$17:$R$136,5,FALSE))</f>
        <v>うたえほんⅡ</v>
      </c>
      <c r="G11" s="179" t="str">
        <f>IF(B11="","",VLOOKUP(B11,'様式4・小学部（高）'!$J$17:$R$136,6,FALSE))</f>
        <v>知</v>
      </c>
      <c r="H11" s="179" t="str">
        <f>IF(B11="","",VLOOKUP(B11,'様式4・小学部（高）'!$J$17:$R$136,7,FALSE))</f>
        <v>全</v>
      </c>
      <c r="I11" s="197" t="s">
        <v>7969</v>
      </c>
    </row>
    <row r="12" spans="1:9" ht="80.099999999999994" customHeight="1" x14ac:dyDescent="0.45">
      <c r="A12" s="176">
        <v>5</v>
      </c>
      <c r="B12" s="177" t="s">
        <v>7824</v>
      </c>
      <c r="C12" s="178" t="str">
        <f>IF(B12="","",VLOOKUP(B12,'様式4・小学部（高）'!$J$17:$R$136,2,FALSE))</f>
        <v>図画工作</v>
      </c>
      <c r="D12" s="178" t="str">
        <f>IF(B12="","",VLOOKUP(B12,'様式4・小学部（高）'!$J$17:$R$136,3,FALSE))</f>
        <v>図画工作</v>
      </c>
      <c r="E12" s="178" t="str">
        <f>IF(B12="","",VLOOKUP(B12,'様式4・小学部（高）'!$J$17:$R$136,4,FALSE))</f>
        <v>28-1　福　音　館</v>
      </c>
      <c r="F12" s="179" t="str">
        <f>IF(B12="","",VLOOKUP(B12,'様式4・小学部（高）'!$J$17:$R$136,5,FALSE))</f>
        <v>かがくのとも絵本しんぶんしでつくろう</v>
      </c>
      <c r="G12" s="179" t="str">
        <f>IF(B12="","",VLOOKUP(B12,'様式4・小学部（高）'!$J$17:$R$136,6,FALSE))</f>
        <v>知</v>
      </c>
      <c r="H12" s="179" t="str">
        <f>IF(B12="","",VLOOKUP(B12,'様式4・小学部（高）'!$J$17:$R$136,7,FALSE))</f>
        <v>全</v>
      </c>
      <c r="I12" s="197" t="s">
        <v>7970</v>
      </c>
    </row>
    <row r="13" spans="1:9" ht="80.099999999999994" customHeight="1" x14ac:dyDescent="0.45">
      <c r="A13" s="176">
        <v>6</v>
      </c>
      <c r="B13" s="177" t="s">
        <v>7825</v>
      </c>
      <c r="C13" s="178" t="str">
        <f>IF(B13="","",VLOOKUP(B13,'様式4・小学部（高）'!$J$17:$R$136,2,FALSE))</f>
        <v>道徳</v>
      </c>
      <c r="D13" s="178" t="str">
        <f>IF(B13="","",VLOOKUP(B13,'様式4・小学部（高）'!$J$17:$R$136,3,FALSE))</f>
        <v>道徳</v>
      </c>
      <c r="E13" s="178" t="str">
        <f>IF(B13="","",VLOOKUP(B13,'様式4・小学部（高）'!$J$17:$R$136,4,FALSE))</f>
        <v>28-3　ブロンズ新社</v>
      </c>
      <c r="F13" s="179" t="str">
        <f>IF(B13="","",VLOOKUP(B13,'様式4・小学部（高）'!$J$17:$R$136,5,FALSE))</f>
        <v>ぼくのニセモノをつくるには</v>
      </c>
      <c r="G13" s="179" t="str">
        <f>IF(B13="","",VLOOKUP(B13,'様式4・小学部（高）'!$J$17:$R$136,6,FALSE))</f>
        <v>知</v>
      </c>
      <c r="H13" s="179" t="str">
        <f>IF(B13="","",VLOOKUP(B13,'様式4・小学部（高）'!$J$17:$R$136,7,FALSE))</f>
        <v>全</v>
      </c>
      <c r="I13" s="197" t="s">
        <v>7974</v>
      </c>
    </row>
    <row r="14" spans="1:9" ht="80.099999999999994" customHeight="1" x14ac:dyDescent="0.45">
      <c r="A14" s="176">
        <v>7</v>
      </c>
      <c r="B14" s="177"/>
      <c r="C14" s="178" t="str">
        <f>IF(B14="","",VLOOKUP(B14,'様式4・小学部（高）'!$J$17:$R$136,2,FALSE))</f>
        <v/>
      </c>
      <c r="D14" s="178" t="str">
        <f>IF(B14="","",VLOOKUP(B14,'様式4・小学部（高）'!$J$17:$R$136,3,FALSE))</f>
        <v/>
      </c>
      <c r="E14" s="178" t="str">
        <f>IF(B14="","",VLOOKUP(B14,'様式4・小学部（高）'!$J$17:$R$136,4,FALSE))</f>
        <v/>
      </c>
      <c r="F14" s="179" t="str">
        <f>IF(B14="","",VLOOKUP(B14,'様式4・小学部（高）'!$J$17:$R$136,5,FALSE))</f>
        <v/>
      </c>
      <c r="G14" s="179" t="str">
        <f>IF(B14="","",VLOOKUP(B14,'様式4・小学部（高）'!$J$17:$R$136,6,FALSE))</f>
        <v/>
      </c>
      <c r="H14" s="179" t="str">
        <f>IF(B14="","",VLOOKUP(B14,'様式4・小学部（高）'!$J$17:$R$136,7,FALSE))</f>
        <v/>
      </c>
      <c r="I14" s="197"/>
    </row>
    <row r="15" spans="1:9" ht="80.099999999999994" customHeight="1" x14ac:dyDescent="0.45">
      <c r="A15" s="176">
        <v>8</v>
      </c>
      <c r="B15" s="177"/>
      <c r="C15" s="178" t="str">
        <f>IF(B15="","",VLOOKUP(B15,'様式4・小学部（高）'!$J$17:$R$136,2,FALSE))</f>
        <v/>
      </c>
      <c r="D15" s="178" t="str">
        <f>IF(B15="","",VLOOKUP(B15,'様式4・小学部（高）'!$J$17:$R$136,3,FALSE))</f>
        <v/>
      </c>
      <c r="E15" s="178" t="str">
        <f>IF(B15="","",VLOOKUP(B15,'様式4・小学部（高）'!$J$17:$R$136,4,FALSE))</f>
        <v/>
      </c>
      <c r="F15" s="179" t="str">
        <f>IF(B15="","",VLOOKUP(B15,'様式4・小学部（高）'!$J$17:$R$136,5,FALSE))</f>
        <v/>
      </c>
      <c r="G15" s="179" t="str">
        <f>IF(B15="","",VLOOKUP(B15,'様式4・小学部（高）'!$J$17:$R$136,6,FALSE))</f>
        <v/>
      </c>
      <c r="H15" s="179" t="str">
        <f>IF(B15="","",VLOOKUP(B15,'様式4・小学部（高）'!$J$17:$R$136,7,FALSE))</f>
        <v/>
      </c>
      <c r="I15" s="197"/>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8" sqref="I8: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大阪府立東住吉支援学校　B部門（知的障がい教育部門）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7944</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8" zoomScale="85" zoomScaleNormal="100" zoomScaleSheetLayoutView="85" workbookViewId="0">
      <selection activeCell="I8" sqref="I8: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大阪府立東住吉支援学校　B部門（知的障がい教育部門）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7945</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07-2　金　の　星　社</v>
      </c>
      <c r="F8" s="179" t="str">
        <f>IF(B8="","",VLOOKUP(B8,'様式4・小学部（高）'!$S$17:$AA$136,5,FALSE))</f>
        <v>金の星社の絵本そらとぶクレヨン</v>
      </c>
      <c r="G8" s="181" t="str">
        <f>IF(B8="","",VLOOKUP(B8,'様式4・小学部（高）'!$S$17:$AA$136,6,FALSE))</f>
        <v>知</v>
      </c>
      <c r="H8" s="181" t="str">
        <f>IF(B8="","",VLOOKUP(B8,'様式4・小学部（高）'!$S$17:$AA$136,7,FALSE))</f>
        <v>全</v>
      </c>
      <c r="I8" s="197" t="s">
        <v>7976</v>
      </c>
    </row>
    <row r="9" spans="1:9" ht="80.099999999999994" customHeight="1" x14ac:dyDescent="0.45">
      <c r="A9" s="176">
        <v>2</v>
      </c>
      <c r="B9" s="177" t="s">
        <v>7881</v>
      </c>
      <c r="C9" s="180" t="str">
        <f>IF(B9="","",VLOOKUP(B9,'様式4・小学部（高）'!$S$17:$AA$136,2,FALSE))</f>
        <v>算数</v>
      </c>
      <c r="D9" s="180" t="str">
        <f>IF(B9="","",VLOOKUP(B9,'様式4・小学部（高）'!$S$17:$AA$136,3,FALSE))</f>
        <v>算数</v>
      </c>
      <c r="E9" s="178" t="str">
        <f>IF(B9="","",VLOOKUP(B9,'様式4・小学部（高）'!$S$17:$AA$136,4,FALSE))</f>
        <v>20-4　戸田デザイン</v>
      </c>
      <c r="F9" s="179" t="str">
        <f>IF(B9="","",VLOOKUP(B9,'様式4・小学部（高）'!$S$17:$AA$136,5,FALSE))</f>
        <v>とけいのえほん</v>
      </c>
      <c r="G9" s="181" t="str">
        <f>IF(B9="","",VLOOKUP(B9,'様式4・小学部（高）'!$S$17:$AA$136,6,FALSE))</f>
        <v>知</v>
      </c>
      <c r="H9" s="181" t="str">
        <f>IF(B9="","",VLOOKUP(B9,'様式4・小学部（高）'!$S$17:$AA$136,7,FALSE))</f>
        <v>全</v>
      </c>
      <c r="I9" s="197" t="s">
        <v>7971</v>
      </c>
    </row>
    <row r="10" spans="1:9" ht="80.099999999999994" customHeight="1" x14ac:dyDescent="0.45">
      <c r="A10" s="176">
        <v>3</v>
      </c>
      <c r="B10" s="177" t="s">
        <v>7883</v>
      </c>
      <c r="C10" s="180" t="str">
        <f>IF(B10="","",VLOOKUP(B10,'様式4・小学部（高）'!$S$17:$AA$136,2,FALSE))</f>
        <v>音楽</v>
      </c>
      <c r="D10" s="180" t="str">
        <f>IF(B10="","",VLOOKUP(B10,'様式4・小学部（高）'!$S$17:$AA$136,3,FALSE))</f>
        <v>音楽</v>
      </c>
      <c r="E10" s="178" t="str">
        <f>IF(B10="","",VLOOKUP(B10,'様式4・小学部（高）'!$S$17:$AA$136,4,FALSE))</f>
        <v>10-4　こ　ぐ　ま　社</v>
      </c>
      <c r="F10" s="179" t="str">
        <f>IF(B10="","",VLOOKUP(B10,'様式4・小学部（高）'!$S$17:$AA$136,5,FALSE))</f>
        <v>たのしいうたの絵本いっしょにうたって！</v>
      </c>
      <c r="G10" s="181" t="str">
        <f>IF(B10="","",VLOOKUP(B10,'様式4・小学部（高）'!$S$17:$AA$136,6,FALSE))</f>
        <v>知</v>
      </c>
      <c r="H10" s="181" t="str">
        <f>IF(B10="","",VLOOKUP(B10,'様式4・小学部（高）'!$S$17:$AA$136,7,FALSE))</f>
        <v>全</v>
      </c>
      <c r="I10" s="197" t="s">
        <v>7972</v>
      </c>
    </row>
    <row r="11" spans="1:9" ht="80.099999999999994" customHeight="1" x14ac:dyDescent="0.45">
      <c r="A11" s="176">
        <v>4</v>
      </c>
      <c r="B11" s="177" t="s">
        <v>7885</v>
      </c>
      <c r="C11" s="180" t="str">
        <f>IF(B11="","",VLOOKUP(B11,'様式4・小学部（高）'!$S$17:$AA$136,2,FALSE))</f>
        <v>道徳</v>
      </c>
      <c r="D11" s="180" t="str">
        <f>IF(B11="","",VLOOKUP(B11,'様式4・小学部（高）'!$S$17:$AA$136,3,FALSE))</f>
        <v>道徳</v>
      </c>
      <c r="E11" s="178" t="str">
        <f>IF(B11="","",VLOOKUP(B11,'様式4・小学部（高）'!$S$17:$AA$136,4,FALSE))</f>
        <v>10-8　合　同　出　版</v>
      </c>
      <c r="F11" s="179" t="str">
        <f>IF(B11="","",VLOOKUP(B11,'様式4・小学部（高）'!$S$17:$AA$136,5,FALSE))</f>
        <v>絵でわかる
こどものせいかつずかん３おでかけのきほん</v>
      </c>
      <c r="G11" s="181" t="str">
        <f>IF(B11="","",VLOOKUP(B11,'様式4・小学部（高）'!$S$17:$AA$136,6,FALSE))</f>
        <v>知</v>
      </c>
      <c r="H11" s="181" t="str">
        <f>IF(B11="","",VLOOKUP(B11,'様式4・小学部（高）'!$S$17:$AA$136,7,FALSE))</f>
        <v>全</v>
      </c>
      <c r="I11" s="197" t="s">
        <v>7973</v>
      </c>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8" sqref="I8: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大阪府立東住吉支援学校　B部門（知的障がい教育部門）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7945</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83A971-CF1C-455F-A332-A8BC96700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9E5DE3-0CB7-4D88-A5B1-83115B76221D}">
  <ds:schemaRefs>
    <ds:schemaRef ds:uri="http://schemas.microsoft.com/office/2006/metadata/properties"/>
    <ds:schemaRef ds:uri="92c85782-91b6-4975-a634-e8e07eaefb77"/>
    <ds:schemaRef ds:uri="http://purl.org/dc/elements/1.1/"/>
    <ds:schemaRef ds:uri="http://purl.org/dc/terms/"/>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6932e3a0-a992-4f7a-aa03-871e9f76d4f8"/>
    <ds:schemaRef ds:uri="http://www.w3.org/XML/1998/namespace"/>
  </ds:schemaRefs>
</ds:datastoreItem>
</file>

<file path=customXml/itemProps3.xml><?xml version="1.0" encoding="utf-8"?>
<ds:datastoreItem xmlns:ds="http://schemas.openxmlformats.org/officeDocument/2006/customXml" ds:itemID="{16010BAD-E0F0-4A0B-BDC6-7D831ED640D2}">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2025-06-17T07:17:14Z</cp:lastPrinted>
  <dcterms:created xsi:type="dcterms:W3CDTF">2019-06-05T06:28:00Z</dcterms:created>
  <dcterms:modified xsi:type="dcterms:W3CDTF">2025-11-27T07:30:17Z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