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0BC5D11-A7B9-4661-9F90-69C3C3D1A822}" xr6:coauthVersionLast="47" xr6:coauthVersionMax="47" xr10:uidLastSave="{00000000-0000-0000-0000-000000000000}"/>
  <bookViews>
    <workbookView xWindow="3504" yWindow="15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様式4・中学部!$A$1:$Z$76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<sst xmlns="http://schemas.openxmlformats.org/spreadsheetml/2006/main" count="17767" uniqueCount="7969">
  <si>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</si>
  <si>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</si>
  <si>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</si>
  <si>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</si>
  <si>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</si>
  <si>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</si>
  <si>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</si>
  <si>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</si>
  <si>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</si>
  <si>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</si>
  <si>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</si>
  <si>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</si>
  <si>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</si>
  <si>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</si>
  <si>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</si>
  <si>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</si>
  <si>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</si>
  <si>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</si>
  <si>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</si>
  <si>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</si>
  <si>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</si>
  <si>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</si>
  <si>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</si>
  <si>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</si>
  <si>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</si>
  <si>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</si>
  <si>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</si>
  <si>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</si>
  <si>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</si>
  <si>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</si>
  <si>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</si>
  <si>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</si>
  <si>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</si>
  <si>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</si>
  <si>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</si>
  <si>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</si>
  <si>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</si>
  <si>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</si>
  <si>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</si>
  <si>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</si>
  <si>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</si>
  <si>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</si>
  <si>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</si>
  <si>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</si>
  <si>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</si>
  <si>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</si>
  <si>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</si>
  <si>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</si>
  <si>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</si>
  <si>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</si>
  <si>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</si>
  <si>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</si>
  <si>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</si>
  <si>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</si>
  <si>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</si>
  <si>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</si>
  <si>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</si>
  <si>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</si>
  <si>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</si>
  <si>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</si>
  <si>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</si>
  <si>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</si>
  <si>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</si>
  <si>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</si>
  <si>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</si>
  <si>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</si>
  <si>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</si>
  <si>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</si>
  <si>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</si>
  <si>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</si>
  <si>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</si>
  <si>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</si>
  <si>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</si>
  <si>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</si>
  <si>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</si>
  <si>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</si>
  <si>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</si>
  <si>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</si>
  <si>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</si>
  <si>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</si>
  <si>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</si>
  <si>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</si>
  <si>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</si>
  <si>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</si>
  <si>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</si>
  <si>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</si>
  <si>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</si>
  <si>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</si>
  <si>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</si>
  <si>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</si>
  <si>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</si>
  <si>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</si>
  <si>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</si>
  <si>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</si>
  <si>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</si>
  <si>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</si>
  <si>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</si>
  <si>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</si>
  <si>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</si>
  <si>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</si>
  <si>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</si>
  <si>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</si>
  <si>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</si>
  <si>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</si>
  <si>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</si>
  <si>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</si>
  <si>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</si>
  <si>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</si>
  <si>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</si>
  <si>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</si>
  <si>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</si>
  <si>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</si>
  <si>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</si>
  <si>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</si>
  <si>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</si>
  <si>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</si>
  <si>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</si>
  <si>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</si>
  <si>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</si>
  <si>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</si>
  <si>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</si>
  <si>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</si>
  <si>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</si>
  <si>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</si>
  <si>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</si>
  <si>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</si>
  <si>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</si>
  <si>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</si>
  <si>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</si>
  <si>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</si>
  <si>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</si>
  <si>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</si>
  <si>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</si>
  <si>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</si>
  <si>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</si>
  <si>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</si>
  <si>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</si>
  <si>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</si>
  <si>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</si>
  <si>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</si>
  <si>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</si>
  <si>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</si>
  <si>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</si>
  <si>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</si>
  <si>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</si>
  <si>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</si>
  <si>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</si>
  <si>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</si>
  <si>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</si>
  <si>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</si>
  <si>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</si>
  <si>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</si>
  <si>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</si>
  <si>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</si>
  <si>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</si>
  <si>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</si>
  <si>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</si>
  <si>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</si>
  <si>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</si>
  <si>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</si>
  <si>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</si>
  <si>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</si>
  <si>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</si>
  <si>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</si>
  <si>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</si>
  <si>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</si>
  <si>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</si>
  <si>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</si>
  <si>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</si>
  <si>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</si>
  <si>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</si>
  <si>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</si>
  <si>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</si>
  <si>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</si>
  <si>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</si>
  <si>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</si>
  <si>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</si>
  <si>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</si>
  <si>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</si>
  <si>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</si>
  <si>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</si>
  <si>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</si>
  <si>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</si>
  <si>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</si>
  <si>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</si>
  <si>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</si>
  <si>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</si>
  <si>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</si>
  <si>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</si>
  <si>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</si>
  <si>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</si>
  <si>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</si>
  <si>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</si>
  <si>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</si>
  <si>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</si>
  <si>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</si>
  <si>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</si>
  <si>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</si>
  <si>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</si>
  <si>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</si>
  <si>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</si>
  <si>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</si>
  <si>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</si>
  <si>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</si>
  <si>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</si>
  <si>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</si>
  <si>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</si>
  <si>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</si>
  <si>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</si>
  <si>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</si>
  <si>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</si>
  <si>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</si>
  <si>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</si>
  <si>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</si>
  <si>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</si>
  <si>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</si>
  <si>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</si>
  <si>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</si>
  <si>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</si>
  <si>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</si>
  <si>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</si>
  <si>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</si>
  <si>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</si>
  <si>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</si>
  <si>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</si>
  <si>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</si>
  <si>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</si>
  <si>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</si>
  <si>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</si>
  <si>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</si>
  <si>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</si>
  <si>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</si>
  <si>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</si>
  <si>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</si>
  <si>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</si>
  <si>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</si>
  <si>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</si>
  <si>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</si>
  <si>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</si>
  <si>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</si>
  <si>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</si>
  <si>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</si>
  <si>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</si>
  <si>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</si>
  <si>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</si>
  <si>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</si>
  <si>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</si>
  <si>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</si>
  <si>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</si>
  <si>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</si>
  <si>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</si>
  <si>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</si>
  <si>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</si>
  <si>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</si>
  <si>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</si>
  <si>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</si>
  <si>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</si>
  <si>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</si>
  <si>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</si>
  <si>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</si>
  <si>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</si>
  <si>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</si>
  <si>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</si>
  <si>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</si>
  <si>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</si>
  <si>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</si>
  <si>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</si>
  <si>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</si>
  <si>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</si>
  <si>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</si>
  <si>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</si>
  <si>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</si>
  <si>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</si>
  <si>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</si>
  <si>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</si>
  <si>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</si>
  <si>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</si>
  <si>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</si>
  <si>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</si>
  <si>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</si>
  <si>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</si>
  <si>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</si>
  <si>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</si>
  <si>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</si>
  <si>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</si>
  <si>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</si>
  <si>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</si>
  <si>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</si>
  <si>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</si>
  <si>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</si>
  <si>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</si>
  <si>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</si>
  <si>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</si>
  <si>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</si>
  <si>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</si>
  <si>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</si>
  <si>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</si>
  <si>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</si>
  <si>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</si>
  <si>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</si>
  <si>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</si>
  <si>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</si>
  <si>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</si>
  <si>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</si>
  <si>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</si>
  <si>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</si>
  <si>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</si>
  <si>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</si>
  <si>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</si>
  <si>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</si>
  <si>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</si>
  <si>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</si>
  <si>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</si>
  <si>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</si>
  <si>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</si>
  <si>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</si>
  <si>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</si>
  <si>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</si>
  <si>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</si>
  <si>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</si>
  <si>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</si>
  <si>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</si>
  <si>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</si>
  <si>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</si>
  <si>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</si>
  <si>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</si>
  <si>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</si>
  <si>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</si>
  <si>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</si>
  <si>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</si>
  <si>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</si>
  <si>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</si>
  <si>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</si>
  <si>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</si>
  <si>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</si>
  <si>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</si>
  <si>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</si>
  <si>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</si>
  <si>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</si>
  <si>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</si>
  <si>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</si>
  <si>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</si>
  <si>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</si>
  <si>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</si>
  <si>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</si>
  <si>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</si>
  <si>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</si>
  <si>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</si>
  <si>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</si>
  <si>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</si>
  <si>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</si>
  <si>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</si>
  <si>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</si>
  <si>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</si>
  <si>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</si>
  <si>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</si>
  <si>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</si>
  <si>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</si>
  <si>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</si>
  <si>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</si>
  <si>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</si>
  <si>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</si>
  <si>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</si>
  <si>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</si>
  <si>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</si>
  <si>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</si>
  <si>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</si>
  <si>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</si>
  <si>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</si>
  <si>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</si>
  <si>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</si>
  <si>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</si>
  <si>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</si>
  <si>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</si>
  <si>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</si>
  <si>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</si>
  <si>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</si>
  <si>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</si>
  <si>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</si>
  <si>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</si>
  <si>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</si>
  <si>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</si>
  <si>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</si>
  <si>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</si>
  <si>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</si>
  <si>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</si>
  <si>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</si>
  <si>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</si>
  <si>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</si>
  <si>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</si>
  <si>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</si>
  <si>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</si>
  <si>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</si>
  <si>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</si>
  <si>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</si>
  <si>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</si>
  <si>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</si>
  <si>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</si>
  <si>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</si>
  <si>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</si>
  <si>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</si>
  <si>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</si>
  <si>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</si>
  <si>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</si>
  <si>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</si>
  <si>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</si>
  <si>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</si>
  <si>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</si>
  <si>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</si>
  <si>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</si>
  <si>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</si>
  <si>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</si>
  <si>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</si>
  <si>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</si>
  <si>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</si>
  <si>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</si>
  <si>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</si>
  <si>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</si>
  <si>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</si>
  <si>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</si>
  <si>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</si>
  <si>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</si>
  <si>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</si>
  <si>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</si>
  <si>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</si>
  <si>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</si>
  <si>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</si>
  <si>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</si>
  <si>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</si>
  <si>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</si>
  <si>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</si>
  <si>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</si>
  <si>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</si>
  <si>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</si>
  <si>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</si>
  <si>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</si>
  <si>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</si>
  <si>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</si>
  <si>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</si>
  <si>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</si>
  <si>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</si>
  <si>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</si>
  <si>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</si>
  <si>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</si>
  <si>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</si>
  <si>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</si>
  <si>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</si>
  <si>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</si>
  <si>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</si>
  <si>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</si>
  <si>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</si>
  <si>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</si>
  <si>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</si>
  <si>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</si>
  <si>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</si>
  <si>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</si>
  <si>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</si>
  <si>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</si>
  <si>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</si>
  <si>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</si>
  <si>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</si>
  <si>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</si>
  <si>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</si>
  <si>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</si>
  <si>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</si>
  <si>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</si>
  <si>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</si>
  <si>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</si>
  <si>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</si>
  <si>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</si>
  <si>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</si>
  <si>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</si>
  <si>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</si>
  <si>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</si>
  <si>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</si>
  <si>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</si>
  <si>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</si>
  <si>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</si>
  <si>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</si>
  <si>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</si>
  <si>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</si>
  <si>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</si>
  <si>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</si>
  <si>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</si>
  <si>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</si>
  <si>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</si>
  <si>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</si>
  <si>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</si>
  <si>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</si>
  <si>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</si>
  <si>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</si>
  <si>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</si>
  <si>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</si>
  <si>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</si>
  <si>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</si>
  <si>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</si>
  <si>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</si>
  <si>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</si>
  <si>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</si>
  <si>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</si>
  <si>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</si>
  <si>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</si>
  <si>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</si>
  <si>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</si>
  <si>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</si>
  <si>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</si>
  <si>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</si>
  <si>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</si>
  <si>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</si>
  <si>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</si>
  <si>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</si>
  <si>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</si>
  <si>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</si>
  <si>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</si>
  <si>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</si>
  <si>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</si>
  <si>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</si>
  <si>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</si>
  <si>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</si>
  <si>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</si>
  <si>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</si>
  <si>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</si>
  <si>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</si>
  <si>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</si>
  <si>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</si>
  <si>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</si>
  <si>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</si>
  <si>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</si>
  <si>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</si>
  <si>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</si>
  <si>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</si>
  <si>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</si>
  <si>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</si>
  <si>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</si>
  <si>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</si>
  <si>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</si>
  <si>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</si>
  <si>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</si>
  <si>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</si>
  <si>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</si>
  <si>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</si>
  <si>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</si>
  <si>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</si>
  <si>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</si>
  <si>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</si>
  <si>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</si>
  <si>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</si>
  <si>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</si>
  <si>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</si>
  <si>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</si>
  <si>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</si>
  <si>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</si>
  <si>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</si>
  <si>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</si>
  <si>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</si>
  <si>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</si>
  <si>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</si>
  <si>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</si>
  <si>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</si>
  <si>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</si>
  <si>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</si>
  <si>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</si>
  <si>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</si>
  <si>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</si>
  <si>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</si>
  <si>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</si>
  <si>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</si>
  <si>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</si>
  <si>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</si>
  <si>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</si>
  <si>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</si>
  <si>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</si>
  <si>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</si>
  <si>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</si>
  <si>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</si>
  <si>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</si>
  <si>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</si>
  <si>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</si>
  <si>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</si>
  <si>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</si>
  <si>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</si>
  <si>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</si>
  <si>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</si>
  <si>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</si>
  <si>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</si>
  <si>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</si>
  <si>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</si>
  <si>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</si>
  <si>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</si>
  <si>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</si>
  <si>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</si>
  <si>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</si>
  <si>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</si>
  <si>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</si>
  <si>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</si>
  <si>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</si>
  <si>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</si>
  <si>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</si>
  <si>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</si>
  <si>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</si>
  <si>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</si>
  <si>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</si>
  <si>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</si>
  <si>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</si>
  <si>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</si>
  <si>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</si>
  <si>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</si>
  <si>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</si>
  <si>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</si>
  <si>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</si>
  <si>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</si>
  <si>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</si>
  <si>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</si>
  <si>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</si>
  <si>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</si>
  <si>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</si>
  <si>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</si>
  <si>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</si>
  <si>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</si>
  <si>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</si>
  <si>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</si>
  <si>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</si>
  <si>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</si>
  <si>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</si>
  <si>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</si>
  <si>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</si>
  <si>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</si>
  <si>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</si>
  <si>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</si>
  <si>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</si>
  <si>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</si>
  <si>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</si>
  <si>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</si>
  <si>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</si>
  <si>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</si>
  <si>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</si>
  <si>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</si>
  <si>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</si>
  <si>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</si>
  <si>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</si>
  <si>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</si>
  <si>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</si>
  <si>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</si>
  <si>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</si>
  <si>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</si>
  <si>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</si>
  <si>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</si>
  <si>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</si>
  <si>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</si>
  <si>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</si>
  <si>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</si>
  <si>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</si>
  <si>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</si>
  <si>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</si>
  <si>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</si>
  <si>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</si>
  <si>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</si>
  <si>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</si>
  <si>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</si>
  <si>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</si>
  <si>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</si>
  <si>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</si>
  <si>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</si>
  <si>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</si>
  <si>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</si>
  <si>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</si>
  <si>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</si>
  <si>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</si>
  <si>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</si>
  <si>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</si>
  <si>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</si>
  <si>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</si>
  <si>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</si>
  <si>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</si>
  <si>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</si>
  <si>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</si>
  <si>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</si>
  <si>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</si>
  <si>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</si>
  <si>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</si>
  <si>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</si>
  <si>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</si>
  <si>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</si>
  <si>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</si>
  <si>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</si>
  <si>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</si>
  <si>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</si>
  <si>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</si>
  <si>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</si>
  <si>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</si>
  <si>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</si>
  <si>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</si>
  <si>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</si>
  <si>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</si>
  <si>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</si>
  <si>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</si>
  <si>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</si>
  <si>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</si>
  <si>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</si>
  <si>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</si>
  <si>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</si>
  <si>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</si>
  <si>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</si>
  <si>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</si>
  <si>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</si>
  <si>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</si>
  <si>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</si>
  <si>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</si>
  <si>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</si>
  <si>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</si>
  <si>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</si>
  <si>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</si>
  <si>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</si>
  <si>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</si>
  <si>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</si>
  <si>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</si>
  <si>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</si>
  <si>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</si>
  <si>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</si>
  <si>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</si>
  <si>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</si>
  <si>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</si>
  <si>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</si>
  <si>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</si>
  <si>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</si>
  <si>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</si>
  <si>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</si>
  <si>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</si>
  <si>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</si>
  <si>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</si>
  <si>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</si>
  <si>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</si>
  <si>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</si>
  <si>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</si>
  <si>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</si>
  <si>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</si>
  <si>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</si>
  <si>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</si>
  <si>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</si>
  <si>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</si>
  <si>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</si>
  <si>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</si>
  <si>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</si>
  <si>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</si>
  <si>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</si>
  <si>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</si>
  <si>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</si>
  <si>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</si>
  <si>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</si>
  <si>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</si>
  <si>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</si>
  <si>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</si>
  <si>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</si>
  <si>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</si>
  <si>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</si>
  <si>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</si>
  <si>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</si>
  <si>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</si>
  <si>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</si>
  <si>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</si>
  <si>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</si>
  <si>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</si>
  <si>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</si>
  <si>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</si>
  <si>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</si>
  <si>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</si>
  <si>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</si>
  <si>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</si>
  <si>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</si>
  <si>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</si>
  <si>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</si>
  <si>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</si>
  <si>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</si>
  <si>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</si>
  <si>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</si>
  <si>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</si>
  <si>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</si>
  <si>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</si>
  <si>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</si>
  <si>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</si>
  <si>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</si>
  <si>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</si>
  <si>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</si>
  <si>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</si>
  <si>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</si>
  <si>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</si>
  <si>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</si>
  <si>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</si>
  <si>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</si>
  <si>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</si>
  <si>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</si>
  <si>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</si>
  <si>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</si>
  <si>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</si>
  <si>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</si>
  <si>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</si>
  <si>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</si>
  <si>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</si>
  <si>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</si>
  <si>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</si>
  <si>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</si>
  <si>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</si>
  <si>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</si>
  <si>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</si>
  <si>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</si>
  <si>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</si>
  <si>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</si>
  <si>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</si>
  <si>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</si>
  <si>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</si>
  <si>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</si>
  <si>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</si>
  <si>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</si>
  <si>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</si>
  <si>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</si>
  <si>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</si>
  <si>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</si>
  <si>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</si>
  <si>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</si>
  <si>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</si>
  <si>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</si>
  <si>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</si>
  <si>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</si>
  <si>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</si>
  <si>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</si>
  <si>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</si>
  <si>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</si>
  <si>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</si>
  <si>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</si>
  <si>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</si>
  <si>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</si>
  <si>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</si>
  <si>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</si>
  <si>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</si>
  <si>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</si>
  <si>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</si>
  <si>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</si>
  <si>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</si>
  <si>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</si>
  <si>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</si>
  <si>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</si>
  <si>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</si>
  <si>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</si>
  <si>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</si>
  <si>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</si>
  <si>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</si>
  <si>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</si>
  <si>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</si>
  <si>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</si>
  <si>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</si>
  <si>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</si>
  <si>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</si>
  <si>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</si>
  <si>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</si>
  <si>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</si>
  <si>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</si>
  <si>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</si>
  <si>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</si>
  <si>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</si>
  <si>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</si>
  <si>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</si>
  <si>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</si>
  <si>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</si>
  <si>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</si>
  <si>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</si>
  <si>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</si>
  <si>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</si>
  <si>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</si>
  <si>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</si>
  <si>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</si>
  <si>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</si>
  <si>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</si>
  <si>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</si>
  <si>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</si>
  <si>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</si>
  <si>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</si>
  <si>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</si>
  <si>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</si>
  <si>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</si>
  <si>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</si>
  <si>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</si>
  <si>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</si>
  <si>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</si>
  <si>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</si>
  <si>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</si>
  <si>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</si>
  <si>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</si>
  <si>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</si>
  <si>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</si>
  <si>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</si>
  <si>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</si>
  <si>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</si>
  <si>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</si>
  <si>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</si>
  <si>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</si>
  <si>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</si>
  <si>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</si>
  <si>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</si>
  <si>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</si>
  <si>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</si>
  <si>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</si>
  <si>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</si>
  <si>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</si>
  <si>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</si>
  <si>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</si>
  <si>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</si>
  <si>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</si>
  <si>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</si>
  <si>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</si>
  <si>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</si>
  <si>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</si>
  <si>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</si>
  <si>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</si>
  <si>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</si>
  <si>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</si>
  <si>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</si>
  <si>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</si>
  <si>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</si>
  <si>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</si>
  <si>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</si>
  <si>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</si>
  <si>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</si>
  <si>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</si>
  <si>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</si>
  <si>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</si>
  <si>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</si>
  <si>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</si>
  <si>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</si>
  <si>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</si>
  <si>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</si>
  <si>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</si>
  <si>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</si>
  <si>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</si>
  <si>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</si>
  <si>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</si>
  <si>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</si>
  <si>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</si>
  <si>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</si>
  <si>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</si>
  <si>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</si>
  <si>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</si>
  <si>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</si>
  <si>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</si>
  <si>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</si>
  <si>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</si>
  <si>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</si>
  <si>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</si>
  <si>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</si>
  <si>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</si>
  <si>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</si>
  <si>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</si>
  <si>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</si>
  <si>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</si>
  <si>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</si>
  <si>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</si>
  <si>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</si>
  <si>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</si>
  <si>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</si>
  <si>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</si>
  <si>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</si>
  <si>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</si>
  <si>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</si>
  <si>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</si>
  <si>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</si>
  <si>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</si>
  <si>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</si>
  <si>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</si>
  <si>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</si>
  <si>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</si>
  <si>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</si>
  <si>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</si>
  <si>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</si>
  <si>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</si>
  <si>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</si>
  <si>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</si>
  <si>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</si>
  <si>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</si>
  <si>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</si>
  <si>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</si>
  <si>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</si>
  <si>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</si>
  <si>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</si>
  <si>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</si>
  <si>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</si>
  <si>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</si>
  <si>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</si>
  <si>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</si>
  <si>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</si>
  <si>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</si>
  <si>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</si>
  <si>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</si>
  <si>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</si>
  <si>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</si>
  <si>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</si>
  <si>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</si>
  <si>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</si>
  <si>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</si>
  <si>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</si>
  <si>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</si>
  <si>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</si>
  <si>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</si>
  <si>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</si>
  <si>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</si>
  <si>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</si>
  <si>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</si>
  <si>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</si>
  <si>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</si>
  <si>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</si>
  <si>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</si>
  <si>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</si>
  <si>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</si>
  <si>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</si>
  <si>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</si>
  <si>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</si>
  <si>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</si>
  <si>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</si>
  <si>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</si>
  <si>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</si>
  <si>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</si>
  <si>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</si>
  <si>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</si>
  <si>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</si>
  <si>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</si>
  <si>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</si>
  <si>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</si>
  <si>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</si>
  <si>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</si>
  <si>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</si>
  <si>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</si>
  <si>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</si>
  <si>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</si>
  <si>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</si>
  <si>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</si>
  <si>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</si>
  <si>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</si>
  <si>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</si>
  <si>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</si>
  <si>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</si>
  <si>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</si>
  <si>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</si>
  <si>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</si>
  <si>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</si>
  <si>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</si>
  <si>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</si>
  <si>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</si>
  <si>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</si>
  <si>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</si>
  <si>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</si>
  <si>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</si>
  <si>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</si>
  <si>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</si>
  <si>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</si>
  <si>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</si>
  <si>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</si>
  <si>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</si>
  <si>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</si>
  <si>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</si>
  <si>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</si>
  <si>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</si>
  <si>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</si>
  <si>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</si>
  <si>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</si>
  <si>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</si>
  <si>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</si>
  <si>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</si>
  <si>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</si>
  <si>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</si>
  <si>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</si>
  <si>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</si>
  <si>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</si>
  <si>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</si>
  <si>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</si>
  <si>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</si>
  <si>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</si>
  <si>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</si>
  <si>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</si>
  <si>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</si>
  <si>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</si>
  <si>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</si>
  <si>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</si>
  <si>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</si>
  <si>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</si>
  <si>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</si>
  <si>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</si>
  <si>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</si>
  <si>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</si>
  <si>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</si>
  <si>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</si>
  <si>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</si>
  <si>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</si>
  <si>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</si>
  <si>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</si>
  <si>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</si>
  <si>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</si>
  <si>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</si>
  <si>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</si>
  <si>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</si>
  <si>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</si>
  <si>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</si>
  <si>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</si>
  <si>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</si>
  <si>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</si>
  <si>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</si>
  <si>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</si>
  <si>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</si>
  <si>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</si>
  <si>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</si>
  <si>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</si>
  <si>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</si>
  <si>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</si>
  <si>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</si>
  <si>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</si>
  <si>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</si>
  <si>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</si>
  <si>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</si>
  <si>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</si>
  <si>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</si>
  <si>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</si>
  <si>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</si>
  <si>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</si>
  <si>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</si>
  <si>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</si>
  <si>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</si>
  <si>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</si>
  <si>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</si>
  <si>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</si>
  <si>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</si>
  <si>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</si>
  <si>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</si>
  <si>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</si>
  <si>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</si>
  <si>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</si>
  <si>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</si>
  <si>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</si>
  <si>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</si>
  <si>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</si>
  <si>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</si>
  <si>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</si>
  <si>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</si>
  <si>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</si>
  <si>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</si>
  <si>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</si>
  <si>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</si>
  <si>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</si>
  <si>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</si>
  <si>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</si>
  <si>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</si>
  <si>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</si>
  <si>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</si>
  <si>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</si>
  <si>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</si>
  <si>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</si>
  <si>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</si>
  <si>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</si>
  <si>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</si>
  <si>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</si>
  <si>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</si>
  <si>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</si>
  <si>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</si>
  <si>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</si>
  <si>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</si>
  <si>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</si>
  <si>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</si>
  <si>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</si>
  <si>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</si>
  <si>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</si>
  <si>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</si>
  <si>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</si>
  <si>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</si>
  <si>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</si>
  <si>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</si>
  <si>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</si>
  <si>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</si>
  <si>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</si>
  <si>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</si>
  <si>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</si>
  <si>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</si>
  <si>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</si>
  <si>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</si>
  <si>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</si>
  <si>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</si>
  <si>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</si>
  <si>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</si>
  <si>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</si>
  <si>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</si>
  <si>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</si>
  <si>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</si>
  <si>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</si>
  <si>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</si>
  <si>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</si>
  <si>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</si>
  <si>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</si>
  <si>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</si>
  <si>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</si>
  <si>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</si>
  <si>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</si>
  <si>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</si>
  <si>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</si>
  <si>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</si>
  <si>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</si>
  <si>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</si>
  <si>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</si>
  <si>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</si>
  <si>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</si>
  <si>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</si>
  <si>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</si>
  <si>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</si>
  <si>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</si>
  <si>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</si>
  <si>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</si>
  <si>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</si>
  <si>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</si>
  <si>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</si>
  <si>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</si>
  <si>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</si>
  <si>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</si>
  <si>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</si>
  <si>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</si>
  <si>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</si>
  <si>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</si>
  <si>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</si>
  <si>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</si>
  <si>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</si>
  <si>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</si>
  <si>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</si>
  <si>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</si>
  <si>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</si>
  <si>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</si>
  <si>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</si>
  <si>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</si>
  <si>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</si>
  <si>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</si>
  <si>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</si>
  <si>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</si>
  <si>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</si>
  <si>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</si>
  <si>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</si>
  <si>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</si>
  <si>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</si>
  <si>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</si>
  <si>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</si>
  <si>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</si>
  <si>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</si>
  <si>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</si>
  <si>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</si>
  <si>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</si>
  <si>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</si>
  <si>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</si>
  <si>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</si>
  <si>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</si>
  <si>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</si>
  <si>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</si>
  <si>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</si>
  <si>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</si>
  <si>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</si>
  <si>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</si>
  <si>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</si>
  <si>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</si>
  <si>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</si>
  <si>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</si>
  <si>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</si>
  <si>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</si>
  <si>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</si>
  <si>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</si>
  <si>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</si>
  <si>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</si>
  <si>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</si>
  <si>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</si>
  <si>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</si>
  <si>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</si>
  <si>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</si>
  <si>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</si>
  <si>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</si>
  <si>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</si>
  <si>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</si>
  <si>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</si>
  <si>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</si>
  <si>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</si>
  <si>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</si>
  <si>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</si>
  <si>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</si>
  <si>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</si>
  <si>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</si>
  <si>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</si>
  <si>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</si>
  <si>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</si>
  <si>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</si>
  <si>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</si>
  <si>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</si>
  <si>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</si>
  <si>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</si>
  <si>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</si>
  <si>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</si>
  <si>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</si>
  <si>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</si>
  <si>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</si>
  <si>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</si>
  <si>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</si>
  <si>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</si>
  <si>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</si>
  <si>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</si>
  <si>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</si>
  <si>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</si>
  <si>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</si>
  <si>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</si>
  <si>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</si>
  <si>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</si>
  <si>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</si>
  <si>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</si>
  <si>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</si>
  <si>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</si>
  <si>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</si>
  <si>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</si>
  <si>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</si>
  <si>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</si>
  <si>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</si>
  <si>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</si>
  <si>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</si>
  <si>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</si>
  <si>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</si>
  <si>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</si>
  <si>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</si>
  <si>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</si>
  <si>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</si>
  <si>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</si>
  <si>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</si>
  <si>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</si>
  <si>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</si>
  <si>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</si>
  <si>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</si>
  <si>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</si>
  <si>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</si>
  <si>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</si>
  <si>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</si>
  <si>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</si>
  <si>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</si>
  <si>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</si>
  <si>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</si>
  <si>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</si>
  <si>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</si>
  <si>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</si>
  <si>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</si>
  <si>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</si>
  <si>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</si>
  <si>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</si>
  <si>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</si>
  <si>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</si>
  <si>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</si>
  <si>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</si>
  <si>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</si>
  <si>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</si>
  <si>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</si>
  <si>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</si>
  <si>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</si>
  <si>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</si>
  <si>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</si>
  <si>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</si>
  <si>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</si>
  <si>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</si>
  <si>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</si>
  <si>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</si>
  <si>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</si>
  <si>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</si>
  <si>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</si>
  <si>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</si>
  <si>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</si>
  <si>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</si>
  <si>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</si>
  <si>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</si>
  <si>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</si>
  <si>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</si>
  <si>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</si>
  <si>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</si>
  <si>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</si>
  <si>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</si>
  <si>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</si>
  <si>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</si>
  <si>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</si>
  <si>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</si>
  <si>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</si>
  <si>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</si>
  <si>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</si>
  <si>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</si>
  <si>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</si>
  <si>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</si>
  <si>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</si>
  <si>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</si>
  <si>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</si>
  <si>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</si>
  <si>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</si>
  <si>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</si>
  <si>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</si>
  <si>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</si>
  <si>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</si>
  <si>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</si>
  <si>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</si>
  <si>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</si>
  <si>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</si>
  <si>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</si>
  <si>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</si>
  <si>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</si>
  <si>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</si>
  <si>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</si>
  <si>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</si>
  <si>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</si>
  <si>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</si>
  <si>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</si>
  <si>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</si>
  <si>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</si>
  <si>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</si>
  <si>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</si>
  <si>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</si>
  <si>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</si>
  <si>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</si>
  <si>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</si>
  <si>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</si>
  <si>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</si>
  <si>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</si>
  <si>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</si>
  <si>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</si>
  <si>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</si>
  <si>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</si>
  <si>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</si>
  <si>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</si>
  <si>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</si>
  <si>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</si>
  <si>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</si>
  <si>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</si>
  <si>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</si>
  <si>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</si>
  <si>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</si>
  <si>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</si>
  <si>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</si>
  <si>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</si>
  <si>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</si>
  <si>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</si>
  <si>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</si>
  <si>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</si>
  <si>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</si>
  <si>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</si>
  <si>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</si>
  <si>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</si>
  <si>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</si>
  <si>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</si>
  <si>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</si>
  <si>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</si>
  <si>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</si>
  <si>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</si>
  <si>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</si>
  <si>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</si>
  <si>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</si>
  <si>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</si>
  <si>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</si>
  <si>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</si>
  <si>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</si>
  <si>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</si>
  <si>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</si>
  <si>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</si>
  <si>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</si>
  <si>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</si>
  <si>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</si>
  <si>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</si>
  <si>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</si>
  <si>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</si>
  <si>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</si>
  <si>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</si>
  <si>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</si>
  <si>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</si>
  <si>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</si>
  <si>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</si>
  <si>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</si>
  <si>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</si>
  <si>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</si>
  <si>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</si>
  <si>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</si>
  <si>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</si>
  <si>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</si>
  <si>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</si>
  <si>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</si>
  <si>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</si>
  <si>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</si>
  <si>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</si>
  <si>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</si>
  <si>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</si>
  <si>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</si>
  <si>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</si>
  <si>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</si>
  <si>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</si>
  <si>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</si>
  <si>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</si>
  <si>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</si>
  <si>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</si>
  <si>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</si>
  <si>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</si>
  <si>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</si>
  <si>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</si>
  <si>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</si>
  <si>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</si>
  <si>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</si>
  <si>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</si>
  <si>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</si>
  <si>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</si>
  <si>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</si>
  <si>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</si>
  <si>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</si>
  <si>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</si>
  <si>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</si>
  <si>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</si>
  <si>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</si>
  <si>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</si>
  <si>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</si>
  <si>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</si>
  <si>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</si>
  <si>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</si>
  <si>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</si>
  <si>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</si>
  <si>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</si>
  <si>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</si>
  <si>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</si>
  <si>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</si>
  <si>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</si>
  <si>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</si>
  <si>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</si>
  <si>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</si>
  <si>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</si>
  <si>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</si>
  <si>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</si>
  <si>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</si>
  <si>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</si>
  <si>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</si>
  <si>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</si>
  <si>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</si>
  <si>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</si>
  <si>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</si>
  <si>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</si>
  <si>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</si>
  <si>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</si>
  <si>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</si>
  <si>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</si>
  <si>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</si>
  <si>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</si>
  <si>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</si>
  <si>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</si>
  <si>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</si>
  <si>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</si>
  <si>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</si>
  <si>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</si>
  <si>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</si>
  <si>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</si>
  <si>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</si>
  <si>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</si>
  <si>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</si>
  <si>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</si>
  <si>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</si>
  <si>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</si>
  <si>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</si>
  <si>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</si>
  <si>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</si>
  <si>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</si>
  <si>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</si>
  <si>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</si>
  <si>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</si>
  <si>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</si>
  <si>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</si>
  <si>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</si>
  <si>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</si>
  <si>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</si>
  <si>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</si>
  <si>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</si>
  <si>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</si>
  <si>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</si>
  <si>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</si>
  <si>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</si>
  <si>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</si>
  <si>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</si>
  <si>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</si>
  <si>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</si>
  <si>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</si>
  <si>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</si>
  <si>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</si>
  <si>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</si>
  <si>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</si>
  <si>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</si>
  <si>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</si>
  <si>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</si>
  <si>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</si>
  <si>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</si>
  <si>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</si>
  <si>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</si>
  <si>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</si>
  <si>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</si>
  <si>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</si>
  <si>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</si>
  <si>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</si>
  <si>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</si>
  <si>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</si>
  <si>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</si>
  <si>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</si>
  <si>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</si>
  <si>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</si>
  <si>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</si>
  <si>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</si>
  <si>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</si>
  <si>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</si>
  <si>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</si>
  <si>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</si>
  <si>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</si>
  <si>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</si>
  <si>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</si>
  <si>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</si>
  <si>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</si>
  <si>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</si>
  <si>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</si>
  <si>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</si>
  <si>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</si>
  <si>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</si>
  <si>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</si>
  <si>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</si>
  <si>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</si>
  <si>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</si>
  <si>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</si>
  <si>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</si>
  <si>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</si>
  <si>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</si>
  <si>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</si>
  <si>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</si>
  <si>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</si>
  <si>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</si>
  <si>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</si>
  <si>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</si>
  <si>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</si>
  <si>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</si>
  <si>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</si>
  <si>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</si>
  <si>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</si>
  <si>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</si>
  <si>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</si>
  <si>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</si>
  <si>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</si>
  <si>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</si>
  <si>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</si>
  <si>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</si>
  <si>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</si>
  <si>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</si>
  <si>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</si>
  <si>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</si>
  <si>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</si>
  <si>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</si>
  <si>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</si>
  <si>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</si>
  <si>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</si>
  <si>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</si>
  <si>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</si>
  <si>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</si>
  <si>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</si>
  <si>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</si>
  <si>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</si>
  <si>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</si>
  <si>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</si>
  <si>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</si>
  <si>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</si>
  <si>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</si>
  <si>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</si>
  <si>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</si>
  <si>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</si>
  <si>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</si>
  <si>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</si>
  <si>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</si>
  <si>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</si>
  <si>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</si>
  <si>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</si>
  <si>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</si>
  <si>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</si>
  <si>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</si>
  <si>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</si>
  <si>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</si>
  <si>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</si>
  <si>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</si>
  <si>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</si>
  <si>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</si>
  <si>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</si>
  <si>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</si>
  <si>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</si>
  <si>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</si>
  <si>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</si>
  <si>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</si>
  <si>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</si>
  <si>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</si>
  <si>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</si>
  <si>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</si>
  <si>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</si>
  <si>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</si>
  <si>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</si>
  <si>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</si>
  <si>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</si>
  <si>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</si>
  <si>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</si>
  <si>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</si>
  <si>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</si>
  <si>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</si>
  <si>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</si>
  <si>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</si>
  <si>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</si>
  <si>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</si>
  <si>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</si>
  <si>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</si>
  <si>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</si>
  <si>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</si>
  <si>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</si>
  <si>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</si>
  <si>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</si>
  <si>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</si>
  <si>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</si>
  <si>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</si>
  <si>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</si>
  <si>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</si>
  <si>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</si>
  <si>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</si>
  <si>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</si>
  <si>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</si>
  <si>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</si>
  <si>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</si>
  <si>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</si>
  <si>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</si>
  <si>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</si>
  <si>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</si>
  <si>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</si>
  <si>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</si>
  <si>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</si>
  <si>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</si>
  <si>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</si>
  <si>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</si>
  <si>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</si>
  <si>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</si>
  <si>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</si>
  <si>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</si>
  <si>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</si>
  <si>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</si>
  <si>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</si>
  <si>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</si>
  <si>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</si>
  <si>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</si>
  <si>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</si>
  <si>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</si>
  <si>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</si>
  <si>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</si>
  <si>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</si>
  <si>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</si>
  <si>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</si>
  <si>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</si>
  <si>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</si>
  <si>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</si>
  <si>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</si>
  <si>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</si>
  <si>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</si>
  <si>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</si>
  <si>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</si>
  <si>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</si>
  <si>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</si>
  <si>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</si>
  <si>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</si>
  <si>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</si>
  <si>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</si>
  <si>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</si>
  <si>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</si>
  <si>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</si>
  <si>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</si>
  <si>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</si>
  <si>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</si>
  <si>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</si>
  <si>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</si>
  <si>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</si>
  <si>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</si>
  <si>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</si>
  <si>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</si>
  <si>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</si>
  <si>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</si>
  <si>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</si>
  <si>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</si>
  <si>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</si>
  <si>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</si>
  <si>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</si>
  <si>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</si>
  <si>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</si>
  <si>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</si>
  <si>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</si>
  <si>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</si>
  <si>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</si>
  <si>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</si>
  <si>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</si>
  <si>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</si>
  <si>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</si>
  <si>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</si>
  <si>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</si>
  <si>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</si>
  <si>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</si>
  <si>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</si>
  <si>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</si>
  <si>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</si>
  <si>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</si>
  <si>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</si>
  <si>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</si>
  <si>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</si>
  <si>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</si>
  <si>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</si>
  <si>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</si>
  <si>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</si>
  <si>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</si>
  <si>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</si>
  <si>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</si>
  <si>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</si>
  <si>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</si>
  <si>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</si>
  <si>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</si>
  <si>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</si>
  <si>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</si>
  <si>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</si>
  <si>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</si>
  <si>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</si>
  <si>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</si>
  <si>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</si>
  <si>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</si>
  <si>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</si>
  <si>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</si>
  <si>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</si>
  <si>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</si>
  <si>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</si>
  <si>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</si>
  <si>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</si>
  <si>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</si>
  <si>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</si>
  <si>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</si>
  <si>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</si>
  <si>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</si>
  <si>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</si>
  <si>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</si>
  <si>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</si>
  <si>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</si>
  <si>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</si>
  <si>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</si>
  <si>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</si>
  <si>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</si>
  <si>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</si>
  <si>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</si>
  <si>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</si>
  <si>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</si>
  <si>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</si>
  <si>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</si>
  <si>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</si>
  <si>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</si>
  <si>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</si>
  <si>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</si>
  <si>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</si>
  <si>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</si>
  <si>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</si>
  <si>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</si>
  <si>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</si>
  <si>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</si>
  <si>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</si>
  <si>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</si>
  <si>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</si>
  <si>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</si>
  <si>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</si>
  <si>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</si>
  <si>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</si>
  <si>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</si>
  <si>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</si>
  <si>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</si>
  <si>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</si>
  <si>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</si>
  <si>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</si>
  <si>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</si>
  <si>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</si>
  <si>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</si>
  <si>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</si>
  <si>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</si>
  <si>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</si>
  <si>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</si>
  <si>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</si>
  <si>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</si>
  <si>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</si>
  <si>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</si>
  <si>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</si>
  <si>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</si>
  <si>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</si>
  <si>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</si>
  <si>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</si>
  <si>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</si>
  <si>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</si>
  <si>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</si>
  <si>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</si>
  <si>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</si>
  <si>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</si>
  <si>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</si>
  <si>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</si>
  <si>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</si>
  <si>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</si>
  <si>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</si>
  <si>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</si>
  <si>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</si>
  <si>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</si>
  <si>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</si>
  <si>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</si>
  <si>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</si>
  <si>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</si>
  <si>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</si>
  <si>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</si>
  <si>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</si>
  <si>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</si>
  <si>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</si>
  <si>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</si>
  <si>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</si>
  <si>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</si>
  <si>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</si>
  <si>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</si>
  <si>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</si>
  <si>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</si>
  <si>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</si>
  <si>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</si>
  <si>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</si>
  <si>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</si>
  <si>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</si>
  <si>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</si>
  <si>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</si>
  <si>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</si>
  <si>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</si>
  <si>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</si>
  <si>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</si>
  <si>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</si>
  <si>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</si>
  <si>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</si>
  <si>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</si>
  <si>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</si>
  <si>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</si>
  <si>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</si>
  <si>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</si>
  <si>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</si>
  <si>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</si>
  <si>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</si>
  <si>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</si>
  <si>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</si>
  <si>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</si>
  <si>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</si>
  <si>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</si>
  <si>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</si>
  <si>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</si>
  <si>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</si>
  <si>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</si>
  <si>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</si>
  <si>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</si>
  <si>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</si>
  <si>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</si>
  <si>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</si>
  <si>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</si>
  <si>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</si>
  <si>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</si>
  <si>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</si>
  <si>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</si>
  <si>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</si>
  <si>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</si>
  <si>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</si>
  <si>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</si>
  <si>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</si>
  <si>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</si>
  <si>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</si>
  <si>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</si>
  <si>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</si>
  <si>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</si>
  <si>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</si>
  <si>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</si>
  <si>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</si>
  <si>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</si>
  <si>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</si>
  <si>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</si>
  <si>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</si>
  <si>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</si>
  <si>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</si>
  <si>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</si>
  <si>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</si>
  <si>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</si>
  <si>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</si>
  <si>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</si>
  <si>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</si>
  <si>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</si>
  <si>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</si>
  <si>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</si>
  <si>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</si>
  <si>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</si>
  <si>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</si>
  <si>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</si>
  <si>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</si>
  <si>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</si>
  <si>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</si>
  <si>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</si>
  <si>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</si>
  <si>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</si>
  <si>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</si>
  <si>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</si>
  <si>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</si>
  <si>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</si>
  <si>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</si>
  <si>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</si>
  <si>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</si>
  <si>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</si>
  <si>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</si>
  <si>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</si>
  <si>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</si>
  <si>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</si>
  <si>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</si>
  <si>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</si>
  <si>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</si>
  <si>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</si>
  <si>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</si>
  <si>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</si>
  <si>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</si>
  <si>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</si>
  <si>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</si>
  <si>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</si>
  <si>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</si>
  <si>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</si>
  <si>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</si>
  <si>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</si>
  <si>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</si>
  <si>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</si>
  <si>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</si>
  <si>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</si>
  <si>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</si>
  <si>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</si>
  <si>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</si>
  <si>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</si>
  <si>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</si>
  <si>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</si>
  <si>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</si>
  <si>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</si>
  <si>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</si>
  <si>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</si>
  <si>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</si>
  <si>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</si>
  <si>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</si>
  <si>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</si>
  <si>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</si>
  <si>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</si>
  <si>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</si>
  <si>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</si>
  <si>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</si>
  <si>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</si>
  <si>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</si>
  <si>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</si>
  <si>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</si>
  <si>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</si>
  <si>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</si>
  <si>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</si>
  <si>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</si>
  <si>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</si>
  <si>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</si>
  <si>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</si>
  <si>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</si>
  <si>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</si>
  <si>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</si>
  <si>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</si>
  <si>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</si>
  <si>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</si>
  <si>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</si>
  <si>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</si>
  <si>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</si>
  <si>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</si>
  <si>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</si>
  <si>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</si>
  <si>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</si>
  <si>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</si>
  <si>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</si>
  <si>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</si>
  <si>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</si>
  <si>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</si>
  <si>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</si>
  <si>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</si>
  <si>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</si>
  <si>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</si>
  <si>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</si>
  <si>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</si>
  <si>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</si>
  <si>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</si>
  <si>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</si>
  <si>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</si>
  <si>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</si>
  <si>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</si>
  <si>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</si>
  <si>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</si>
  <si>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</si>
  <si>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</si>
  <si>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</si>
  <si>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</si>
  <si>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</si>
  <si>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</si>
  <si>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</si>
  <si>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</si>
  <si>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</si>
  <si>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</si>
  <si>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</si>
  <si>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</si>
  <si>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</si>
  <si>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</si>
  <si>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</si>
  <si>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</si>
  <si>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</si>
  <si>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</si>
  <si>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</si>
  <si>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</si>
  <si>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</si>
  <si>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</si>
  <si>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</si>
  <si>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</si>
  <si>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</si>
  <si>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</si>
  <si>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</si>
  <si>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</si>
  <si>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</si>
  <si>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</si>
  <si>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</si>
  <si>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</si>
  <si>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</si>
  <si>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</si>
  <si>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</si>
  <si>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</si>
  <si>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</si>
  <si>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</si>
  <si>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</si>
  <si>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</si>
  <si>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</si>
  <si>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</si>
  <si>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</si>
  <si>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</si>
  <si>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</si>
  <si>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</si>
  <si>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</si>
  <si>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</si>
  <si>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</si>
  <si>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</si>
  <si>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</si>
  <si>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</si>
  <si>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</si>
  <si>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</si>
  <si>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</si>
  <si>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</si>
  <si>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</si>
  <si>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</si>
  <si>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</si>
  <si>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</si>
  <si>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</si>
  <si>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</si>
  <si>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</si>
  <si>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</si>
  <si>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</si>
  <si>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</si>
  <si>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</si>
  <si>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</si>
  <si>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</si>
  <si>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</si>
  <si>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</si>
  <si>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</si>
  <si>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</si>
  <si>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</si>
  <si>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</si>
  <si>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</si>
  <si>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</si>
  <si>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</si>
  <si>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</si>
  <si>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</si>
  <si>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</si>
  <si>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</si>
  <si>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</si>
  <si>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</si>
  <si>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</si>
  <si>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</si>
  <si>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</si>
  <si>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</si>
  <si>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</si>
  <si>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</si>
  <si>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</si>
  <si>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</si>
  <si>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</si>
  <si>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</si>
  <si>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</si>
  <si>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</si>
  <si>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</si>
  <si>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</si>
  <si>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</si>
  <si>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</si>
  <si>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</si>
  <si>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</si>
  <si>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</si>
  <si>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</si>
  <si>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</si>
  <si>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</si>
  <si>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</si>
  <si>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</si>
  <si>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</si>
  <si>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</si>
  <si>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</si>
  <si>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</si>
  <si>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</si>
  <si>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</si>
  <si>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</si>
  <si>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</si>
  <si>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</si>
  <si>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</si>
  <si>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</si>
  <si>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</si>
  <si>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</si>
  <si>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</si>
  <si>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</si>
  <si>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</si>
  <si>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</si>
  <si>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</si>
  <si>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</si>
  <si>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</si>
  <si>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</si>
  <si>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</si>
  <si>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</si>
  <si>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</si>
  <si>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</si>
  <si>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</si>
  <si>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</si>
  <si>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</si>
  <si>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</si>
  <si>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</si>
  <si>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</si>
  <si>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</si>
  <si>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</si>
  <si>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</si>
  <si>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</si>
  <si>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</si>
  <si>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</si>
  <si>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</si>
  <si>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</si>
  <si>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</si>
  <si>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</si>
  <si>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</si>
  <si>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</si>
  <si>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</si>
  <si>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</si>
  <si>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</si>
  <si>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</si>
  <si>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</si>
  <si>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</si>
  <si>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</si>
  <si>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</si>
  <si>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</si>
  <si>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</si>
  <si>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</si>
  <si>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</si>
  <si>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</si>
  <si>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</si>
  <si>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</si>
  <si>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</si>
  <si>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</si>
  <si>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</si>
  <si>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</si>
  <si>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</si>
  <si>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</si>
  <si>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</si>
  <si>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</si>
  <si>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</si>
  <si>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</si>
  <si>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</si>
  <si>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</si>
  <si>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</si>
  <si>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</si>
  <si>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</si>
  <si>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</si>
  <si>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</si>
  <si>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</si>
  <si>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</si>
  <si>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</si>
  <si>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</si>
  <si>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</si>
  <si>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</si>
  <si>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</si>
  <si>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</si>
  <si>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</si>
  <si>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</si>
  <si>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</si>
  <si>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</si>
  <si>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</si>
  <si>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</si>
  <si>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</si>
  <si>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</si>
  <si>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</si>
  <si>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</si>
  <si>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</si>
  <si>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</si>
  <si>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</si>
  <si>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</si>
  <si>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</si>
  <si>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</si>
  <si>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</si>
  <si>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</si>
  <si>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</si>
  <si>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</si>
  <si>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</si>
  <si>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</si>
  <si>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</si>
  <si>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</si>
  <si>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</si>
  <si>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</si>
  <si>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</si>
  <si>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</si>
  <si>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</si>
  <si>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</si>
  <si>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</si>
  <si>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</si>
  <si>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</si>
  <si>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</si>
  <si>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</si>
  <si>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</si>
  <si>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</si>
  <si>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</si>
  <si>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</si>
  <si>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</si>
  <si>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</si>
  <si>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</si>
  <si>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</si>
  <si>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</si>
  <si>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</si>
  <si>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</si>
  <si>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</si>
  <si>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</si>
  <si>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</si>
  <si>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</si>
  <si>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</si>
  <si>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</si>
  <si>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</si>
  <si>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</si>
  <si>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</si>
  <si>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</si>
  <si>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</si>
  <si>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</si>
  <si>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</si>
  <si>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</si>
  <si>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</si>
  <si>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</si>
  <si>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</si>
  <si>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</si>
  <si>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</si>
  <si>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</si>
  <si>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</si>
  <si>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</si>
  <si>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</si>
  <si>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</si>
  <si>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</si>
  <si>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</si>
  <si>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</si>
  <si>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</si>
  <si>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</si>
  <si>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</si>
  <si>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</si>
  <si>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</si>
  <si>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</si>
  <si>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</si>
  <si>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</si>
  <si>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</si>
  <si>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</si>
  <si>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</si>
  <si>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</si>
  <si>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</si>
  <si>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</si>
  <si>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</si>
  <si>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</si>
  <si>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</si>
  <si>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</si>
  <si>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</si>
  <si>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</si>
  <si>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</si>
  <si>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</si>
  <si>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</si>
  <si>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</si>
  <si>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</si>
  <si>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</si>
  <si>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</si>
  <si>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</si>
  <si>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</si>
  <si>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</si>
  <si>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</si>
  <si>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</si>
  <si>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</si>
  <si>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</si>
  <si>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</si>
  <si>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</si>
  <si>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</si>
  <si>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</si>
  <si>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</si>
  <si>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</si>
  <si>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</si>
  <si>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</si>
  <si>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</si>
  <si>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</si>
  <si>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</si>
  <si>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</si>
  <si>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</si>
  <si>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</si>
  <si>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</si>
  <si>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</si>
  <si>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</si>
  <si>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</si>
  <si>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</si>
  <si>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</si>
  <si>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</si>
  <si>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</si>
  <si>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</si>
  <si>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</si>
  <si>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</si>
  <si>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</si>
  <si>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</si>
  <si>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</si>
  <si>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</si>
  <si>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</si>
  <si>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</si>
  <si>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</si>
  <si>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</si>
  <si>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</si>
  <si>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</si>
  <si>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</si>
  <si>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</si>
  <si>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</si>
  <si>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</si>
  <si>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</si>
  <si>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</si>
  <si>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</si>
  <si>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</si>
  <si>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</si>
  <si>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</si>
  <si>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</si>
  <si>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</si>
  <si>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</si>
  <si>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</si>
  <si>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</si>
  <si>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</si>
  <si>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</si>
  <si>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</si>
  <si>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</si>
  <si>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</si>
  <si>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</si>
  <si>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</si>
  <si>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</si>
  <si>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</si>
  <si>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</si>
  <si>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</si>
  <si>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</si>
  <si>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</si>
  <si>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</si>
  <si>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</si>
  <si>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</si>
  <si>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</si>
  <si>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</si>
  <si>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</si>
  <si>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</si>
  <si>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</si>
  <si>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</si>
  <si>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</si>
  <si>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</si>
  <si>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</si>
  <si>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</si>
  <si>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</si>
  <si>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</si>
  <si>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</si>
  <si>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</si>
  <si>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</si>
  <si>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</si>
  <si>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</si>
  <si>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</si>
  <si>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</si>
  <si>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</si>
  <si>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</si>
  <si>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</si>
  <si>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</si>
  <si>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</si>
  <si>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</si>
  <si>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</si>
  <si>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</si>
  <si>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</si>
  <si>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</si>
  <si>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</si>
  <si>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</si>
  <si>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</si>
  <si>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</si>
  <si>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</si>
  <si>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</si>
  <si>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</si>
  <si>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</si>
  <si>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</si>
  <si>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</si>
  <si>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</si>
  <si>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</si>
  <si>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</si>
  <si>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</si>
  <si>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</si>
  <si>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</si>
  <si>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</si>
  <si>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</si>
  <si>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</si>
  <si>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</si>
  <si>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</si>
  <si>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</si>
  <si>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</si>
  <si>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</si>
  <si>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</si>
  <si>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</si>
  <si>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</si>
  <si>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</si>
  <si>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</si>
  <si>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</si>
  <si>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</si>
  <si>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</si>
  <si>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</si>
  <si>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</si>
  <si>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</si>
  <si>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</si>
  <si>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</si>
  <si>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</si>
  <si>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</si>
  <si>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</si>
  <si>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</si>
  <si>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</si>
  <si>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</si>
  <si>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</si>
  <si>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</si>
  <si>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</si>
  <si>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</si>
  <si>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</si>
  <si>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</si>
  <si>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</si>
  <si>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</si>
  <si>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</si>
  <si>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</si>
  <si>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</si>
  <si>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</si>
  <si>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</si>
  <si>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</si>
  <si>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</si>
  <si>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</si>
  <si>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</si>
  <si>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</si>
  <si>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</si>
  <si>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</si>
  <si>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</si>
  <si>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</si>
  <si>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</si>
  <si>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</si>
  <si>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</si>
  <si>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</si>
  <si>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</si>
  <si>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</si>
  <si>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</si>
  <si>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</si>
  <si>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</si>
  <si>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</si>
  <si>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</si>
  <si>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</si>
  <si>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</si>
  <si>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</si>
  <si>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</si>
  <si>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</si>
  <si>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</si>
  <si>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</si>
  <si>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</si>
  <si>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</si>
  <si>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</si>
  <si>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</si>
  <si>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</si>
  <si>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</si>
  <si>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</si>
  <si>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</si>
  <si>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</si>
  <si>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</si>
  <si>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</si>
  <si>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</si>
  <si>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</si>
  <si>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</si>
  <si>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</si>
  <si>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</si>
  <si>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</si>
  <si>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</si>
  <si>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</si>
  <si>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</si>
  <si>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</si>
  <si>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</si>
  <si>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</si>
  <si>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</si>
  <si>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</si>
  <si>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</si>
  <si>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</si>
  <si>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</si>
  <si>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</si>
  <si>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</si>
  <si>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</si>
  <si>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</si>
  <si>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</si>
  <si>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</si>
  <si>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</si>
  <si>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</si>
  <si>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</si>
  <si>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</si>
  <si>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</si>
  <si>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</si>
  <si>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</si>
  <si>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</si>
  <si>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</si>
  <si>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</si>
  <si>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</si>
  <si>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</si>
  <si>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</si>
  <si>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</si>
  <si>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</si>
  <si>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</si>
  <si>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</si>
  <si>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</si>
  <si>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</si>
  <si>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</si>
  <si>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</si>
  <si>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</si>
  <si>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</si>
  <si>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</si>
  <si>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</si>
  <si>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</si>
  <si>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</si>
  <si>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</si>
  <si>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</si>
  <si>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</si>
  <si>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</si>
  <si>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</si>
  <si>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</si>
  <si>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</si>
  <si>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</si>
  <si>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</si>
  <si>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</si>
  <si>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</si>
  <si>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</si>
  <si>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</si>
  <si>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</si>
  <si>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</si>
  <si>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</si>
  <si>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</si>
  <si>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</si>
  <si>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</si>
  <si>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</si>
  <si>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</si>
  <si>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</si>
  <si>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</si>
  <si>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</si>
  <si>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</si>
  <si>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</si>
  <si>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</si>
  <si>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</si>
  <si>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</si>
  <si>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</si>
  <si>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</si>
  <si>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</si>
  <si>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</si>
  <si>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</si>
  <si>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</si>
  <si>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</si>
  <si>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</si>
  <si>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</si>
  <si>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</si>
  <si>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</si>
  <si>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</si>
  <si>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</si>
  <si>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</si>
  <si>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</si>
  <si>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</si>
  <si>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</si>
  <si>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</si>
  <si>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</si>
  <si>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</si>
  <si>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</si>
  <si>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</si>
  <si>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</si>
  <si>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</si>
  <si>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</si>
  <si>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</si>
  <si>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</si>
  <si>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</si>
  <si>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</si>
  <si>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</si>
  <si>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</si>
  <si>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</si>
  <si>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</si>
  <si>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</si>
  <si>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</si>
  <si>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</si>
  <si>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</si>
  <si>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</si>
  <si>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</si>
  <si>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</si>
  <si>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</si>
  <si>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</si>
  <si>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</si>
  <si>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</si>
  <si>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</si>
  <si>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</si>
  <si>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</si>
  <si>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</si>
  <si>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</si>
  <si>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</si>
  <si>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</si>
  <si>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</si>
  <si>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</si>
  <si>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</si>
  <si>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</si>
  <si>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</si>
  <si>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</si>
  <si>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</si>
  <si>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</si>
  <si>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</si>
  <si>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</si>
  <si>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</si>
  <si>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</si>
  <si>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</si>
  <si>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</si>
  <si>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</si>
  <si>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</si>
  <si>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</si>
  <si>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</si>
  <si>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</si>
  <si>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</si>
  <si>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</si>
  <si>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</si>
  <si>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</si>
  <si>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</si>
  <si>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</si>
  <si>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</si>
  <si>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</si>
  <si>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</si>
  <si>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</si>
  <si>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</si>
  <si>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</si>
  <si>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</si>
  <si>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</si>
  <si>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</si>
  <si>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</si>
  <si>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</si>
  <si>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</si>
  <si>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</si>
  <si>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</si>
  <si>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</si>
  <si>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</si>
  <si>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</si>
  <si>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</si>
  <si>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</si>
  <si>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</si>
  <si>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</si>
  <si>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</si>
  <si>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</si>
  <si>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</si>
  <si>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</si>
  <si>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</si>
  <si>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</si>
  <si>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</si>
  <si>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</si>
  <si>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</si>
  <si>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</si>
  <si>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</si>
  <si>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</si>
  <si>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</si>
  <si>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</si>
  <si>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</si>
  <si>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</si>
  <si>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</si>
  <si>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</si>
  <si>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</si>
  <si>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</si>
  <si>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</si>
  <si>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</si>
  <si>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</si>
  <si>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</si>
  <si>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</si>
  <si>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</si>
  <si>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</si>
  <si>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</si>
  <si>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</si>
  <si>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</si>
  <si>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</si>
  <si>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</si>
  <si>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</si>
  <si>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</si>
  <si>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</si>
  <si>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</si>
  <si>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</si>
  <si>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</si>
  <si>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</si>
  <si>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</si>
  <si>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</si>
  <si>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</si>
  <si>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</si>
  <si>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</si>
  <si>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</si>
  <si>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</si>
  <si>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</si>
  <si>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</si>
  <si>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</si>
  <si>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</si>
  <si>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</si>
  <si>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</si>
  <si>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</si>
  <si>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</si>
  <si>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</si>
  <si>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</si>
  <si>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</si>
  <si>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</si>
  <si>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</si>
  <si>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</si>
  <si>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</si>
  <si>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</si>
  <si>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</si>
  <si>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</si>
  <si>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</si>
  <si>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</si>
  <si>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</si>
  <si>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</si>
  <si>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</si>
  <si>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</si>
  <si>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</si>
  <si>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</si>
  <si>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</si>
  <si>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</si>
  <si>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</si>
  <si>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</si>
  <si>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</si>
  <si>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</si>
  <si>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</si>
  <si>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</si>
  <si>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</si>
  <si>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</si>
  <si>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</si>
  <si>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</si>
  <si>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</si>
  <si>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</si>
  <si>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</si>
  <si>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</si>
  <si>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</si>
  <si>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</si>
  <si>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</si>
  <si>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</si>
  <si>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</si>
  <si>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</si>
  <si>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</si>
  <si>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</si>
  <si>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</si>
  <si>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</si>
  <si>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</si>
  <si>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</si>
  <si>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</si>
  <si>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</si>
  <si>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</si>
  <si>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</si>
  <si>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</si>
  <si>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</si>
  <si>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</si>
  <si>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</si>
  <si>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</si>
  <si>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</si>
  <si>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</si>
  <si>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</si>
  <si>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</si>
  <si>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</si>
  <si>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</si>
  <si>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</si>
  <si>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</si>
  <si>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</si>
  <si>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</si>
  <si>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</si>
  <si>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</si>
  <si>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</si>
  <si>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</si>
  <si>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</si>
  <si>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</si>
  <si>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</si>
  <si>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</si>
  <si>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</si>
  <si>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</si>
  <si>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</si>
  <si>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</si>
  <si>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</si>
  <si>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</si>
  <si>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</si>
  <si>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</si>
  <si>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</si>
  <si>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</si>
  <si>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</si>
  <si>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</si>
  <si>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</si>
  <si>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</si>
  <si>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</si>
  <si>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</si>
  <si>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</si>
  <si>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</si>
  <si>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</si>
  <si>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</si>
  <si>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</si>
  <si>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</si>
  <si>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</si>
  <si>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</si>
  <si>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</si>
  <si>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</si>
  <si>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</si>
  <si>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</si>
  <si>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</si>
  <si>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</si>
  <si>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</si>
  <si>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</si>
  <si>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</si>
  <si>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</si>
  <si>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</si>
  <si>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</si>
  <si>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</si>
  <si>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</si>
  <si>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</si>
  <si>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</si>
  <si>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</si>
  <si>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</si>
  <si>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</si>
  <si>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</si>
  <si>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</si>
  <si>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</si>
  <si>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</si>
  <si>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</si>
  <si>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</si>
  <si>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</si>
  <si>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</si>
  <si>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</si>
  <si>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</si>
  <si>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</si>
  <si>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</si>
  <si>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</si>
  <si>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</si>
  <si>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</si>
  <si>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</si>
  <si>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</si>
  <si>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</si>
  <si>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</si>
  <si>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</si>
  <si>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</si>
  <si>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</si>
  <si>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</si>
  <si>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</si>
  <si>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</si>
  <si>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</si>
  <si>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</si>
  <si>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</si>
  <si>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</si>
  <si>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</si>
  <si>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</si>
  <si>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</si>
  <si>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</si>
  <si>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</si>
  <si>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</si>
  <si>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</si>
  <si>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</si>
  <si>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</si>
  <si>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</si>
  <si>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</si>
  <si>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</si>
  <si>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</si>
  <si>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</si>
  <si>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</si>
  <si>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</si>
  <si>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</si>
  <si>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</si>
  <si>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</si>
  <si>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</si>
  <si>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</si>
  <si>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</si>
  <si>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</si>
  <si>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</si>
  <si>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</si>
  <si>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</si>
  <si>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</si>
  <si>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</si>
  <si>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</si>
  <si>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</si>
  <si>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</si>
  <si>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</si>
  <si>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</si>
  <si>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</si>
  <si>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</si>
  <si>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</si>
  <si>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</si>
  <si>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</si>
  <si>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</si>
  <si>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</si>
  <si>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</si>
  <si>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</si>
  <si>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</si>
  <si>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</si>
  <si>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</si>
  <si>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</si>
  <si>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</si>
  <si>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</si>
  <si>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</si>
  <si>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</si>
  <si>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</si>
  <si>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</si>
  <si>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</si>
  <si>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</si>
  <si>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</si>
  <si>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</si>
  <si>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</si>
  <si>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</si>
  <si>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</si>
  <si>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</si>
  <si>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</si>
  <si>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</si>
  <si>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</si>
  <si>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</si>
  <si>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</si>
  <si>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</si>
  <si>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</si>
  <si>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</si>
  <si>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</si>
  <si>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</si>
  <si>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</si>
  <si>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</si>
  <si>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</si>
  <si>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</si>
  <si>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</si>
  <si>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</si>
  <si>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</si>
  <si>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</si>
  <si>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</si>
  <si>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</si>
  <si>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</si>
  <si>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</si>
  <si>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</si>
  <si>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</si>
  <si>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</si>
  <si>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</si>
  <si>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</si>
  <si>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</si>
  <si>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</si>
  <si>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</si>
  <si>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</si>
  <si>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</si>
  <si>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</si>
  <si>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</si>
  <si>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</si>
  <si>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</si>
  <si>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</si>
  <si>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</si>
  <si>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</si>
  <si>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</si>
  <si>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</si>
  <si>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</si>
  <si>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</si>
  <si>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</si>
  <si>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</si>
  <si>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</si>
  <si>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</si>
  <si>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</si>
  <si>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</si>
  <si>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</si>
  <si>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</si>
  <si>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</si>
  <si>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</si>
  <si>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</si>
  <si>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</si>
  <si>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</si>
  <si>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</si>
  <si>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</si>
  <si>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</si>
  <si>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</si>
  <si>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</si>
  <si>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</si>
  <si>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</si>
  <si>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</si>
  <si>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</si>
  <si>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</si>
  <si>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</si>
  <si>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</si>
  <si>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</si>
  <si>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</si>
  <si>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</si>
  <si>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</si>
  <si>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</si>
  <si>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</si>
  <si>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</si>
  <si>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</si>
  <si>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</si>
  <si>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</si>
  <si>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</si>
  <si>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</si>
  <si>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</si>
  <si>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</si>
  <si>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</si>
  <si>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</si>
  <si>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</si>
  <si>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</si>
  <si>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</si>
  <si>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</si>
  <si>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</si>
  <si>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</si>
  <si>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</si>
  <si>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</si>
  <si>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</si>
  <si>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</si>
  <si>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</si>
  <si>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</si>
  <si>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</si>
  <si>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</si>
  <si>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</si>
  <si>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</si>
  <si>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</si>
  <si>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</si>
  <si>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</si>
  <si>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</si>
  <si>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</si>
  <si>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</si>
  <si>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</si>
  <si>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</si>
  <si>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</si>
  <si>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</si>
  <si>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</si>
  <si>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</si>
  <si>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</si>
  <si>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</si>
  <si>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</si>
  <si>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</si>
  <si>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</si>
  <si>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</si>
  <si>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</si>
  <si>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</si>
  <si>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</si>
  <si>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</si>
  <si>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</si>
  <si>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</si>
  <si>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</si>
  <si>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</si>
  <si>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</si>
  <si>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</si>
  <si>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</si>
  <si>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</si>
  <si>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</si>
  <si>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</si>
  <si>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</si>
  <si>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</si>
  <si>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</si>
  <si>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</si>
  <si>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</si>
  <si>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</si>
  <si>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</si>
  <si>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</si>
  <si>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</si>
  <si>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</si>
  <si>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</si>
  <si>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</si>
  <si>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</si>
  <si>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</si>
  <si>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</si>
  <si>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</si>
  <si>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</si>
  <si>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</si>
  <si>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</si>
  <si>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</si>
  <si>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</si>
  <si>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</si>
  <si>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</si>
  <si>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</si>
  <si>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</si>
  <si>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</si>
  <si>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</si>
  <si>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</si>
  <si>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</si>
  <si>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</si>
  <si>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</si>
  <si>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</si>
  <si>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</si>
  <si>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</si>
  <si>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</si>
  <si>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</si>
  <si>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</si>
  <si>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</si>
  <si>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</si>
  <si>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</si>
  <si>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</si>
  <si>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</si>
  <si>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</si>
  <si>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</si>
  <si>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</si>
  <si>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</si>
  <si>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</si>
  <si>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</si>
  <si>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</si>
  <si>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</si>
  <si>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</si>
  <si>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</si>
  <si>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</si>
  <si>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</si>
  <si>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</si>
  <si>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</si>
  <si>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</si>
  <si>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</si>
  <si>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</si>
  <si>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</si>
  <si>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</si>
  <si>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</si>
  <si>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</si>
  <si>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</si>
  <si>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</si>
  <si>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</si>
  <si>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</si>
  <si>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</si>
  <si>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</si>
  <si>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</si>
  <si>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</si>
  <si>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</si>
  <si>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</si>
  <si>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</si>
  <si>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</si>
  <si>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</si>
  <si>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</si>
  <si>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</si>
  <si>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</si>
  <si>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</si>
  <si>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</si>
  <si>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</si>
  <si>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</si>
  <si>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</si>
  <si>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</si>
  <si>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</si>
  <si>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</si>
  <si>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</si>
  <si>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</si>
  <si>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</si>
  <si>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</si>
  <si>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</si>
  <si>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</si>
  <si>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</si>
  <si>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</si>
  <si>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</si>
  <si>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</si>
  <si>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</si>
  <si>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</si>
  <si>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</si>
  <si>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</si>
  <si>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</si>
  <si>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</si>
  <si>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</si>
  <si>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</si>
  <si>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</si>
  <si>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</si>
  <si>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</si>
  <si>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</si>
  <si>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</si>
  <si>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</si>
  <si>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</si>
  <si>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</si>
  <si>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</si>
  <si>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</si>
  <si>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</si>
  <si>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</si>
  <si>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</si>
  <si>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</si>
  <si>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</si>
  <si>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</si>
  <si>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</si>
  <si>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</si>
  <si>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</si>
  <si>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</si>
  <si>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</si>
  <si>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</si>
  <si>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</si>
  <si>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</si>
  <si>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</si>
  <si>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</si>
  <si>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</si>
  <si>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</si>
  <si>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</si>
  <si>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</si>
  <si>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</si>
  <si>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</si>
  <si>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</si>
  <si>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</si>
  <si>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</si>
  <si>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</si>
  <si>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</si>
  <si>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</si>
  <si>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</si>
  <si>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</si>
  <si>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</si>
  <si>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</si>
  <si>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</si>
  <si>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</si>
  <si>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</si>
  <si>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</si>
  <si>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</si>
  <si>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</si>
  <si>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</si>
  <si>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</si>
  <si>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</si>
  <si>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</si>
  <si>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</si>
  <si>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</si>
  <si>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</si>
  <si>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</si>
  <si>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</si>
  <si>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</si>
  <si>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</si>
  <si>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</si>
  <si>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</si>
  <si>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</si>
  <si>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</si>
  <si>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</si>
  <si>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</si>
  <si>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</si>
  <si>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</si>
  <si>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</si>
  <si>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</si>
  <si>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</si>
  <si>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</si>
  <si>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</si>
  <si>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</si>
  <si>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</si>
  <si>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</si>
  <si>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</si>
  <si>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</si>
  <si>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</si>
  <si>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</si>
  <si>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</si>
  <si>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</si>
  <si>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</si>
  <si>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</si>
  <si>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</si>
  <si>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</si>
  <si>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</si>
  <si>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</si>
  <si>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</si>
  <si>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</si>
  <si>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</si>
  <si>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</si>
  <si>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</si>
  <si>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</si>
  <si>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</si>
  <si>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</si>
  <si>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</si>
  <si>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</si>
  <si>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</si>
  <si>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</si>
  <si>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</si>
  <si>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</si>
  <si>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</si>
  <si>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</si>
  <si>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</si>
  <si>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</si>
  <si>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</si>
  <si>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</si>
  <si>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</si>
  <si>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</si>
  <si>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</si>
  <si>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</si>
  <si>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</si>
  <si>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</si>
  <si>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</si>
  <si>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</si>
  <si>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</si>
  <si>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</si>
  <si>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</si>
  <si>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</si>
  <si>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</si>
  <si>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</si>
  <si>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</si>
  <si>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</si>
  <si>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</si>
  <si>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</si>
  <si>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</si>
  <si>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</si>
  <si>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</si>
  <si>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</si>
  <si>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</si>
  <si>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</si>
  <si>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</si>
  <si>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</si>
  <si>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</si>
  <si>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</si>
  <si>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</si>
  <si>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</si>
  <si>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</si>
  <si>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</si>
  <si>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</si>
  <si>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</si>
  <si>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</si>
  <si>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</si>
  <si>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</si>
  <si>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</si>
  <si>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</si>
  <si>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</si>
  <si>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</si>
  <si>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</si>
  <si>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</si>
  <si>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</si>
  <si>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</si>
  <si>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</si>
  <si>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</si>
  <si>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</si>
  <si>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</si>
  <si>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</si>
  <si>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</si>
  <si>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</si>
  <si>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</si>
  <si>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</si>
  <si>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</si>
  <si>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</si>
  <si>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</si>
  <si>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</si>
  <si>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</si>
  <si>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</si>
  <si>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</si>
  <si>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</si>
  <si>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</si>
  <si>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</si>
  <si>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</si>
  <si>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</si>
  <si>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</si>
  <si>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</si>
  <si>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</si>
  <si>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</si>
  <si>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</si>
  <si>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</si>
  <si>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</si>
  <si>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</si>
  <si>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</si>
  <si>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</si>
  <si>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</si>
  <si>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</si>
  <si>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</si>
  <si>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</si>
  <si>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</si>
  <si>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</si>
  <si>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</si>
  <si>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</si>
  <si>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</si>
  <si>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</si>
  <si>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</si>
  <si>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</si>
  <si>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</si>
  <si>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</si>
  <si>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</si>
  <si>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</si>
  <si>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</si>
  <si>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</si>
  <si>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</si>
  <si>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</si>
  <si>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</si>
  <si>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</si>
  <si>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</si>
  <si>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</si>
  <si>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</si>
  <si>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</si>
  <si>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</si>
  <si>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</si>
  <si>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</si>
  <si>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</si>
  <si>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</si>
  <si>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</si>
  <si>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</si>
  <si>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</si>
  <si>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</si>
  <si>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</si>
  <si>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</si>
  <si>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</si>
  <si>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</si>
  <si>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</si>
  <si>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</si>
  <si>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</si>
  <si>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</si>
  <si>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</si>
  <si>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</si>
  <si>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</si>
  <si>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</si>
  <si>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</si>
  <si>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</si>
  <si>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</si>
  <si>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</si>
  <si>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</si>
  <si>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</si>
  <si>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</si>
  <si>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</si>
  <si>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</si>
  <si>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</si>
  <si>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</si>
  <si>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</si>
  <si>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</si>
  <si>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</si>
  <si>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</si>
  <si>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</si>
  <si>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</si>
  <si>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</si>
  <si>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</si>
  <si>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</si>
  <si>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</si>
  <si>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</si>
  <si>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</si>
  <si>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</si>
  <si>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</si>
  <si>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</si>
  <si>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</si>
  <si>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</si>
  <si>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</si>
  <si>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</si>
  <si>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</si>
  <si>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</si>
  <si>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</si>
  <si>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</si>
  <si>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</si>
  <si>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</si>
  <si>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</si>
  <si>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</si>
  <si>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</si>
  <si>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</si>
  <si>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</si>
  <si>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</si>
  <si>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</si>
  <si>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</si>
  <si>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</si>
  <si>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</si>
  <si>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</si>
  <si>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</si>
  <si>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</si>
  <si>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</si>
  <si>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</si>
  <si>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</si>
  <si>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</si>
  <si>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</si>
  <si>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</si>
  <si>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</si>
  <si>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</si>
  <si>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</si>
  <si>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</si>
  <si>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</si>
  <si>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</si>
  <si>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</si>
  <si>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</si>
  <si>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</si>
  <si>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</si>
  <si>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</si>
  <si>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</si>
  <si>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</si>
  <si>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</si>
  <si>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</si>
  <si>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</si>
  <si>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</si>
  <si>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</si>
  <si>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</si>
  <si>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</si>
  <si>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</si>
  <si>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</si>
  <si>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</si>
  <si>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</si>
  <si>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</si>
  <si>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</si>
  <si>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</si>
  <si>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</si>
  <si>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</si>
  <si>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</si>
  <si>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</si>
  <si>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</si>
  <si>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</si>
  <si>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</si>
  <si>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</si>
  <si>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</si>
  <si>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</si>
  <si>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</si>
  <si>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</si>
  <si>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</si>
  <si>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</si>
  <si>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</si>
  <si>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</si>
  <si>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</si>
  <si>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</si>
  <si>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</si>
  <si>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</si>
  <si>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</si>
  <si>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</si>
  <si>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</si>
  <si>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</si>
  <si>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</si>
  <si>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</si>
  <si>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</si>
  <si>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</si>
  <si>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</si>
  <si>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</si>
  <si>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</si>
  <si>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</si>
  <si>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</si>
  <si>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</si>
  <si>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</si>
  <si>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</si>
  <si>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</si>
  <si>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</si>
  <si>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</si>
  <si>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</si>
  <si>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</si>
  <si>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</si>
  <si>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</si>
  <si>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</si>
  <si>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</si>
  <si>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</si>
  <si>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</si>
  <si>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</si>
  <si>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</si>
  <si>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</si>
  <si>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</si>
  <si>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</si>
  <si>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</si>
  <si>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</si>
  <si>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</si>
  <si>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</si>
  <si>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</si>
  <si>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</si>
  <si>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</si>
  <si>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</si>
  <si>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</si>
  <si>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</si>
  <si>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</si>
  <si>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</si>
  <si>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</si>
  <si>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</si>
  <si>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</si>
  <si>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</si>
  <si>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</si>
  <si>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</si>
  <si>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</si>
  <si>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</si>
  <si>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</si>
  <si>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</si>
  <si>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</si>
  <si>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</si>
  <si>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</si>
  <si>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</si>
  <si>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</si>
  <si>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</si>
  <si>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</si>
  <si>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</si>
  <si>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</si>
  <si>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</si>
  <si>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</si>
  <si>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</si>
  <si>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</si>
  <si>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</si>
  <si>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</si>
  <si>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</si>
  <si>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</si>
  <si>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</si>
  <si>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</si>
  <si>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</si>
  <si>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</si>
  <si>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</si>
  <si>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</si>
  <si>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</si>
  <si>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</si>
  <si>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</si>
  <si>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</si>
  <si>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</si>
  <si>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</si>
  <si>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</si>
  <si>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</si>
  <si>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</si>
  <si>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</si>
  <si>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</si>
  <si>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</si>
  <si>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</si>
  <si>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</si>
  <si>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</si>
  <si>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</si>
  <si>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</si>
  <si>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</si>
  <si>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</si>
  <si>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</si>
  <si>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</si>
  <si>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</si>
  <si>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</si>
  <si>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</si>
  <si>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</si>
  <si>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</si>
  <si>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</si>
  <si>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</si>
  <si>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</si>
  <si>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</si>
  <si>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</si>
  <si>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</si>
  <si>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</si>
  <si>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</si>
  <si>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</si>
  <si>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</si>
  <si>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</si>
  <si>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</si>
  <si>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</si>
  <si>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</si>
  <si>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</si>
  <si>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</si>
  <si>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</si>
  <si>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</si>
  <si>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</si>
  <si>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</si>
  <si>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</si>
  <si>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</si>
  <si>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</si>
  <si>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</si>
  <si>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</si>
  <si>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</si>
  <si>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</si>
  <si>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</si>
  <si>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</si>
  <si>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</si>
  <si>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</si>
  <si>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</si>
  <si>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</si>
  <si>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</si>
  <si>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</si>
  <si>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</si>
  <si>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</si>
  <si>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</si>
  <si>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</si>
  <si>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</si>
  <si>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</si>
  <si>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</si>
  <si>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</si>
  <si>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</si>
  <si>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</si>
  <si>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</si>
  <si>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</si>
  <si>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</si>
  <si>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</si>
  <si>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</si>
  <si>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</si>
  <si>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</si>
  <si>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</si>
  <si>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</si>
  <si>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</si>
  <si>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</si>
  <si>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</si>
  <si>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</si>
  <si>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</si>
  <si>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</si>
  <si>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</si>
  <si>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</si>
  <si>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</si>
  <si>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</si>
  <si>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</si>
  <si>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</si>
  <si>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</si>
  <si>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</si>
  <si>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</si>
  <si>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</si>
  <si>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</si>
  <si>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</si>
  <si>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</si>
  <si>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</si>
  <si>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</si>
  <si>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</si>
  <si>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</si>
  <si>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</si>
  <si>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</si>
  <si>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</si>
  <si>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</si>
  <si>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</si>
  <si>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</si>
  <si>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</si>
  <si>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</si>
  <si>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</si>
  <si>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</si>
  <si>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</si>
  <si>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</si>
  <si>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</si>
  <si>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</si>
  <si>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</si>
  <si>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</si>
  <si>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</si>
  <si>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</si>
  <si>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</si>
  <si>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</si>
  <si>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</si>
  <si>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</si>
  <si>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</si>
  <si>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</si>
  <si>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</si>
  <si>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</si>
  <si>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</si>
  <si>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</si>
  <si>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</si>
  <si>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</si>
  <si>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</si>
  <si>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</si>
  <si>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</si>
  <si>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</si>
  <si>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</si>
  <si>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</si>
  <si>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</si>
  <si>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</si>
  <si>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</si>
  <si>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</si>
  <si>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</si>
  <si>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</si>
  <si>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</si>
  <si>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</si>
  <si>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</si>
  <si>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</si>
  <si>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</si>
  <si>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</si>
  <si>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</si>
  <si>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</si>
  <si>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</si>
  <si>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</si>
  <si>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</si>
  <si>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</si>
  <si>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</si>
  <si>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</si>
  <si>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</si>
  <si>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</si>
  <si>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</si>
  <si>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</si>
  <si>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</si>
  <si>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</si>
  <si>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</si>
  <si>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</si>
  <si>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</si>
  <si>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</si>
  <si>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</si>
  <si>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</si>
  <si>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</si>
  <si>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</si>
  <si>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</si>
  <si>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</si>
  <si>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</si>
  <si>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</si>
  <si>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</si>
  <si>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</si>
  <si>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</si>
  <si>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</si>
  <si>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</si>
  <si>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</si>
  <si>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</si>
  <si>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</si>
  <si>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</si>
  <si>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</si>
  <si>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</si>
  <si>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</si>
  <si>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</si>
  <si>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</si>
  <si>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</si>
  <si>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</si>
  <si>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</si>
  <si>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</si>
  <si>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</si>
  <si>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</si>
  <si>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</si>
  <si>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</si>
  <si>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</si>
  <si>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</si>
  <si>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</si>
  <si>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</si>
  <si>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</si>
  <si>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</si>
  <si>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</si>
  <si>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</si>
  <si>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</si>
  <si>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</si>
  <si>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</si>
  <si>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</si>
  <si>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</si>
  <si>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</si>
  <si>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</si>
  <si>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</si>
  <si>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</si>
  <si>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</si>
  <si>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</si>
  <si>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</si>
  <si>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</si>
  <si>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</si>
  <si>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</si>
  <si>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</si>
  <si>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</si>
  <si>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</si>
  <si>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</si>
  <si>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</si>
  <si>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</si>
  <si>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</si>
  <si>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</si>
  <si>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</si>
  <si>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</si>
  <si>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</si>
  <si>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</si>
  <si>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</si>
  <si>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</si>
  <si>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</si>
  <si>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</si>
  <si>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</si>
  <si>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</si>
  <si>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</si>
  <si>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</si>
  <si>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</si>
  <si>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</si>
  <si>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</si>
  <si>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</si>
  <si>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</si>
  <si>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</si>
  <si>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</si>
  <si>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</si>
  <si>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</si>
  <si>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</si>
  <si>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</si>
  <si>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</si>
  <si>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</si>
  <si>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</si>
  <si>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</si>
  <si>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</si>
  <si>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</si>
  <si>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</si>
  <si>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</si>
  <si>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</si>
  <si>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</si>
  <si>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</si>
  <si>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</si>
  <si>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</si>
  <si>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</si>
  <si>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</si>
  <si>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</si>
  <si>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</si>
  <si>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</si>
  <si>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</si>
  <si>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</si>
  <si>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</si>
  <si>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</si>
  <si>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</si>
  <si>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</si>
  <si>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</si>
  <si>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</si>
  <si>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</si>
  <si>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</si>
  <si>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</si>
  <si>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</si>
  <si>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</si>
  <si>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</si>
  <si>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</si>
  <si>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</si>
  <si>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</si>
  <si>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</si>
  <si>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</si>
  <si>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</si>
  <si>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</si>
  <si>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</si>
  <si>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</si>
  <si>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</si>
  <si>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</si>
  <si>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</si>
  <si>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</si>
  <si>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</si>
  <si>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</si>
  <si>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</si>
  <si>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</si>
  <si>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</si>
  <si>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</si>
  <si>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</si>
  <si>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</si>
  <si>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</si>
  <si>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</si>
  <si>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</si>
  <si>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</si>
  <si>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</si>
  <si>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</si>
  <si>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</si>
  <si>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</si>
  <si>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</si>
  <si>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</si>
  <si>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</si>
  <si>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</si>
  <si>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</si>
  <si>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</si>
  <si>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</si>
  <si>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</si>
  <si>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</si>
  <si>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</si>
  <si>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</si>
  <si>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</si>
  <si>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</si>
  <si>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</si>
  <si>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</si>
  <si>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</si>
  <si>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</si>
  <si>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</si>
  <si>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</si>
  <si>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</si>
  <si>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</si>
  <si>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</si>
  <si>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</si>
  <si>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</si>
  <si>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</si>
  <si>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</si>
  <si>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</si>
  <si>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</si>
  <si>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</si>
  <si>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</si>
  <si>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</si>
  <si>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</si>
  <si>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</si>
  <si>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</si>
  <si>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</si>
  <si>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</si>
  <si>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</si>
  <si>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</si>
  <si>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</si>
  <si>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</si>
  <si>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</si>
  <si>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</si>
  <si>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</si>
  <si>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</si>
  <si>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</si>
  <si>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</si>
  <si>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</si>
  <si>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</si>
  <si>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</si>
  <si>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</si>
  <si>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</si>
  <si>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</si>
  <si>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</si>
  <si>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</si>
  <si>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</si>
  <si>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</si>
  <si>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</si>
  <si>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</si>
  <si>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</si>
  <si>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</si>
  <si>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</si>
  <si>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</si>
  <si>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</si>
  <si>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</si>
  <si>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</si>
  <si>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</si>
  <si>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</si>
  <si>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</si>
  <si>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</si>
  <si>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</si>
  <si>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</si>
  <si>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</si>
  <si>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</si>
  <si>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</si>
  <si>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</si>
  <si>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</si>
  <si>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</si>
  <si>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</si>
  <si>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</si>
  <si>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</si>
  <si>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</si>
  <si>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</si>
  <si>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</si>
  <si>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</si>
  <si>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</si>
  <si>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</si>
  <si>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</si>
  <si>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</si>
  <si>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</si>
  <si>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</si>
  <si>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</si>
  <si>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</si>
  <si>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</si>
  <si>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</si>
  <si>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</si>
  <si>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</si>
  <si>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</si>
  <si>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</si>
  <si>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</si>
  <si>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</si>
  <si>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</si>
  <si>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</si>
  <si>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</si>
  <si>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</si>
  <si>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</si>
  <si>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</si>
  <si>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</si>
  <si>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</si>
  <si>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</si>
  <si>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</si>
  <si>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</si>
  <si>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</si>
  <si>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</si>
  <si>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</si>
  <si>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</si>
  <si>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</si>
  <si>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</si>
  <si>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</si>
  <si>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</si>
  <si>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</si>
  <si>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</si>
  <si>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</si>
  <si>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</si>
  <si>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</si>
  <si>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</si>
  <si>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</si>
  <si>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</si>
  <si>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</si>
  <si>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</si>
  <si>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</si>
  <si>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</si>
  <si>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</si>
  <si>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</si>
  <si>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</si>
  <si>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</si>
  <si>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</si>
  <si>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</si>
  <si>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</si>
  <si>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</si>
  <si>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</si>
  <si>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</si>
  <si>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</si>
  <si>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</si>
  <si>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</si>
  <si>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</si>
  <si>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</si>
  <si>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</si>
  <si>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</si>
  <si>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</si>
  <si>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</si>
  <si>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</si>
  <si>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</si>
  <si>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</si>
  <si>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</si>
  <si>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</si>
  <si>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</si>
  <si>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</si>
  <si>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</si>
  <si>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</si>
  <si>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</si>
  <si>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</si>
  <si>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</si>
  <si>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</si>
  <si>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</si>
  <si>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</si>
  <si>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</si>
  <si>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</si>
  <si>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</si>
  <si>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</si>
  <si>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</si>
  <si>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</si>
  <si>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</si>
  <si>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</si>
  <si>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</si>
  <si>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</si>
  <si>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</si>
  <si>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</si>
  <si>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</si>
  <si>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</si>
  <si>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</si>
  <si>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</si>
  <si>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</si>
  <si>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</si>
  <si>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</si>
  <si>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</si>
  <si>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</si>
  <si>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</si>
  <si>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</si>
  <si>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</si>
  <si>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</si>
  <si>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</si>
  <si>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</si>
  <si>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</si>
  <si>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</si>
  <si>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</si>
  <si>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</si>
  <si>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</si>
  <si>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</si>
  <si>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</si>
  <si>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</si>
  <si>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</si>
  <si>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</si>
  <si>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</si>
  <si>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</si>
  <si>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</si>
  <si>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</si>
  <si>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</si>
  <si>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</si>
  <si>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</si>
  <si>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</si>
  <si>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</si>
  <si>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</si>
  <si>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</si>
  <si>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</si>
  <si>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</si>
  <si>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</si>
  <si>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</si>
  <si>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</si>
  <si>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</si>
  <si>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</si>
  <si>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</si>
  <si>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</si>
  <si>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</si>
  <si>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</si>
  <si>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</si>
  <si>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</si>
  <si>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</si>
  <si>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</si>
  <si>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</si>
  <si>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</si>
  <si>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</si>
  <si>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</si>
  <si>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</si>
  <si>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</si>
  <si>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</si>
  <si>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</si>
  <si>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</si>
  <si>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</si>
  <si>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</si>
  <si>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</si>
  <si>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</si>
  <si>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</si>
  <si>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</si>
  <si>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</si>
  <si>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</si>
  <si>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</si>
  <si>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</si>
  <si>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</si>
  <si>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</si>
  <si>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</si>
  <si>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</si>
  <si>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</si>
  <si>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</si>
  <si>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</si>
  <si>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</si>
  <si>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</si>
  <si>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</si>
  <si>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</si>
  <si>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</si>
  <si>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</si>
  <si>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</si>
  <si>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</si>
  <si>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</si>
  <si>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</si>
  <si>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</si>
  <si>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</si>
  <si>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</si>
  <si>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</si>
  <si>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</si>
  <si>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</si>
  <si>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</si>
  <si>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</si>
  <si>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</si>
  <si>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</si>
  <si>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</si>
  <si>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</si>
  <si>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</si>
  <si>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</si>
  <si>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</si>
  <si>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</si>
  <si>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</si>
  <si>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</si>
  <si>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</si>
  <si>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</si>
  <si>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</si>
  <si>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</si>
  <si>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</si>
  <si>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</si>
  <si>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</si>
  <si>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</si>
  <si>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</si>
  <si>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</si>
  <si>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</si>
  <si>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</si>
  <si>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</si>
  <si>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</si>
  <si>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</si>
  <si>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</si>
  <si>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</si>
  <si>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</si>
  <si>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</si>
  <si>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</si>
  <si>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</si>
  <si>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</si>
  <si>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</si>
  <si>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</si>
  <si>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</si>
  <si>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</si>
  <si>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</si>
  <si>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</si>
  <si>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</si>
  <si>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</si>
  <si>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</si>
  <si>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</si>
  <si>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</si>
  <si>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</si>
  <si>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</si>
  <si>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</si>
  <si>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</si>
  <si>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</si>
  <si>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</si>
  <si>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</si>
  <si>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</si>
  <si>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</si>
  <si>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</si>
  <si>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</si>
  <si>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</si>
  <si>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</si>
  <si>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</si>
  <si>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</si>
  <si>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</si>
  <si>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</si>
  <si>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</si>
  <si>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</si>
  <si>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</si>
  <si>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</si>
  <si>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</si>
  <si>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</si>
  <si>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</si>
  <si>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</si>
  <si>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</si>
  <si>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</si>
  <si>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</si>
  <si>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</si>
  <si>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</si>
  <si>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</si>
  <si>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</si>
  <si>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</si>
  <si>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</si>
  <si>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</si>
  <si>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</si>
  <si>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</si>
  <si>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</si>
  <si>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</si>
  <si>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</si>
  <si>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</si>
  <si>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</si>
  <si>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</si>
  <si>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</si>
  <si>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</si>
  <si>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</si>
  <si>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</si>
  <si>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</si>
  <si>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</si>
  <si>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</si>
  <si>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</si>
  <si>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</si>
  <si>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</si>
  <si>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</si>
  <si>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</si>
  <si>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</si>
  <si>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</si>
  <si>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</si>
  <si>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</si>
  <si>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</si>
  <si>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</si>
  <si>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</si>
  <si>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</si>
  <si>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</si>
  <si>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</si>
  <si>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</si>
  <si>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</si>
  <si>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</si>
  <si>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</si>
  <si>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</si>
  <si>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</si>
  <si>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</si>
  <si>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</si>
  <si>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</si>
  <si>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</si>
  <si>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</si>
  <si>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</si>
  <si>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</si>
  <si>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</si>
  <si>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</si>
  <si>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</si>
  <si>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</si>
  <si>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</si>
  <si>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</si>
  <si>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</si>
  <si>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</si>
  <si>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</si>
  <si>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</si>
  <si>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</si>
  <si>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</si>
  <si>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</si>
  <si>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</si>
  <si>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</si>
  <si>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</si>
  <si>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</si>
  <si>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</si>
  <si>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</si>
  <si>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</si>
  <si>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</si>
  <si>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</si>
  <si>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</si>
  <si>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</si>
  <si>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</si>
  <si>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</si>
  <si>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</si>
  <si>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</si>
  <si>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</si>
  <si>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</si>
  <si>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</si>
  <si>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</si>
  <si>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</si>
  <si>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</si>
  <si>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</si>
  <si>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</si>
  <si>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</si>
  <si>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</si>
  <si>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</si>
  <si>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</si>
  <si>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</si>
  <si>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</si>
  <si>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</si>
  <si>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</si>
  <si>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</si>
  <si>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</si>
  <si>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</si>
  <si>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</si>
  <si>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</si>
  <si>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</si>
  <si>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</si>
  <si>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</si>
  <si>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</si>
  <si>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</si>
  <si>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</si>
  <si>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</si>
  <si>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</si>
  <si>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</si>
  <si>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</si>
  <si>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</si>
  <si>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</si>
  <si>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</si>
  <si>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</si>
  <si>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</si>
  <si>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</si>
  <si>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</si>
  <si>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</si>
  <si>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</si>
  <si>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</si>
  <si>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</si>
  <si>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</si>
  <si>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</si>
  <si>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</si>
  <si>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</si>
  <si>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</si>
  <si>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</si>
  <si>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</si>
  <si>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</si>
  <si>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</si>
  <si>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</si>
  <si>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</si>
  <si>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</si>
  <si>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</si>
  <si>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</si>
  <si>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</si>
  <si>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</si>
  <si>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</si>
  <si>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</si>
  <si>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</si>
  <si>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</si>
  <si>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</si>
  <si>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</si>
  <si>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</si>
  <si>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</si>
  <si>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</si>
  <si>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</si>
  <si>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</si>
  <si>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</si>
  <si>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</si>
  <si>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</si>
  <si>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</si>
  <si>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</si>
  <si>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</si>
  <si>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</si>
  <si>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</si>
  <si>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</si>
  <si>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</si>
  <si>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</si>
  <si>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</si>
  <si>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</si>
  <si>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</si>
  <si>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</si>
  <si>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</si>
  <si>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</si>
  <si>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</si>
  <si>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</si>
  <si>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</si>
  <si>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</si>
  <si>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</si>
  <si>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</si>
  <si>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</si>
  <si>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</si>
  <si>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</si>
  <si>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</si>
  <si>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</si>
  <si>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</si>
  <si>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</si>
  <si>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</si>
  <si>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</si>
  <si>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</si>
  <si>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</si>
  <si>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</si>
  <si>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</si>
  <si>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</si>
  <si>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</si>
  <si>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</si>
  <si>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</si>
  <si>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</si>
  <si>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</si>
  <si>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</si>
  <si>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</si>
  <si>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</si>
  <si>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</si>
  <si>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</si>
  <si>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</si>
  <si>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</si>
  <si>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</si>
  <si>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</si>
  <si>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</si>
  <si>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</si>
  <si>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</si>
  <si>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</si>
  <si>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</si>
  <si>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</si>
  <si>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</si>
  <si>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</si>
  <si>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</si>
  <si>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</si>
  <si>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</si>
  <si>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</si>
  <si>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</si>
  <si>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</si>
  <si>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</si>
  <si>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</si>
  <si>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</si>
  <si>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</si>
  <si>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</si>
  <si>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</si>
  <si>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</si>
  <si>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</si>
  <si>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</si>
  <si>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</si>
  <si>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</si>
  <si>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</si>
  <si>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</si>
  <si>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</si>
  <si>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</si>
  <si>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</si>
  <si>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</si>
  <si>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</si>
  <si>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</si>
  <si>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</si>
  <si>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</si>
  <si>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</si>
  <si>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</si>
  <si>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</si>
  <si>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</si>
  <si>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</si>
  <si>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</si>
  <si>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</si>
  <si>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</si>
  <si>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</si>
  <si>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</si>
  <si>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</si>
  <si>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</si>
  <si>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</si>
  <si>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</si>
  <si>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</si>
  <si>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</si>
  <si>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</si>
  <si>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</si>
  <si>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</si>
  <si>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</si>
  <si>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</si>
  <si>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</si>
  <si>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</si>
  <si>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</si>
  <si>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</si>
  <si>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</si>
  <si>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</si>
  <si>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</si>
  <si>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</si>
  <si>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</si>
  <si>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</si>
  <si>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</si>
  <si>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</si>
  <si>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</si>
  <si>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</si>
  <si>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</si>
  <si>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</si>
  <si>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</si>
  <si>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</si>
  <si>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</si>
  <si>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</si>
  <si>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</si>
  <si>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</si>
  <si>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</si>
  <si>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</si>
  <si>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</si>
  <si>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</si>
  <si>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</si>
  <si>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</si>
  <si>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</si>
  <si>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</si>
  <si>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</si>
  <si>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</si>
  <si>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</si>
  <si>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</si>
  <si>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</si>
  <si>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</si>
  <si>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</si>
  <si>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</si>
  <si>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</si>
  <si>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</si>
  <si>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</si>
  <si>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</si>
  <si>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</si>
  <si>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</si>
  <si>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</si>
  <si>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</si>
  <si>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</si>
  <si>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</si>
  <si>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</si>
  <si>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</si>
  <si>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</si>
  <si>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</si>
  <si>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</si>
  <si>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</si>
  <si>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</si>
  <si>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</si>
  <si>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</si>
  <si>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</si>
  <si>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</si>
  <si>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</si>
  <si>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</si>
  <si>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</si>
  <si>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</si>
  <si>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</si>
  <si>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</si>
  <si>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</si>
  <si>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</si>
  <si>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</si>
  <si>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</si>
  <si>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</si>
  <si>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</si>
  <si>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</si>
  <si>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</si>
  <si>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</si>
  <si>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</si>
  <si>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</si>
  <si>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</si>
  <si>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</si>
  <si>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</si>
  <si>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</si>
  <si>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</si>
  <si>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</si>
  <si>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</si>
  <si>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</si>
  <si>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</si>
  <si>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</si>
  <si>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</si>
  <si>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</si>
  <si>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</si>
  <si>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</si>
  <si>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</si>
  <si>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</si>
  <si>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</si>
  <si>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</si>
  <si>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</si>
  <si>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</si>
  <si>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</si>
  <si>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</si>
  <si>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</si>
  <si>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</si>
  <si>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</si>
  <si>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</si>
  <si>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</si>
  <si>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</si>
  <si>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</si>
  <si>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</si>
  <si>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</si>
  <si>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</si>
  <si>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</si>
  <si>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</si>
  <si>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</si>
  <si>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</si>
  <si>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</si>
  <si>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</si>
  <si>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</si>
  <si>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</si>
  <si>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</si>
  <si>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</si>
  <si>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</si>
  <si>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</si>
  <si>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</si>
  <si>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</si>
  <si>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</si>
  <si>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</si>
  <si>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</si>
  <si>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</si>
  <si>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</si>
  <si>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</si>
  <si>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</si>
  <si>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</si>
  <si>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</si>
  <si>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</si>
  <si>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</si>
  <si>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</si>
  <si>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</si>
  <si>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</si>
  <si>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</si>
  <si>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</si>
  <si>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</si>
  <si>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</si>
  <si>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</si>
  <si>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</si>
  <si>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</si>
  <si>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</si>
  <si>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</si>
  <si>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</si>
  <si>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</si>
  <si>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</si>
  <si>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</si>
  <si>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</si>
  <si>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</si>
  <si>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</si>
  <si>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</si>
  <si>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</si>
  <si>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</si>
  <si>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</si>
  <si>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</si>
  <si>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</si>
  <si>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</si>
  <si>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</si>
  <si>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</si>
  <si>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</si>
  <si>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</si>
  <si>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</si>
  <si>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</si>
  <si>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</si>
  <si>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</si>
  <si>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</si>
  <si>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</si>
  <si>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</si>
  <si>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</si>
  <si>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</si>
  <si>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</si>
  <si>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</si>
  <si>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</si>
  <si>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</si>
  <si>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</si>
  <si>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</si>
  <si>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</si>
  <si>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</si>
  <si>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</si>
  <si>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</si>
  <si>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</si>
  <si>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</si>
  <si>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</si>
  <si>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</si>
  <si>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</si>
  <si>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</si>
  <si>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</si>
  <si>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</si>
  <si>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</si>
  <si>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</si>
  <si>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</si>
  <si>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</si>
  <si>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</si>
  <si>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</si>
  <si>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</si>
  <si>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</si>
  <si>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</si>
  <si>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</si>
  <si>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</si>
  <si>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</si>
  <si>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</si>
  <si>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</si>
  <si>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</si>
  <si>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</si>
  <si>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</si>
  <si>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</si>
  <si>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</si>
  <si>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</si>
  <si>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</si>
  <si>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</si>
  <si>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</si>
  <si>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</si>
  <si>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</si>
  <si>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</si>
  <si>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</si>
  <si>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</si>
  <si>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</si>
  <si>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</si>
  <si>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</si>
  <si>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</si>
  <si>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</si>
  <si>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</si>
  <si>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</si>
  <si>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</si>
  <si>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</si>
  <si>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</si>
  <si>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</si>
  <si>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</si>
  <si>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</si>
  <si>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</si>
  <si>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</si>
  <si>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</si>
  <si>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</si>
  <si>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</si>
  <si>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</si>
  <si>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</si>
  <si>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</si>
  <si>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</si>
  <si>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</si>
  <si>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</si>
  <si>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</si>
  <si>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</si>
  <si>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</si>
  <si>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</si>
  <si>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</si>
  <si>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</si>
  <si>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</si>
  <si>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</si>
  <si>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</si>
  <si>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</si>
  <si>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</si>
  <si>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</si>
  <si>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</si>
  <si>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</si>
  <si>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</si>
  <si>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</si>
  <si>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</si>
  <si>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</si>
  <si>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</si>
  <si>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</si>
  <si>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</si>
  <si>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</si>
  <si>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</si>
  <si>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</si>
  <si>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</si>
  <si>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</si>
  <si>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</si>
  <si>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</si>
  <si>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</si>
  <si>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</si>
  <si>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</si>
  <si>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</si>
  <si>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</si>
  <si>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</si>
  <si>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</si>
  <si>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</si>
  <si>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</si>
  <si>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</si>
  <si>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</si>
  <si>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</si>
  <si>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</si>
  <si>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</si>
  <si>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</si>
  <si>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</si>
  <si>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</si>
  <si>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</si>
  <si>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</si>
  <si>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</si>
  <si>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</si>
  <si>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</si>
  <si>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</si>
  <si>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</si>
  <si>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</si>
  <si>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</si>
  <si>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</si>
  <si>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</si>
  <si>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</si>
  <si>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</si>
  <si>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</si>
  <si>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</si>
  <si>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</si>
  <si>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</si>
  <si>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</si>
  <si>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</si>
  <si>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</si>
  <si>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</si>
  <si>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</si>
  <si>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</si>
  <si>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</si>
  <si>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</si>
  <si>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</si>
  <si>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</si>
  <si>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</si>
  <si>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</si>
  <si>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</si>
  <si>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</si>
  <si>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</si>
  <si>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</si>
  <si>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</si>
  <si>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</si>
  <si>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</si>
  <si>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</si>
  <si>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</si>
  <si>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</si>
  <si>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</si>
  <si>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</si>
  <si>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</si>
  <si>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</si>
  <si>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</si>
  <si>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</si>
  <si>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</si>
  <si>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</si>
  <si>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</si>
  <si>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</si>
  <si>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</si>
  <si>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</si>
  <si>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</si>
  <si>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</si>
  <si>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</si>
  <si>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</si>
  <si>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</si>
  <si>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</si>
  <si>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</si>
  <si>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</si>
  <si>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</si>
  <si>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</si>
  <si>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</si>
  <si>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</si>
  <si>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</si>
  <si>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</si>
  <si>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</si>
  <si>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</si>
  <si>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</si>
  <si>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</si>
  <si>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</si>
  <si>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</si>
  <si>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</si>
  <si>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</si>
  <si>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</si>
  <si>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</si>
  <si>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</si>
  <si>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</si>
  <si>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</si>
  <si>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</si>
  <si>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</si>
  <si>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</si>
  <si>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</si>
  <si>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</si>
  <si>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</si>
  <si>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</si>
  <si>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</si>
  <si>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</si>
  <si>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</si>
  <si>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</si>
  <si>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</si>
  <si>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</si>
  <si>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</si>
  <si>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</si>
  <si>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</si>
  <si>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</si>
  <si>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</si>
  <si>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</si>
  <si>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</si>
  <si>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</si>
  <si>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</si>
  <si>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</si>
  <si>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</si>
  <si>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</si>
  <si>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</si>
  <si>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</si>
  <si>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</si>
  <si>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</si>
  <si>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</si>
  <si>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</si>
  <si>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</si>
  <si>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</si>
  <si>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</si>
  <si>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</si>
  <si>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</si>
  <si>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</si>
  <si>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</si>
  <si>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</si>
  <si>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</si>
  <si>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</si>
  <si>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</si>
  <si>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</si>
  <si>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</si>
  <si>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</si>
  <si>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</si>
  <si>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</si>
  <si>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</si>
  <si>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</si>
  <si>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</si>
  <si>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</si>
  <si>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</si>
  <si>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</si>
  <si>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</si>
  <si>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</si>
  <si>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</si>
  <si>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</si>
  <si>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</si>
  <si>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</si>
  <si>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</si>
  <si>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</si>
  <si>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</si>
  <si>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</si>
  <si>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</si>
  <si>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</si>
  <si>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</si>
  <si>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</si>
  <si>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</si>
  <si>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</si>
  <si>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</si>
  <si>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</si>
  <si>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</si>
  <si>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</si>
  <si>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</si>
  <si>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</si>
  <si>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</si>
  <si>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</si>
  <si>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</si>
  <si>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</si>
  <si>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</si>
  <si>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</si>
  <si>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</si>
  <si>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</si>
  <si>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</si>
  <si>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</si>
  <si>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</si>
  <si>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</si>
  <si>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</si>
  <si>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</si>
  <si>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</si>
  <si>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</si>
  <si>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</si>
  <si>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</si>
  <si>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</si>
  <si>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</si>
  <si>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</si>
  <si>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</si>
  <si>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</si>
  <si>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</si>
  <si>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</si>
  <si>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</si>
  <si>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</si>
  <si>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</si>
  <si>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</si>
  <si>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</si>
  <si>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</si>
  <si>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</si>
  <si>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</si>
  <si>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</si>
  <si>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</si>
  <si>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</si>
  <si>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</si>
  <si>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</si>
  <si>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</si>
  <si>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</si>
  <si>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</si>
  <si>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</si>
  <si>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</si>
  <si>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</si>
  <si>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</si>
  <si>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</si>
  <si>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</si>
  <si>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</si>
  <si>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</si>
  <si>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</si>
  <si>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</si>
  <si>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</si>
  <si>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</si>
  <si>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</si>
  <si>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</si>
  <si>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</si>
  <si>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</si>
  <si>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</si>
  <si>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</si>
  <si>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</si>
  <si>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</si>
  <si>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</si>
  <si>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</si>
  <si>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</si>
  <si>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</si>
  <si>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</si>
  <si>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</si>
  <si>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</si>
  <si>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</si>
  <si>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</si>
  <si>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</si>
  <si>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</si>
  <si>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</si>
  <si>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</si>
  <si>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</si>
  <si>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</si>
  <si>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</si>
  <si>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</si>
  <si>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</si>
  <si>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</si>
  <si>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</si>
  <si>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</si>
  <si>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</si>
  <si>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</si>
  <si>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</si>
  <si>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</si>
  <si>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</si>
  <si>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</si>
  <si>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</si>
  <si>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</si>
  <si>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</si>
  <si>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</si>
  <si>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</si>
  <si>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</si>
  <si>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</si>
  <si>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</si>
  <si>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</si>
  <si>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</si>
  <si>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</si>
  <si>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</si>
  <si>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</si>
  <si>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</si>
  <si>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</si>
  <si>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</si>
  <si>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</si>
  <si>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</si>
  <si>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</si>
  <si>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</si>
  <si>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</si>
  <si>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</si>
  <si>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</si>
  <si>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</si>
  <si>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</si>
  <si>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</si>
  <si>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</si>
  <si>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</si>
  <si>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</si>
  <si>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</si>
  <si>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</si>
  <si>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</si>
  <si>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</si>
  <si>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</si>
  <si>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</si>
  <si>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</si>
  <si>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</si>
  <si>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</si>
  <si>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</si>
  <si>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</si>
  <si>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</si>
  <si>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</si>
  <si>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</si>
  <si>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</si>
  <si>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</si>
  <si>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</si>
  <si>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</si>
  <si>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</si>
  <si>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</si>
  <si>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</si>
  <si>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</si>
  <si>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</si>
  <si>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</si>
  <si>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</si>
  <si>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</si>
  <si>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</si>
  <si>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</si>
  <si>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</si>
  <si>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</si>
  <si>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</si>
  <si>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</si>
  <si>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</si>
  <si>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</si>
  <si>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</si>
  <si>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</si>
  <si>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</si>
  <si>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</si>
  <si>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</si>
  <si>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</si>
  <si>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</si>
  <si>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</si>
  <si>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</si>
  <si>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</si>
  <si>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</si>
  <si>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</si>
  <si>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</si>
  <si>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</si>
  <si>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</si>
  <si>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</si>
  <si>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</si>
  <si>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</si>
  <si>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</si>
  <si>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</si>
  <si>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</si>
  <si>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</si>
  <si>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</si>
  <si>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</si>
  <si>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</si>
  <si>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</si>
  <si>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</si>
  <si>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</si>
  <si>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</si>
  <si>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</si>
  <si>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</si>
  <si>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</si>
  <si>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</si>
  <si>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</si>
  <si>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</si>
  <si>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</si>
  <si>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</si>
  <si>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</si>
  <si>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</si>
  <si>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</si>
  <si>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</si>
  <si>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</si>
  <si>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</si>
  <si>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</si>
  <si>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</si>
  <si>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</si>
  <si>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</si>
  <si>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</si>
  <si>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</si>
  <si>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</si>
  <si>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</si>
  <si>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</si>
  <si>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</si>
  <si>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</si>
  <si>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</si>
  <si>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</si>
  <si>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</si>
  <si>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</si>
  <si>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</si>
  <si>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</si>
  <si>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</si>
  <si>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</si>
  <si>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</si>
  <si>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</si>
  <si>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</si>
  <si>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</si>
  <si>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</si>
  <si>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</si>
  <si>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</si>
  <si>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</si>
  <si>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</si>
  <si>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</si>
  <si>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</si>
  <si>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</si>
  <si>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</si>
  <si>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</si>
  <si>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</si>
  <si>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</si>
  <si>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</si>
  <si>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</si>
  <si>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</si>
  <si>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</si>
  <si>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</si>
  <si>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</si>
  <si>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</si>
  <si>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</si>
  <si>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</si>
  <si>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</si>
  <si>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</si>
  <si>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</si>
  <si>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</si>
  <si>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</si>
  <si>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</si>
  <si>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</si>
  <si>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</si>
  <si>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</si>
  <si>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</si>
  <si>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</si>
  <si>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</si>
  <si>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</si>
  <si>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</si>
  <si>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</si>
  <si>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</si>
  <si>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</si>
  <si>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</si>
  <si>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</si>
  <si>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</si>
  <si>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</si>
  <si>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</si>
  <si>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</si>
  <si>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</si>
  <si>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</si>
  <si>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</si>
  <si>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</si>
  <si>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</si>
  <si>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</si>
  <si>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</si>
  <si>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</si>
  <si>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</si>
  <si>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</si>
  <si>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</si>
  <si>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</si>
  <si>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</si>
  <si>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</si>
  <si>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</si>
  <si>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</si>
  <si>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</si>
  <si>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</si>
  <si>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</si>
  <si>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</si>
  <si>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</si>
  <si>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</si>
  <si>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</si>
  <si>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</si>
  <si>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</si>
  <si>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</si>
  <si>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</si>
  <si>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</si>
  <si>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</si>
  <si>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</si>
  <si>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</si>
  <si>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</si>
  <si>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</si>
  <si>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</si>
  <si>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</si>
  <si>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</si>
  <si>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</si>
  <si>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</si>
  <si>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</si>
  <si>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</si>
  <si>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</si>
  <si>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</si>
  <si>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</si>
  <si>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</si>
  <si>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</si>
  <si>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</si>
  <si>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</si>
  <si>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</si>
  <si>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</si>
  <si>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</si>
  <si>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</si>
  <si>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</si>
  <si>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</si>
  <si>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</si>
  <si>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</si>
  <si>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</si>
  <si>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</si>
  <si>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</si>
  <si>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</si>
  <si>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</si>
  <si>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</si>
  <si>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</si>
  <si>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</si>
  <si>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</si>
  <si>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</si>
  <si>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</si>
  <si>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</si>
  <si>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</si>
  <si>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</si>
  <si>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</si>
  <si>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</si>
  <si>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</si>
  <si>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</si>
  <si>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</si>
  <si>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</si>
  <si>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</si>
  <si>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</si>
  <si>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</si>
  <si>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</si>
  <si>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</si>
  <si>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</si>
  <si>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</si>
  <si>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</si>
  <si>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</si>
  <si>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</si>
  <si>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</si>
  <si>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</si>
  <si>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</si>
  <si>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</si>
  <si>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</si>
  <si>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</si>
  <si>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</si>
  <si>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</si>
  <si>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</si>
  <si>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</si>
  <si>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</si>
  <si>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</si>
  <si>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</si>
  <si>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</si>
  <si>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</si>
  <si>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</si>
  <si>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</si>
  <si>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</si>
  <si>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</si>
  <si>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</si>
  <si>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</si>
  <si>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</si>
  <si>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</si>
  <si>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</si>
  <si>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</si>
  <si>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</si>
  <si>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</si>
  <si>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</si>
  <si>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</si>
  <si>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</si>
  <si>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</si>
  <si>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</si>
  <si>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</si>
  <si>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</si>
  <si>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</si>
  <si>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</si>
  <si>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</si>
  <si>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</si>
  <si>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</si>
  <si>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</si>
  <si>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</si>
  <si>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</si>
  <si>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</si>
  <si>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</si>
  <si>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</si>
  <si>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</si>
  <si>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</si>
  <si>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</si>
  <si>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</si>
  <si>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</si>
  <si>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</si>
  <si>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</si>
  <si>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</si>
  <si>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</si>
  <si>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</si>
  <si>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</si>
  <si>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</si>
  <si>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</si>
  <si>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</si>
  <si>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</si>
  <si>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</si>
  <si>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</si>
  <si>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</si>
  <si>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</si>
  <si>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</si>
  <si>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</si>
  <si>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</si>
  <si>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</si>
  <si>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</si>
  <si>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</si>
  <si>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</si>
  <si>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</si>
  <si>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</si>
  <si>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</si>
  <si>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</si>
  <si>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</si>
  <si>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</si>
  <si>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</si>
  <si>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</si>
  <si>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</si>
  <si>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</si>
  <si>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</si>
  <si>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</si>
  <si>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</si>
  <si>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</si>
  <si>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</si>
  <si>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</si>
  <si>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</si>
  <si>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</si>
  <si>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</si>
  <si>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</si>
  <si>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</si>
  <si>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</si>
  <si>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</si>
  <si>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</si>
  <si>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</si>
  <si>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</si>
  <si>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</si>
  <si>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</si>
  <si>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</si>
  <si>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</si>
  <si>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</si>
  <si>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</si>
  <si>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</si>
  <si>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</si>
  <si>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</si>
  <si>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</si>
  <si>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</si>
  <si>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</si>
  <si>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</si>
  <si>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</si>
  <si>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</si>
  <si>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</si>
  <si>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</si>
  <si>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</si>
  <si>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</si>
  <si>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</si>
  <si>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</si>
  <si>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</si>
  <si>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</si>
  <si>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</si>
  <si>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</si>
  <si>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</si>
  <si>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</si>
  <si>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</si>
  <si>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</si>
  <si>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</si>
  <si>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</si>
  <si>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</si>
  <si>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</si>
  <si>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</si>
  <si>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</si>
  <si>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</si>
  <si>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</si>
  <si>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</si>
  <si>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</si>
  <si>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</si>
  <si>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</si>
  <si>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</si>
  <si>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</si>
  <si>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</si>
  <si>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</si>
  <si>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</si>
  <si>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</si>
  <si>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</si>
  <si>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</si>
  <si>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</si>
  <si>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</si>
  <si>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</si>
  <si>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</si>
  <si>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</si>
  <si>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</si>
  <si>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</si>
  <si>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</si>
  <si>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</si>
  <si>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</si>
  <si>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</si>
  <si>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</si>
  <si>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</si>
  <si>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</si>
  <si>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</si>
  <si>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</si>
  <si>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</si>
  <si>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</si>
  <si>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</si>
  <si>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</si>
  <si>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</si>
  <si>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</si>
  <si>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</si>
  <si>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</si>
  <si>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</si>
  <si>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</si>
  <si>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</si>
  <si>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</si>
  <si>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</si>
  <si>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</si>
  <si>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</si>
  <si>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</si>
  <si>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</si>
  <si>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</si>
  <si>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</si>
  <si>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</si>
  <si>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</si>
  <si>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</si>
  <si>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</si>
  <si>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</si>
  <si>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</si>
  <si>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</si>
  <si>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</si>
  <si>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</si>
  <si>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</si>
  <si>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</si>
  <si>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</si>
  <si>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</si>
  <si>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</si>
  <si>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</si>
  <si>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</si>
  <si>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</si>
  <si>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</si>
  <si>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</si>
  <si>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</si>
  <si>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</si>
  <si>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</si>
  <si>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</si>
  <si>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</si>
  <si>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</si>
  <si>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</si>
  <si>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</si>
  <si>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</si>
  <si>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</si>
  <si>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</si>
  <si>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</si>
  <si>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</si>
  <si>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</si>
  <si>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</si>
  <si>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</si>
  <si>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</si>
  <si>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</si>
  <si>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</si>
  <si>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</si>
  <si>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</si>
  <si>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</si>
  <si>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</si>
  <si>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</si>
  <si>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</si>
  <si>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</si>
  <si>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</si>
  <si>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</si>
  <si>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</si>
  <si>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</si>
  <si>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</si>
  <si>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</si>
  <si>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</si>
  <si>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</si>
  <si>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</si>
  <si>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</si>
  <si>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</si>
  <si>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</si>
  <si>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</si>
  <si>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</si>
  <si>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</si>
  <si>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</si>
  <si>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</si>
  <si>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</si>
  <si>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</si>
  <si>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</si>
  <si>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</si>
  <si>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</si>
  <si>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</si>
  <si>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</si>
  <si>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</si>
  <si>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</si>
  <si>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</si>
  <si>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</si>
  <si>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</si>
  <si>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</si>
  <si>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</si>
  <si>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</si>
  <si>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</si>
  <si>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</si>
  <si>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</si>
  <si>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</si>
  <si>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</si>
  <si>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</si>
  <si>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</si>
  <si>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</si>
  <si>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</si>
  <si>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</si>
  <si>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</si>
  <si>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</si>
  <si>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</si>
  <si>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</si>
  <si>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</si>
  <si>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</si>
  <si>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</si>
  <si>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</si>
  <si>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</si>
  <si>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</si>
  <si>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</si>
  <si>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</si>
  <si>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</si>
  <si>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</si>
  <si>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</si>
  <si>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</si>
  <si>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</si>
  <si>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</si>
  <si>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</si>
  <si>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</si>
  <si>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</si>
  <si>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</si>
  <si>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</si>
  <si>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</si>
  <si>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</si>
  <si>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</si>
  <si>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</si>
  <si>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</si>
  <si>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</si>
  <si>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</si>
  <si>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</si>
  <si>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</si>
  <si>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</si>
  <si>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</si>
  <si>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</si>
  <si>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</si>
  <si>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</si>
  <si>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</si>
  <si>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</si>
  <si>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</si>
  <si>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</si>
  <si>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</si>
  <si>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</si>
  <si>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</si>
  <si>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</si>
  <si>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</si>
  <si>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</si>
  <si>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</si>
  <si>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</si>
  <si>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</si>
  <si>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</si>
  <si>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</si>
  <si>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</si>
  <si>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</si>
  <si>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</si>
  <si>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</si>
  <si>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</si>
  <si>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</si>
  <si>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</si>
  <si>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</si>
  <si>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</si>
  <si>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</si>
  <si>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</si>
  <si>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</si>
  <si>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</si>
  <si>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</si>
  <si>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</si>
  <si>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</si>
  <si>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</si>
  <si>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</si>
  <si>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</si>
  <si>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</si>
  <si>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</si>
  <si>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</si>
  <si>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</si>
  <si>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</si>
  <si>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</si>
  <si>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</si>
  <si>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</si>
  <si>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</si>
  <si>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</si>
  <si>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</si>
  <si>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</si>
  <si>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</si>
  <si>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</si>
  <si>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</si>
  <si>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</si>
  <si>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</si>
  <si>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</si>
  <si>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</si>
  <si>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</si>
  <si>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</si>
  <si>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</si>
  <si>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</si>
  <si>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</si>
  <si>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</si>
  <si>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</si>
  <si>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</si>
  <si>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</si>
  <si>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</si>
  <si>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</si>
  <si>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</si>
  <si>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</si>
  <si>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</si>
  <si>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</si>
  <si>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</si>
  <si>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</si>
  <si>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</si>
  <si>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</si>
  <si>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</si>
  <si>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</si>
  <si>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</si>
  <si>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</si>
  <si>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</si>
  <si>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</si>
  <si>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</si>
  <si>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</si>
  <si>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</si>
  <si>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</si>
  <si>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</si>
  <si>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</si>
  <si>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</si>
  <si>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</si>
  <si>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</si>
  <si>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</si>
  <si>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</si>
  <si>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</si>
  <si>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</si>
  <si>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</si>
  <si>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</si>
  <si>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</si>
  <si>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</si>
  <si>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</si>
  <si>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</si>
  <si>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</si>
  <si>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</si>
  <si>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</si>
  <si>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</si>
  <si>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</si>
  <si>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</si>
  <si>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</si>
  <si>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</si>
  <si>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</si>
  <si>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</si>
  <si>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</si>
  <si>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</si>
  <si>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</si>
  <si>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</si>
  <si>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</si>
  <si>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</si>
  <si>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</si>
  <si>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</si>
  <si>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</si>
  <si>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</si>
  <si>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</si>
  <si>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</si>
  <si>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</si>
  <si>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</si>
  <si>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</si>
  <si>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</si>
  <si>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</si>
  <si>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</si>
  <si>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</si>
  <si>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</si>
  <si>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</si>
  <si>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</si>
  <si>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</si>
  <si>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</si>
  <si>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</si>
  <si>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</si>
  <si>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</si>
  <si>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</si>
  <si>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</si>
  <si>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</si>
  <si>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</si>
  <si>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</si>
  <si>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</si>
  <si>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</si>
  <si>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</si>
  <si>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</si>
  <si>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</si>
  <si>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</si>
  <si>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</si>
  <si>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</si>
  <si>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</si>
  <si>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</si>
  <si>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</si>
  <si>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</si>
  <si>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</si>
  <si>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</si>
  <si>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</si>
  <si>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</si>
  <si>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</si>
  <si>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</si>
  <si>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</si>
  <si>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</si>
  <si>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</si>
  <si>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</si>
  <si>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</si>
  <si>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</si>
  <si>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</si>
  <si>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</si>
  <si>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</si>
  <si>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</si>
  <si>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</si>
  <si>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</si>
  <si>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</si>
  <si>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</si>
  <si>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</si>
  <si>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</si>
  <si>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</si>
  <si>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</si>
  <si>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</si>
  <si>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</si>
  <si>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</si>
  <si>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</si>
  <si>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</si>
  <si>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</si>
  <si>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</si>
  <si>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</si>
  <si>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</si>
  <si>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</si>
  <si>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</si>
  <si>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</si>
  <si>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</si>
  <si>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</si>
  <si>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</si>
  <si>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</si>
  <si>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</si>
  <si>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</si>
  <si>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</si>
  <si>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</si>
  <si>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</si>
  <si>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</si>
  <si>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</si>
  <si>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</si>
  <si>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</si>
  <si>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</si>
  <si>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</si>
  <si>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</si>
  <si>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</si>
  <si>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</si>
  <si>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</si>
  <si>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</si>
  <si>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</si>
  <si>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</si>
  <si>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</si>
  <si>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</si>
  <si>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</si>
  <si>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</si>
  <si>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</si>
  <si>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</si>
  <si>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</si>
  <si>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</si>
  <si>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</si>
  <si>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</si>
  <si>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</si>
  <si>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</si>
  <si>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</si>
  <si>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</si>
  <si>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</si>
  <si>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</si>
  <si>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</si>
  <si>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</si>
  <si>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</si>
  <si>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</si>
  <si>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</si>
  <si>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</si>
  <si>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</si>
  <si>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</si>
  <si>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</si>
  <si>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</si>
  <si>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</si>
  <si>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</si>
  <si>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</si>
  <si>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</si>
  <si>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</si>
  <si>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</si>
  <si>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</si>
  <si>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</si>
  <si>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</si>
  <si>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</si>
  <si>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</si>
  <si>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</si>
  <si>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</si>
  <si>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</si>
  <si>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</si>
  <si>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</si>
  <si>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</si>
  <si>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</si>
  <si>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</si>
  <si>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</si>
  <si>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</si>
  <si>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</si>
  <si>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</si>
  <si>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</si>
  <si>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</si>
  <si>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</si>
  <si>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</si>
  <si>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</si>
  <si>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</si>
  <si>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</si>
  <si>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</si>
  <si>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</si>
  <si>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</si>
  <si>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</si>
  <si>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</si>
  <si>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</si>
  <si>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</si>
  <si>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</si>
  <si>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</si>
  <si>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</si>
  <si>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</si>
  <si>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</si>
  <si>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</si>
  <si>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</si>
  <si>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</si>
  <si>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</si>
  <si>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</si>
  <si>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</si>
  <si>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</si>
  <si>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</si>
  <si>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</si>
  <si>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</si>
  <si>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</si>
  <si>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</si>
  <si>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</si>
  <si>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</si>
  <si>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</si>
  <si>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</si>
  <si>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</si>
  <si>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</si>
  <si>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</si>
  <si>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</si>
  <si>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</si>
  <si>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</si>
  <si>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</si>
  <si>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</si>
  <si>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</si>
  <si>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</si>
  <si>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</si>
  <si>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</si>
  <si>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</si>
  <si>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</si>
  <si>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</si>
  <si>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</si>
  <si>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</si>
  <si>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</si>
  <si>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</si>
  <si>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</si>
  <si>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</si>
  <si>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</si>
  <si>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</si>
  <si>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</si>
  <si>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</si>
  <si>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</si>
  <si>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</si>
  <si>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</si>
  <si>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</si>
  <si>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</si>
  <si>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</si>
  <si>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</si>
  <si>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</si>
  <si>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</si>
  <si>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</si>
  <si>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</si>
  <si>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</si>
  <si>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</si>
  <si>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</si>
  <si>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</si>
  <si>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</si>
  <si>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</si>
  <si>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</si>
  <si>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</si>
  <si>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</si>
  <si>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</si>
  <si>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</si>
  <si>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</si>
  <si>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</si>
  <si>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</si>
  <si>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</si>
  <si>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</si>
  <si>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</si>
  <si>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</si>
  <si>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</si>
  <si>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</si>
  <si>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</si>
  <si>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</si>
  <si>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</si>
  <si>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</si>
  <si>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</si>
  <si>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</si>
  <si>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</si>
  <si>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</si>
  <si>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</si>
  <si>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</si>
  <si>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</si>
  <si>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</si>
  <si>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</si>
  <si>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</si>
  <si>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</si>
  <si>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</si>
  <si>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</si>
  <si>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</si>
  <si>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</si>
  <si>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</si>
  <si>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</si>
  <si>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</si>
  <si>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</si>
  <si>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</si>
  <si>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</si>
  <si>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</si>
  <si>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</si>
  <si>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</si>
  <si>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</si>
  <si>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</si>
  <si>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</si>
  <si>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</si>
  <si>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</si>
  <si>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</si>
  <si>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</si>
  <si>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</si>
  <si>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</si>
  <si>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</si>
  <si>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</si>
  <si>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</si>
  <si>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</si>
  <si>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</si>
  <si>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</si>
  <si>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</si>
  <si>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</si>
  <si>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</si>
  <si>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</si>
  <si>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</si>
  <si>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</si>
  <si>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</si>
  <si>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</si>
  <si>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</si>
  <si>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</si>
  <si>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</si>
  <si>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</si>
  <si>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</si>
  <si>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</si>
  <si>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</si>
  <si>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</si>
  <si>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</si>
  <si>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</si>
  <si>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</si>
  <si>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</si>
  <si>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</si>
  <si>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</si>
  <si>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</si>
  <si>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</si>
  <si>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</si>
  <si>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</si>
  <si>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</si>
  <si>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</si>
  <si>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</si>
  <si>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</si>
  <si>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</si>
  <si>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</si>
  <si>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</si>
  <si>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</si>
  <si>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</si>
  <si>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</si>
  <si>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</si>
  <si>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</si>
  <si>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</si>
  <si>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</si>
  <si>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</si>
  <si>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</si>
  <si>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</si>
  <si>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</si>
  <si>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</si>
  <si>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</si>
  <si>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</si>
  <si>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</si>
  <si>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</si>
  <si>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</si>
  <si>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</si>
  <si>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</si>
  <si>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</si>
  <si>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</si>
  <si>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</si>
  <si>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</si>
  <si>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</si>
  <si>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</si>
  <si>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</si>
  <si>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</si>
  <si>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</si>
  <si>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</si>
  <si>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</si>
  <si>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</si>
  <si>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</si>
  <si>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</si>
  <si>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</si>
  <si>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</si>
  <si>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</si>
  <si>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</si>
  <si>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</si>
  <si>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</si>
  <si>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</si>
  <si>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</si>
  <si>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</si>
  <si>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</si>
  <si>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</si>
  <si>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</si>
  <si>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</si>
  <si>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</si>
  <si>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</si>
  <si>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</si>
  <si>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</si>
  <si>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</si>
  <si>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</si>
  <si>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</si>
  <si>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</si>
  <si>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</si>
  <si>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</si>
  <si>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</si>
  <si>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</si>
  <si>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</si>
  <si>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</si>
  <si>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</si>
  <si>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</si>
  <si>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</si>
  <si>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</si>
  <si>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</si>
  <si>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</si>
  <si>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</si>
  <si>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</si>
  <si>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</si>
  <si>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</si>
  <si>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</si>
  <si>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</si>
  <si>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</si>
  <si>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</si>
  <si>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</si>
  <si>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</si>
  <si>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</si>
  <si>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</si>
  <si>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</si>
  <si>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</si>
  <si>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</si>
  <si>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</si>
  <si>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</si>
  <si>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</si>
  <si>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</si>
  <si>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</si>
  <si>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</si>
  <si>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</si>
  <si>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</si>
  <si>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</si>
  <si>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</si>
  <si>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</si>
  <si>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</si>
  <si>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</si>
  <si>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</si>
  <si>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</si>
  <si>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</si>
  <si>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</si>
  <si>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</si>
  <si>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</si>
  <si>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</si>
  <si>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</si>
  <si>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</si>
  <si>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</si>
  <si>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</si>
  <si>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</si>
  <si>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</si>
  <si>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</si>
  <si>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</si>
  <si>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</si>
  <si>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</si>
  <si>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</si>
  <si>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</si>
  <si>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</si>
  <si>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</si>
  <si>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</si>
  <si>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</si>
  <si>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</si>
  <si>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</si>
  <si>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</si>
  <si>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</si>
  <si>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</si>
  <si>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</si>
  <si>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</si>
  <si>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</si>
  <si>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</si>
  <si>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</si>
  <si>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</si>
  <si>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</si>
  <si>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</si>
  <si>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</si>
  <si>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</si>
  <si>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</si>
  <si>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</si>
  <si>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</si>
  <si>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</si>
  <si>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</si>
  <si>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</si>
  <si>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</si>
  <si>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</si>
  <si>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</si>
  <si>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</si>
  <si>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</si>
  <si>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</si>
  <si>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</si>
  <si>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</si>
  <si>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</si>
  <si>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</si>
  <si>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</si>
  <si>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</si>
  <si>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</si>
  <si>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</si>
  <si>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</si>
  <si>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</si>
  <si>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</si>
  <si>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</si>
  <si>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</si>
  <si>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</si>
  <si>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</si>
  <si>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</si>
  <si>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</si>
  <si>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</si>
  <si>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</si>
  <si>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</si>
  <si>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</si>
  <si>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</si>
  <si>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</si>
  <si>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</si>
  <si>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</si>
  <si>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</si>
  <si>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</si>
  <si>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</si>
  <si>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</si>
  <si>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</si>
  <si>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</si>
  <si>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</si>
  <si>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</si>
  <si>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</si>
  <si>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</si>
  <si>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</si>
  <si>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</si>
  <si>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</si>
  <si>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</si>
  <si>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</si>
  <si>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</si>
  <si>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</si>
  <si>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</si>
  <si>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</si>
  <si>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</si>
  <si>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</si>
  <si>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</si>
  <si>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</si>
  <si>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</si>
  <si>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</si>
  <si>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</si>
  <si>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</si>
  <si>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</si>
  <si>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</si>
  <si>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</si>
  <si>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</si>
  <si>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</si>
  <si>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</si>
  <si>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</si>
  <si>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</si>
  <si>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</si>
  <si>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</si>
  <si>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</si>
  <si>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</si>
  <si>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</si>
  <si>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</si>
  <si>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</si>
  <si>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</si>
  <si>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</si>
  <si>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</si>
  <si>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</si>
  <si>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</si>
  <si>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</si>
  <si>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</si>
  <si>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</si>
  <si>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</si>
  <si>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</si>
  <si>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</si>
  <si>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</si>
  <si>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</si>
  <si>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</si>
  <si>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</si>
  <si>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</si>
  <si>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</si>
  <si>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</si>
  <si>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</si>
  <si>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</si>
  <si>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</si>
  <si>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</si>
  <si>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</si>
  <si>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</si>
  <si>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</si>
  <si>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</si>
  <si>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</si>
  <si>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</si>
  <si>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</si>
  <si>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</si>
  <si>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</si>
  <si>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</si>
  <si>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</si>
  <si>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</si>
  <si>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</si>
  <si>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</si>
  <si>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</si>
  <si>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</si>
  <si>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</si>
  <si>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</si>
  <si>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</si>
  <si>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</si>
  <si>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</si>
  <si>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</si>
  <si>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</si>
  <si>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</si>
  <si>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</si>
  <si>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</si>
  <si>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</si>
  <si>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</si>
  <si>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</si>
  <si>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</si>
  <si>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</si>
  <si>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</si>
  <si>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</si>
  <si>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</si>
  <si>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</si>
  <si>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</si>
  <si>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</si>
  <si>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</si>
  <si>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</si>
  <si>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</si>
  <si>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</si>
  <si>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</si>
  <si>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</si>
  <si>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</si>
  <si>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</si>
  <si>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</si>
  <si>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</si>
  <si>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</si>
  <si>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</si>
  <si>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</si>
  <si>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</si>
  <si>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</si>
  <si>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</si>
  <si>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</si>
  <si>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</si>
  <si>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</si>
  <si>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</si>
  <si>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</si>
  <si>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</si>
  <si>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</si>
  <si>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</si>
  <si>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</si>
  <si>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</si>
  <si>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</si>
  <si>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</si>
  <si>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</si>
  <si>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</si>
  <si>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</si>
  <si>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</si>
  <si>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</si>
  <si>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</si>
  <si>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</si>
  <si>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</si>
  <si>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</si>
  <si>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</si>
  <si>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</si>
  <si>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</si>
  <si>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</si>
  <si>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</si>
  <si>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</si>
  <si>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</si>
  <si>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</si>
  <si>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</si>
  <si>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</si>
  <si>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</si>
  <si>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</si>
  <si>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</si>
  <si>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</si>
  <si>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</si>
  <si>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</si>
  <si>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</si>
  <si>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</si>
  <si>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</si>
  <si>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</si>
  <si>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</si>
  <si>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</si>
  <si>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</si>
  <si>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</si>
  <si>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</si>
  <si>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</si>
  <si>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</si>
  <si>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</si>
  <si>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</si>
  <si>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</si>
  <si>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</si>
  <si>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</si>
  <si>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</si>
  <si>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</si>
  <si>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</si>
  <si>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</si>
  <si>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</si>
  <si>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</si>
  <si>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</si>
  <si>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</si>
  <si>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</si>
  <si>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</si>
  <si>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</si>
  <si>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</si>
  <si>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</si>
  <si>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</si>
  <si>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</si>
  <si>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</si>
  <si>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</si>
  <si>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</si>
  <si>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</si>
  <si>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</si>
  <si>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</si>
  <si>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</si>
  <si>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</si>
  <si>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</si>
  <si>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</si>
  <si>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</si>
  <si>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</si>
  <si>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</si>
  <si>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</si>
  <si>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</si>
  <si>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</si>
  <si>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</si>
  <si>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</si>
  <si>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</si>
  <si>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</si>
  <si>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</si>
  <si>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</si>
  <si>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</si>
  <si>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</si>
  <si>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</si>
  <si>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</si>
  <si>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</si>
  <si>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</si>
  <si>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</si>
  <si>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</si>
  <si>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</si>
  <si>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</si>
  <si>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</si>
  <si>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</si>
  <si>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</si>
  <si>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</si>
  <si>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</si>
  <si>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</si>
  <si>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</si>
  <si>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</si>
  <si>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</si>
  <si>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</si>
  <si>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</si>
  <si>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</si>
  <si>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</si>
  <si>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</si>
  <si>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</si>
  <si>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</si>
  <si>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</si>
  <si>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</si>
  <si>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</si>
  <si>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</si>
  <si>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</si>
  <si>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</si>
  <si>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</si>
  <si>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</si>
  <si>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</si>
  <si>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</si>
  <si>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</si>
  <si>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</si>
  <si>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</si>
  <si>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</si>
  <si>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</si>
  <si>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</si>
  <si>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</si>
  <si>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</si>
  <si>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</si>
  <si>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</si>
  <si>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</si>
  <si>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</si>
  <si>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</si>
  <si>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</si>
  <si>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</si>
  <si>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</si>
  <si>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</si>
  <si>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</si>
  <si>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</si>
  <si>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</si>
  <si>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</si>
  <si>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</si>
  <si>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</si>
  <si>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</si>
  <si>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</si>
  <si>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</si>
  <si>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</si>
  <si>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</si>
  <si>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</si>
  <si>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</si>
  <si>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</si>
  <si>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</si>
  <si>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</si>
  <si>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</si>
  <si>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</si>
  <si>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</si>
  <si>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</si>
  <si>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</si>
  <si>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</si>
  <si>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</si>
  <si>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</si>
  <si>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</si>
  <si>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</si>
  <si>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</si>
  <si>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</si>
  <si>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</si>
  <si>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</si>
  <si>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</si>
  <si>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</si>
  <si>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</si>
  <si>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</si>
  <si>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</si>
  <si>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</si>
  <si>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</si>
  <si>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</si>
  <si>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</si>
  <si>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</si>
  <si>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</si>
  <si>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</si>
  <si>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</si>
  <si>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</si>
  <si>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</si>
  <si>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</si>
  <si>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</si>
  <si>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</si>
  <si>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</si>
  <si>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</si>
  <si>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</si>
  <si>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</si>
  <si>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</si>
  <si>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</si>
  <si>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</si>
  <si>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</si>
  <si>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</si>
  <si>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</si>
  <si>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</si>
  <si>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</si>
  <si>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</si>
  <si>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</si>
  <si>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</si>
  <si>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</si>
  <si>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</si>
  <si>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</si>
  <si>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</si>
  <si>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</si>
  <si>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</si>
  <si>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</si>
  <si>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</si>
  <si>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</si>
  <si>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</si>
  <si>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</si>
  <si>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</si>
  <si>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</si>
  <si>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</si>
  <si>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</si>
  <si>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</si>
  <si>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</si>
  <si>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</si>
  <si>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</si>
  <si>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</si>
  <si>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</si>
  <si>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</si>
  <si>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</si>
  <si>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</si>
  <si>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</si>
  <si>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</si>
  <si>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</si>
  <si>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</si>
  <si>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</si>
  <si>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</si>
  <si>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</si>
  <si>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</si>
  <si>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</si>
  <si>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</si>
  <si>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</si>
  <si>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</si>
  <si>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</si>
  <si>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</si>
  <si>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</si>
  <si>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</si>
  <si>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</si>
  <si>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</si>
  <si>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</si>
  <si>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</si>
  <si>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</si>
  <si>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</si>
  <si>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</si>
  <si>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</si>
  <si>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</si>
  <si>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</si>
  <si>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</si>
  <si>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</si>
  <si>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</si>
  <si>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</si>
  <si>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</si>
  <si>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</si>
  <si>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</si>
  <si>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</si>
  <si>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</si>
  <si>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</si>
  <si>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</si>
  <si>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</si>
  <si>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</si>
  <si>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</si>
  <si>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</si>
  <si>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</si>
  <si>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</si>
  <si>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</si>
  <si>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</si>
  <si>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</si>
  <si>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</si>
  <si>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</si>
  <si>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</si>
  <si>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</si>
  <si>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</si>
  <si>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</si>
  <si>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</si>
  <si>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</si>
  <si>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</si>
  <si>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</si>
  <si>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</si>
  <si>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</si>
  <si>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</si>
  <si>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</si>
  <si>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</si>
  <si>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</si>
  <si>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</si>
  <si>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</si>
  <si>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</si>
  <si>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</si>
  <si>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</si>
  <si>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</si>
  <si>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</si>
  <si>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</si>
  <si>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</si>
  <si>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</si>
  <si>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</si>
  <si>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</si>
  <si>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</si>
  <si>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</si>
  <si>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</si>
  <si>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</si>
  <si>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</si>
  <si>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</si>
  <si>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</si>
  <si>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</si>
  <si>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</si>
  <si>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</si>
  <si>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</si>
  <si>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</si>
  <si>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</si>
  <si>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</si>
  <si>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</si>
  <si>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</si>
  <si>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</si>
  <si>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</si>
  <si>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</si>
  <si>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</si>
  <si>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</si>
  <si>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</si>
  <si>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</si>
  <si>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</si>
  <si>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</si>
  <si>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</si>
  <si>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</si>
  <si>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</si>
  <si>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</si>
  <si>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</si>
  <si>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</si>
  <si>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</si>
  <si>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</si>
  <si>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</si>
  <si>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</si>
  <si>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</si>
  <si>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</si>
  <si>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</si>
  <si>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</si>
  <si>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</si>
  <si>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</si>
  <si>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</si>
  <si>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</si>
  <si>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</si>
  <si>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</si>
  <si>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</si>
  <si>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</si>
  <si>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</si>
  <si>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</si>
  <si>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</si>
  <si>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</si>
  <si>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</si>
  <si>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</si>
  <si>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</si>
  <si>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</si>
  <si>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</si>
  <si>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</si>
  <si>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</si>
  <si>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</si>
  <si>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</si>
  <si>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</si>
  <si>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</si>
  <si>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</si>
  <si>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</si>
  <si>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</si>
  <si>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</si>
  <si>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</si>
  <si>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</si>
  <si>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</si>
  <si>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</si>
  <si>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</si>
  <si>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</si>
  <si>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</si>
  <si>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</si>
  <si>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</si>
  <si>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</si>
  <si>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</si>
  <si>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</si>
  <si>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</si>
  <si>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</si>
  <si>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</si>
  <si>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</si>
  <si>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</si>
  <si>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</si>
  <si>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</si>
  <si>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</si>
  <si>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</si>
  <si>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</si>
  <si>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</si>
  <si>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</si>
  <si>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</si>
  <si>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</si>
  <si>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</si>
  <si>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</si>
  <si>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</si>
  <si>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</si>
  <si>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</si>
  <si>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</si>
  <si>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</si>
  <si>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</si>
  <si>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</si>
  <si>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</si>
  <si>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</si>
  <si>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</si>
  <si>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</si>
  <si>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</si>
  <si>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</si>
  <si>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</si>
  <si>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</si>
  <si>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</si>
  <si>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</si>
  <si>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</si>
  <si>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</si>
  <si>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</si>
  <si>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</si>
  <si>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</si>
  <si>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</si>
  <si>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</si>
  <si>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</si>
  <si>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</si>
  <si>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</si>
  <si>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</si>
  <si>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</si>
  <si>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</si>
  <si>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</si>
  <si>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</si>
  <si>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</si>
  <si>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</si>
  <si>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</si>
  <si>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</si>
  <si>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</si>
  <si>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</si>
  <si>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</si>
  <si>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</si>
  <si>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</si>
  <si>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</si>
  <si>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</si>
  <si>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</si>
  <si>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</si>
  <si>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</si>
  <si>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</si>
  <si>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</si>
  <si>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</si>
  <si>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</si>
  <si>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</si>
  <si>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</si>
  <si>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</si>
  <si>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</si>
  <si>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</si>
  <si>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</si>
  <si>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</si>
  <si>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</si>
  <si>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</si>
  <si>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</si>
  <si>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</si>
  <si>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</si>
  <si>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</si>
  <si>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</si>
  <si>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</si>
  <si>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</si>
  <si>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</si>
  <si>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</si>
  <si>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</si>
  <si>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</si>
  <si>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</si>
  <si>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</si>
  <si>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</si>
  <si>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</si>
  <si>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</si>
  <si>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</si>
  <si>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</si>
  <si>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</si>
  <si>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</si>
  <si>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</si>
  <si>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</si>
  <si>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</si>
  <si>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</si>
  <si>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</si>
  <si>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</si>
  <si>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</si>
  <si>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</si>
  <si>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</si>
  <si>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</si>
  <si>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</si>
  <si>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</si>
  <si>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</si>
  <si>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</si>
  <si>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</si>
  <si>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</si>
  <si>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</si>
  <si>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</si>
  <si>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</si>
  <si>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</si>
  <si>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</si>
  <si>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</si>
  <si>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</si>
  <si>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</si>
  <si>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</si>
  <si>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</si>
  <si>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</si>
  <si>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</si>
  <si>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</si>
  <si>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</si>
  <si>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</si>
  <si>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</si>
  <si>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</si>
  <si>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</si>
  <si>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</si>
  <si>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</si>
  <si>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</si>
  <si>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</si>
  <si>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</si>
  <si>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</si>
  <si>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</si>
  <si>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</si>
  <si>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</si>
  <si>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</si>
  <si>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</si>
  <si>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</si>
  <si>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</si>
  <si>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</si>
  <si>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</si>
  <si>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</si>
  <si>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</si>
  <si>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</si>
  <si>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</si>
  <si>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</si>
  <si>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</si>
  <si>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</si>
  <si>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</si>
  <si>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</si>
  <si>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</si>
  <si>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</si>
  <si>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</si>
  <si>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</si>
  <si>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</si>
  <si>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</si>
  <si>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</si>
  <si>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</si>
  <si>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</si>
  <si>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</si>
  <si>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</si>
  <si>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</si>
  <si>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</si>
  <si>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</si>
  <si>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</si>
  <si>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</si>
  <si>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</si>
  <si>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</si>
  <si>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</si>
  <si>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</si>
  <si>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</si>
  <si>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</si>
  <si>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</si>
  <si>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</si>
  <si>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</si>
  <si>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</si>
  <si>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</si>
  <si>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</si>
  <si>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</si>
  <si>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</si>
  <si>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</si>
  <si>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</si>
  <si>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</si>
  <si>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</si>
  <si>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</si>
  <si>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</si>
  <si>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</si>
  <si>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</si>
  <si>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</si>
  <si>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</si>
  <si>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</si>
  <si>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</si>
  <si>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</si>
  <si>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</si>
  <si>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</si>
  <si>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</si>
  <si>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</si>
  <si>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</si>
  <si>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</si>
  <si>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</si>
  <si>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</si>
  <si>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</si>
  <si>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</si>
  <si>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</si>
  <si>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</si>
  <si>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</si>
  <si>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</si>
  <si>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</si>
  <si>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</si>
  <si>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</si>
  <si>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</si>
  <si>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</si>
  <si>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</si>
  <si>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</si>
  <si>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</si>
  <si>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</si>
  <si>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</si>
  <si>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</si>
  <si>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</si>
  <si>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</si>
  <si>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</si>
  <si>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</si>
  <si>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</si>
  <si>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</si>
  <si>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</si>
  <si>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</si>
  <si>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</si>
  <si>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</si>
  <si>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</si>
  <si>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</si>
  <si>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</si>
  <si>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</si>
  <si>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</si>
  <si>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</si>
  <si>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</si>
  <si>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</si>
  <si>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</si>
  <si>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</si>
  <si>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</si>
  <si>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</si>
  <si>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</si>
  <si>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</si>
  <si>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</si>
  <si>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</si>
  <si>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</si>
  <si>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</si>
  <si>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</si>
  <si>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</si>
  <si>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</si>
  <si>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</si>
  <si>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</si>
  <si>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</si>
  <si>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</si>
  <si>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</si>
  <si>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</si>
  <si>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</si>
  <si>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</si>
  <si>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</si>
  <si>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</si>
  <si>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</si>
  <si>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</si>
  <si>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</si>
  <si>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</si>
  <si>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</si>
  <si>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</si>
  <si>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</si>
  <si>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</si>
  <si>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</si>
  <si>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</si>
  <si>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</si>
  <si>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</si>
  <si>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</si>
  <si>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</si>
  <si>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</si>
  <si>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</si>
  <si>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</si>
  <si>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</si>
  <si>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</si>
  <si>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</si>
  <si>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</si>
  <si>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</si>
  <si>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</si>
  <si>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</si>
  <si>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</si>
  <si>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</si>
  <si>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</si>
  <si>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</si>
  <si>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</si>
  <si>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</si>
  <si>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</si>
  <si>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</si>
  <si>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</si>
  <si>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</si>
  <si>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</si>
  <si>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</si>
  <si>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</si>
  <si>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</si>
  <si>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</si>
  <si>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</si>
  <si>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</si>
  <si>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</si>
  <si>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</si>
  <si>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</si>
  <si>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</si>
  <si>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</si>
  <si>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</si>
  <si>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</si>
  <si>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</si>
  <si>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</si>
  <si>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</si>
  <si>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</si>
  <si>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</si>
  <si>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</si>
  <si>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</si>
  <si>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</si>
  <si>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</si>
  <si>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</si>
  <si>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</si>
  <si>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</si>
  <si>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</si>
  <si>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</si>
  <si>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</si>
  <si>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</si>
  <si>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</si>
  <si>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</si>
  <si>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</si>
  <si>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</si>
  <si>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</si>
  <si>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</si>
  <si>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</si>
  <si>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</si>
  <si>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</si>
  <si>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</si>
  <si>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</si>
  <si>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</si>
  <si>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</si>
  <si>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</si>
  <si>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</si>
  <si>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</si>
  <si>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</si>
  <si>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</si>
  <si>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</si>
  <si>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</si>
  <si>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</si>
  <si>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</si>
  <si>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</si>
  <si>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</si>
  <si>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</si>
  <si>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</si>
  <si>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</si>
  <si>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</si>
  <si>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</si>
  <si>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</si>
  <si>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</si>
  <si>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</si>
  <si>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</si>
  <si>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</si>
  <si>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</si>
  <si>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</si>
  <si>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</si>
  <si>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</si>
  <si>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</si>
  <si>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</si>
  <si>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</si>
  <si>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</si>
  <si>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</si>
  <si>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</si>
  <si>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</si>
  <si>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</si>
  <si>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</si>
  <si>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</si>
  <si>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</si>
  <si>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</si>
  <si>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</si>
  <si>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</si>
  <si>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</si>
  <si>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</si>
  <si>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</si>
  <si>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</si>
  <si>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</si>
  <si>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</si>
  <si>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</si>
  <si>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</si>
  <si>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</si>
  <si>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</si>
  <si>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</si>
  <si>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</si>
  <si>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</si>
  <si>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</si>
  <si>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</si>
  <si>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</si>
  <si>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</si>
  <si>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</si>
  <si>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</si>
  <si>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</si>
  <si>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</si>
  <si>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</si>
  <si>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</si>
  <si>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</si>
  <si>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</si>
  <si>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</si>
  <si>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</si>
  <si>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</si>
  <si>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</si>
  <si>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</si>
  <si>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</si>
  <si>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</si>
  <si>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</si>
  <si>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</si>
  <si>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</si>
  <si>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</si>
  <si>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</si>
  <si>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</si>
  <si>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</si>
  <si>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</si>
  <si>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</si>
  <si>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</si>
  <si>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</si>
  <si>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</si>
  <si>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</si>
  <si>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</si>
  <si>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</si>
  <si>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</si>
  <si>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</si>
  <si>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</si>
  <si>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</si>
  <si>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</si>
  <si>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</si>
  <si>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</si>
  <si>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</si>
  <si>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</si>
  <si>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</si>
  <si>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</si>
  <si>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</si>
  <si>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</si>
  <si>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</si>
  <si>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</si>
  <si>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</si>
  <si>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</si>
  <si>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</si>
  <si>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</si>
  <si>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</si>
  <si>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</si>
  <si>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</si>
  <si>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</si>
  <si>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</si>
  <si>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</si>
  <si>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</si>
  <si>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</si>
  <si>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</si>
  <si>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</si>
  <si>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</si>
  <si>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</si>
  <si>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</si>
  <si>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</si>
  <si>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</si>
  <si>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</si>
  <si>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</si>
  <si>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</si>
  <si>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</si>
  <si>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</si>
  <si>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</si>
  <si>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</si>
  <si>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</si>
  <si>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</si>
  <si>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</si>
  <si>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</si>
  <si>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</si>
  <si>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</si>
  <si>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</si>
  <si>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</si>
  <si>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</si>
  <si>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</si>
  <si>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</si>
  <si>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</si>
  <si>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</si>
  <si>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</si>
  <si>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</si>
  <si>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</si>
  <si>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</si>
  <si>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</si>
  <si>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</si>
  <si>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</si>
  <si>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</si>
  <si>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</si>
  <si>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</si>
  <si>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</si>
  <si>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</si>
  <si>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</si>
  <si>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</si>
  <si>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</si>
  <si>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</si>
  <si>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</si>
  <si>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</si>
  <si>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</si>
  <si>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</si>
  <si>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</si>
  <si>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</si>
  <si>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</si>
  <si>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</si>
  <si>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</si>
  <si>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</si>
  <si>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</si>
  <si>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</si>
  <si>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</si>
  <si>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</si>
  <si>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</si>
  <si>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</si>
  <si>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</si>
  <si>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</si>
  <si>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</si>
  <si>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</si>
  <si>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</si>
  <si>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</si>
  <si>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</si>
  <si>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</si>
  <si>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</si>
  <si>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</si>
  <si>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</si>
  <si>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</si>
  <si>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</si>
  <si>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</si>
  <si>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</si>
  <si>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</si>
  <si>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</si>
  <si>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</si>
  <si>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</si>
  <si>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</si>
  <si>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</si>
  <si>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</si>
  <si>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</si>
  <si>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</si>
  <si>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</si>
  <si>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</si>
  <si>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</si>
  <si>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</si>
  <si>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</si>
  <si>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</si>
  <si>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</si>
  <si>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</si>
  <si>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</si>
  <si>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</si>
  <si>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</si>
  <si>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</si>
  <si>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</si>
  <si>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</si>
  <si>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</si>
  <si>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</si>
  <si>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</si>
  <si>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</si>
  <si>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</si>
  <si>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</si>
  <si>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</si>
  <si>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</si>
  <si>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</si>
  <si>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</si>
  <si>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</si>
  <si>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</si>
  <si>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</si>
  <si>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</si>
  <si>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</si>
  <si>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</si>
  <si>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</si>
  <si>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</si>
  <si>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</si>
  <si>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</si>
  <si>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</si>
  <si>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</si>
  <si>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</si>
  <si>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</si>
  <si>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</si>
  <si>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</si>
  <si>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</si>
  <si>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</si>
  <si>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</si>
  <si>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</si>
  <si>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</si>
  <si>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</si>
  <si>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</si>
  <si>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</si>
  <si>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</si>
  <si>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</si>
  <si>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</si>
  <si>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</si>
  <si>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</si>
  <si>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</si>
  <si>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</si>
  <si>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</si>
  <si>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</si>
  <si>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</si>
  <si>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</si>
  <si>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</si>
  <si>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</si>
  <si>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</si>
  <si>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</si>
  <si>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</si>
  <si>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</si>
  <si>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</si>
  <si>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</si>
  <si>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</si>
  <si>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</si>
  <si>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</si>
  <si>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</si>
  <si>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</si>
  <si>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</si>
  <si>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</si>
  <si>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</si>
  <si>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</si>
  <si>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</si>
  <si>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</si>
  <si>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</si>
  <si>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</si>
  <si>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</si>
  <si>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</si>
  <si>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</si>
  <si>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</si>
  <si>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</si>
  <si>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</si>
  <si>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</si>
  <si>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</si>
  <si>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</si>
  <si>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</si>
  <si>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</si>
  <si>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</si>
  <si>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</si>
  <si>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</si>
  <si>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</si>
  <si>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</si>
  <si>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</si>
  <si>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</si>
  <si>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</si>
  <si>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</si>
  <si>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</si>
  <si>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</si>
  <si>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</si>
  <si>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</si>
  <si>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</si>
  <si>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</si>
  <si>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</si>
  <si>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</si>
  <si>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</si>
  <si>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</si>
  <si>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</si>
  <si>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</si>
  <si>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</si>
  <si>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</si>
  <si>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</si>
  <si>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</si>
  <si>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</si>
  <si>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</si>
  <si>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</si>
  <si>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</si>
  <si>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</si>
  <si>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</si>
  <si>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</si>
  <si>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</si>
  <si>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</si>
  <si>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</si>
  <si>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</si>
  <si>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</si>
  <si>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</si>
  <si>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</si>
  <si>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</si>
  <si>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</si>
  <si>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</si>
  <si>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</si>
  <si>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</si>
  <si>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</si>
  <si>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</si>
  <si>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</si>
  <si>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</si>
  <si>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</si>
  <si>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</si>
  <si>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</si>
  <si>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</si>
  <si>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</si>
  <si>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</si>
  <si>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</si>
  <si>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</si>
  <si>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</si>
  <si>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</si>
  <si>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</si>
  <si>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</si>
  <si>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</si>
  <si>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</si>
  <si>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</si>
  <si>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</si>
  <si>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</si>
  <si>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</si>
  <si>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</si>
  <si>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</si>
  <si>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</si>
  <si>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</si>
  <si>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</si>
  <si>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</si>
  <si>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</si>
  <si>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</si>
  <si>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</si>
  <si>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</si>
  <si>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</si>
  <si>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</si>
  <si>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</si>
  <si>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</si>
  <si>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</si>
  <si>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</si>
  <si>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</si>
  <si>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</si>
  <si>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</si>
  <si>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</si>
  <si>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</si>
  <si>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</si>
  <si>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</si>
  <si>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</si>
  <si>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</si>
  <si>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</si>
  <si>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</si>
  <si>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</si>
  <si>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</si>
  <si>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</si>
  <si>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</si>
  <si>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</si>
  <si>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</si>
  <si>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</si>
  <si>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</si>
  <si>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</si>
  <si>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</si>
  <si>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</si>
  <si>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</si>
  <si>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</si>
  <si>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</si>
  <si>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</si>
  <si>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</si>
  <si>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</si>
  <si>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</si>
  <si>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</si>
  <si>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</si>
  <si>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</si>
  <si>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</si>
  <si>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</si>
  <si>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</si>
  <si>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</si>
  <si>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</si>
  <si>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</si>
  <si>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</si>
  <si>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</si>
  <si>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</si>
  <si>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</si>
  <si>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</si>
  <si>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</si>
  <si>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</si>
  <si>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</si>
  <si>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</si>
  <si>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</si>
  <si>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</si>
  <si>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</si>
  <si>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</si>
  <si>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</si>
  <si>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</si>
  <si>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</si>
  <si>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</si>
  <si>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</si>
  <si>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</si>
  <si>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</si>
  <si>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</si>
  <si>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</si>
  <si>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</si>
  <si>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</si>
  <si>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</si>
  <si>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</si>
  <si>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</si>
  <si>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</si>
  <si>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</si>
  <si>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</si>
  <si>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</si>
  <si>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</si>
  <si>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</si>
  <si>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</si>
  <si>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</si>
  <si>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</si>
  <si>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</si>
  <si>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</si>
  <si>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</si>
  <si>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</si>
  <si>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</si>
  <si>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</si>
  <si>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</si>
  <si>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</si>
  <si>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</si>
  <si>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</si>
  <si>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</si>
  <si>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</si>
  <si>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</si>
  <si>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</si>
  <si>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</si>
  <si>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</si>
  <si>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</si>
  <si>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</si>
  <si>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</si>
  <si>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</si>
  <si>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</si>
  <si>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</si>
  <si>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</si>
  <si>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</si>
  <si>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</si>
  <si>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</si>
  <si>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</si>
  <si>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</si>
  <si>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</si>
  <si>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</si>
  <si>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</si>
  <si>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</si>
  <si>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</si>
  <si>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</si>
  <si>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</si>
  <si>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</si>
  <si>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</si>
  <si>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</si>
  <si>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</si>
  <si>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</si>
  <si>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</si>
  <si>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</si>
  <si>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</si>
  <si>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</si>
  <si>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</si>
  <si>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</si>
  <si>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</si>
  <si>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</si>
  <si>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</si>
  <si>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</si>
  <si>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</si>
  <si>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</si>
  <si>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</si>
  <si>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</si>
  <si>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</si>
  <si>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</si>
  <si>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</si>
  <si>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</si>
  <si>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</si>
  <si>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</si>
  <si>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</si>
  <si>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</si>
  <si>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</si>
  <si>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</si>
  <si>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</si>
  <si>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</si>
  <si>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</si>
  <si>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</si>
  <si>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</si>
  <si>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</si>
  <si>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</si>
  <si>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</si>
  <si>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</si>
  <si>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</si>
  <si>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</si>
  <si>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</si>
  <si>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</si>
  <si>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</si>
  <si>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</si>
  <si>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</si>
  <si>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</si>
  <si>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</si>
  <si>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</si>
  <si>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</si>
  <si>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</si>
  <si>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</si>
  <si>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</si>
  <si>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</si>
  <si>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</si>
  <si>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</si>
  <si>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</si>
  <si>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</si>
  <si>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</si>
  <si>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</si>
  <si>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</si>
  <si>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</si>
  <si>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</si>
  <si>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</si>
  <si>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</si>
  <si>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</si>
  <si>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</si>
  <si>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</si>
  <si>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</si>
  <si>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</si>
  <si>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</si>
  <si>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</si>
  <si>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</si>
  <si>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</si>
  <si>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</si>
  <si>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</si>
  <si>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</si>
  <si>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</si>
  <si>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</si>
  <si>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</si>
  <si>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</si>
  <si>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</si>
  <si>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</si>
  <si>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</si>
  <si>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</si>
  <si>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</si>
  <si>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</si>
  <si>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</si>
  <si>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</si>
  <si>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</si>
  <si>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</si>
  <si>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</si>
  <si>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</si>
  <si>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</si>
  <si>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</si>
  <si>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</si>
  <si>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</si>
  <si>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</si>
  <si>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</si>
  <si>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</si>
  <si>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</si>
  <si>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</si>
  <si>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</si>
  <si>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</si>
  <si>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</si>
  <si>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</si>
  <si>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</si>
  <si>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</si>
  <si>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</si>
  <si>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</si>
  <si>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</si>
  <si>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</si>
  <si>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</si>
  <si>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</si>
  <si>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</si>
  <si>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</si>
  <si>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</si>
  <si>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</si>
  <si>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</si>
  <si>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</si>
  <si>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</si>
  <si>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</si>
  <si>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</si>
  <si>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</si>
  <si>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</si>
  <si>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</si>
  <si>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</si>
  <si>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</si>
  <si>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</si>
  <si>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</si>
  <si>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</si>
  <si>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</si>
  <si>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</si>
  <si>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</si>
  <si>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</si>
  <si>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</si>
  <si>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</si>
  <si>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</si>
  <si>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</si>
  <si>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</si>
  <si>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</si>
  <si>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</si>
  <si>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</si>
  <si>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</si>
  <si>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</si>
  <si>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</si>
  <si>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</si>
  <si>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</si>
  <si>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</si>
  <si>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</si>
  <si>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</si>
  <si>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</si>
  <si>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</si>
  <si>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</si>
  <si>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</si>
  <si>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</si>
  <si>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</si>
  <si>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</si>
  <si>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</si>
  <si>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</si>
  <si>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</si>
  <si>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</si>
  <si>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</si>
  <si>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</si>
  <si>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</si>
  <si>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</si>
  <si>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</si>
  <si>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</si>
  <si>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</si>
  <si>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</si>
  <si>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</si>
  <si>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</si>
  <si>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</si>
  <si>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</si>
  <si>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</si>
  <si>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</si>
  <si>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</si>
  <si>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</si>
  <si>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</si>
  <si>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</si>
  <si>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</si>
  <si>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</si>
  <si>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</si>
  <si>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</si>
  <si>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</si>
  <si>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</si>
  <si>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</si>
  <si>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</si>
  <si>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</si>
  <si>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</si>
  <si>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</si>
  <si>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</si>
  <si>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</si>
  <si>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</si>
  <si>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</si>
  <si>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</si>
  <si>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</si>
  <si>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</si>
  <si>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</si>
  <si>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</si>
  <si>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</si>
  <si>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</si>
  <si>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</si>
  <si>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</si>
  <si>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</si>
  <si>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</si>
  <si>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</si>
  <si>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</si>
  <si>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</si>
  <si>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</si>
  <si>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</si>
  <si>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</si>
  <si>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</si>
  <si>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</si>
  <si>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</si>
  <si>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</si>
  <si>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</si>
  <si>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</si>
  <si>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</si>
  <si>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</si>
  <si>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</si>
  <si>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</si>
  <si>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</si>
  <si>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</si>
  <si>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</si>
  <si>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</si>
  <si>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</si>
  <si>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</si>
  <si>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</si>
  <si>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</si>
  <si>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</si>
  <si>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</si>
  <si>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</si>
  <si>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</si>
  <si>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</si>
  <si>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</si>
  <si>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</si>
  <si>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</si>
  <si>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</si>
  <si>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</si>
  <si>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</si>
  <si>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</si>
  <si>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</si>
  <si>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</si>
  <si>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</si>
  <si>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</si>
  <si>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</si>
  <si>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</si>
  <si>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</si>
  <si>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</si>
  <si>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</si>
  <si>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</si>
  <si>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</si>
  <si>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</si>
  <si>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</si>
  <si>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</si>
  <si>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</si>
  <si>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</si>
  <si>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</si>
  <si>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</si>
  <si>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</si>
  <si>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</si>
  <si>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</si>
  <si>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</si>
  <si>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</si>
  <si>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</si>
  <si>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</si>
  <si>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</si>
  <si>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</si>
  <si>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</si>
  <si>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</si>
  <si>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</si>
  <si>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</si>
  <si>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</si>
  <si>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</si>
  <si>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</si>
  <si>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</si>
  <si>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</si>
  <si>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</si>
  <si>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</si>
  <si>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</si>
  <si>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</si>
  <si>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</si>
  <si>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</si>
  <si>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</si>
  <si>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</si>
  <si>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</si>
  <si>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</si>
  <si>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</si>
  <si>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</si>
  <si>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</si>
  <si>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</si>
  <si>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</si>
  <si>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R06b104</t>
    <phoneticPr fontId="15"/>
  </si>
  <si>
    <t>ア</t>
  </si>
  <si>
    <t>R06b114</t>
    <phoneticPr fontId="15"/>
  </si>
  <si>
    <t>R06b119</t>
    <phoneticPr fontId="15"/>
  </si>
  <si>
    <t>R06b123</t>
    <phoneticPr fontId="15"/>
  </si>
  <si>
    <t>R06b137</t>
    <phoneticPr fontId="15"/>
  </si>
  <si>
    <t>r06b150</t>
    <phoneticPr fontId="15"/>
  </si>
  <si>
    <t>R06b171</t>
    <phoneticPr fontId="15"/>
  </si>
  <si>
    <t>R06b190</t>
    <phoneticPr fontId="15"/>
  </si>
  <si>
    <t>R06b229</t>
    <phoneticPr fontId="15"/>
  </si>
  <si>
    <t>R06b196</t>
    <phoneticPr fontId="15"/>
  </si>
  <si>
    <t>R06b176</t>
    <phoneticPr fontId="15"/>
  </si>
  <si>
    <t>R06b179</t>
    <phoneticPr fontId="15"/>
  </si>
  <si>
    <t>R06b184</t>
    <phoneticPr fontId="15"/>
  </si>
  <si>
    <t>R06b186</t>
    <phoneticPr fontId="15"/>
  </si>
  <si>
    <t>R06b193</t>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</si>
  <si>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</si>
  <si>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</si>
  <si>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</si>
  <si>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</si>
  <si>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</si>
  <si>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</si>
  <si>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</si>
  <si>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外国語</t>
    <rPh sb="0" eb="3">
      <t>ガイコクゴ</t>
    </rPh>
    <phoneticPr fontId="15"/>
  </si>
  <si>
    <t>道徳</t>
    <rPh sb="0" eb="2">
      <t>ドウトク</t>
    </rPh>
    <phoneticPr fontId="15"/>
  </si>
  <si>
    <t>g158</t>
    <phoneticPr fontId="15"/>
  </si>
  <si>
    <t>g159</t>
    <phoneticPr fontId="15"/>
  </si>
  <si>
    <t>g160</t>
    <phoneticPr fontId="15"/>
  </si>
  <si>
    <t>g157</t>
    <phoneticPr fontId="15"/>
  </si>
  <si>
    <t>g169</t>
    <phoneticPr fontId="15"/>
  </si>
  <si>
    <t>g170</t>
    <phoneticPr fontId="15"/>
  </si>
  <si>
    <t>g161</t>
    <phoneticPr fontId="15"/>
  </si>
  <si>
    <t>g162</t>
    <phoneticPr fontId="15"/>
  </si>
  <si>
    <t>g173</t>
    <phoneticPr fontId="15"/>
  </si>
  <si>
    <t>g174</t>
    <phoneticPr fontId="15"/>
  </si>
  <si>
    <t>書写</t>
    <rPh sb="0" eb="2">
      <t>ショシャ</t>
    </rPh>
    <phoneticPr fontId="15"/>
  </si>
  <si>
    <t>地理</t>
    <rPh sb="0" eb="2">
      <t>チリ</t>
    </rPh>
    <phoneticPr fontId="15"/>
  </si>
  <si>
    <t>歴史</t>
    <rPh sb="0" eb="2">
      <t>レキシ</t>
    </rPh>
    <phoneticPr fontId="15"/>
  </si>
  <si>
    <t>地図</t>
    <rPh sb="0" eb="2">
      <t>チズ</t>
    </rPh>
    <phoneticPr fontId="15"/>
  </si>
  <si>
    <t>一般</t>
    <rPh sb="0" eb="2">
      <t>イッパン</t>
    </rPh>
    <phoneticPr fontId="15"/>
  </si>
  <si>
    <t>器楽</t>
    <rPh sb="0" eb="2">
      <t>キガク</t>
    </rPh>
    <phoneticPr fontId="15"/>
  </si>
  <si>
    <t>技術</t>
    <rPh sb="0" eb="2">
      <t>ギジュツ</t>
    </rPh>
    <phoneticPr fontId="15"/>
  </si>
  <si>
    <t>家庭</t>
    <rPh sb="0" eb="2">
      <t>カテイ</t>
    </rPh>
    <phoneticPr fontId="15"/>
  </si>
  <si>
    <t>英語</t>
    <rPh sb="0" eb="2">
      <t>エイゴ</t>
    </rPh>
    <phoneticPr fontId="15"/>
  </si>
  <si>
    <t>１</t>
    <phoneticPr fontId="15"/>
  </si>
  <si>
    <t>1～3</t>
    <phoneticPr fontId="15"/>
  </si>
  <si>
    <t>1～2</t>
    <phoneticPr fontId="15"/>
  </si>
  <si>
    <t>1</t>
    <phoneticPr fontId="15"/>
  </si>
  <si>
    <t>Ⅲ</t>
  </si>
  <si>
    <t>R06b105</t>
    <phoneticPr fontId="15"/>
  </si>
  <si>
    <t>R06b151</t>
    <phoneticPr fontId="15"/>
  </si>
  <si>
    <t>R06b172</t>
    <phoneticPr fontId="15"/>
  </si>
  <si>
    <t>R06b177</t>
    <phoneticPr fontId="15"/>
  </si>
  <si>
    <t>R06b185</t>
    <phoneticPr fontId="15"/>
  </si>
  <si>
    <t>R06b197</t>
    <phoneticPr fontId="15"/>
  </si>
  <si>
    <t>R06b230</t>
    <phoneticPr fontId="15"/>
  </si>
  <si>
    <t>1～3</t>
  </si>
  <si>
    <t>〇</t>
  </si>
  <si>
    <t>1～2</t>
  </si>
  <si>
    <t>2</t>
    <phoneticPr fontId="15"/>
  </si>
  <si>
    <t>2～3</t>
  </si>
  <si>
    <t>2～3</t>
    <phoneticPr fontId="15"/>
  </si>
  <si>
    <t>技術・家庭(技術分野)</t>
  </si>
  <si>
    <t>技術・家庭(技術分野)</t>
    <phoneticPr fontId="15"/>
  </si>
  <si>
    <t>技術・家庭(家庭分野)</t>
  </si>
  <si>
    <t>技術・家庭(家庭分野)</t>
    <phoneticPr fontId="15"/>
  </si>
  <si>
    <t>公民</t>
    <rPh sb="0" eb="2">
      <t>コウミン</t>
    </rPh>
    <phoneticPr fontId="15"/>
  </si>
  <si>
    <t>R06b106</t>
    <phoneticPr fontId="15"/>
  </si>
  <si>
    <t>R06b130</t>
    <phoneticPr fontId="15"/>
  </si>
  <si>
    <t>R06b152</t>
    <phoneticPr fontId="15"/>
  </si>
  <si>
    <t>R06b173</t>
    <phoneticPr fontId="15"/>
  </si>
  <si>
    <t>R06b198</t>
    <phoneticPr fontId="15"/>
  </si>
  <si>
    <t>R06b231</t>
    <phoneticPr fontId="15"/>
  </si>
  <si>
    <t>3</t>
    <phoneticPr fontId="15"/>
  </si>
  <si>
    <t>興味を惹くような絵が用いられており、見る、聞く、話すの基礎的な内容を身に着けることに適している。また、リズム感のある文章で発達初期の生徒の国語力を高めることに適していると考えられる。</t>
  </si>
  <si>
    <t>身近な絵や単語が取り扱われており、語彙力を高めることに適した教材であるといえる。そのため、発達初期から中期段階の生徒の指導に適切な教材であると考えられる。</t>
  </si>
  <si>
    <t>身近な人や興味・関心のある物事を題材にして、生徒が経験したことを話したり、共感をもって聞いたり、相手にわかるよう工夫して伝えることができるように考えられた教材であるため。</t>
    <rPh sb="3" eb="4">
      <t>ヒト</t>
    </rPh>
    <rPh sb="5" eb="7">
      <t>キョウミ</t>
    </rPh>
    <rPh sb="8" eb="10">
      <t>カンシン</t>
    </rPh>
    <rPh sb="13" eb="15">
      <t>モノゴト</t>
    </rPh>
    <rPh sb="16" eb="18">
      <t>ダイザイ</t>
    </rPh>
    <rPh sb="22" eb="24">
      <t>セイト</t>
    </rPh>
    <rPh sb="25" eb="27">
      <t>ケイケン</t>
    </rPh>
    <rPh sb="32" eb="33">
      <t>ハナ</t>
    </rPh>
    <rPh sb="37" eb="39">
      <t>キョウカン</t>
    </rPh>
    <rPh sb="43" eb="44">
      <t>キ</t>
    </rPh>
    <rPh sb="48" eb="50">
      <t>アイテ</t>
    </rPh>
    <rPh sb="56" eb="58">
      <t>クフウ</t>
    </rPh>
    <rPh sb="60" eb="61">
      <t>ツタ</t>
    </rPh>
    <rPh sb="72" eb="73">
      <t>カンガ</t>
    </rPh>
    <rPh sb="77" eb="79">
      <t>キョウザイ</t>
    </rPh>
    <phoneticPr fontId="6"/>
  </si>
  <si>
    <t>様々な内容が取り扱われており、ことわざや俳句なども学ぶことができるため、生徒の発達段階に合わせて、興味を持ちやすい内容から学習を進めることができ、本校の生徒の実態に合う教材であるといえる。</t>
  </si>
  <si>
    <t>様々な物語が取り扱われており、ことわざや俳句なども学ぶことができるため、生徒の発達段階に合わせて、興味を持ちやすい内容から学習を進めることができ、本校の生徒の実態に合う教材であるといえる。</t>
    <rPh sb="3" eb="5">
      <t>モノガタリ</t>
    </rPh>
    <rPh sb="6" eb="7">
      <t>ト</t>
    </rPh>
    <rPh sb="8" eb="9">
      <t>アツカ</t>
    </rPh>
    <phoneticPr fontId="6"/>
  </si>
  <si>
    <t>「登校～学習～給食～学習～下校」と新しくスタートした学校生活をイメージしやすい配列となっている。その中で、物の永続性から数の概念まで学べるようになっており、発達段階の幅が広い本校の当該学習グループに合う内容になっている。</t>
  </si>
  <si>
    <t>数の習得の前段階として、組み合わせによる１対１対応を考える場面を取り入れるなど、段階を追って学習できるように工夫されている。題材にゲームの要素や動物などのイラストが使用されるなど、生徒が抵抗なく学習に取り組むことができるように工夫されている。本校の該当学習グループのふさわしい内容と思われる。</t>
  </si>
  <si>
    <t>全編カラーページで、実際に書き込めるような工夫が施されており、数、時間、お金の計算等日常生活に必要な算数の要素がバランスよく含まれた構成になっているため。</t>
    <rPh sb="0" eb="2">
      <t>ゼンペン</t>
    </rPh>
    <rPh sb="10" eb="12">
      <t>ジッサイ</t>
    </rPh>
    <rPh sb="13" eb="14">
      <t>カ</t>
    </rPh>
    <rPh sb="15" eb="16">
      <t>コ</t>
    </rPh>
    <rPh sb="21" eb="23">
      <t>クフウ</t>
    </rPh>
    <rPh sb="24" eb="25">
      <t>ホドコ</t>
    </rPh>
    <rPh sb="31" eb="32">
      <t>カズ</t>
    </rPh>
    <rPh sb="33" eb="35">
      <t>ジカン</t>
    </rPh>
    <rPh sb="37" eb="38">
      <t>カネ</t>
    </rPh>
    <rPh sb="39" eb="41">
      <t>ケイサン</t>
    </rPh>
    <rPh sb="41" eb="42">
      <t>トウ</t>
    </rPh>
    <rPh sb="42" eb="46">
      <t>ニチジョウセイカツ</t>
    </rPh>
    <rPh sb="47" eb="49">
      <t>ヒツヨウ</t>
    </rPh>
    <rPh sb="50" eb="52">
      <t>サンスウ</t>
    </rPh>
    <rPh sb="53" eb="55">
      <t>ヨウソ</t>
    </rPh>
    <rPh sb="62" eb="63">
      <t>フク</t>
    </rPh>
    <rPh sb="66" eb="68">
      <t>コウセイ</t>
    </rPh>
    <phoneticPr fontId="14"/>
  </si>
  <si>
    <t>説明の際には日常生活の中にあるものが多く取り入れられており、生徒にとって取り組みやすい内容になっている。絵や写真がたくさんあり色彩も豊かで目を引く構成となっている。数のまとまりから時計まで、生活に必要な内容が幅広く学べ、本校の生徒の発達段階に合う内容と思われる。</t>
  </si>
  <si>
    <t>日常生活の中にあるものが多く取り入れられており、生徒にとって取り組みやすい内容になっている。絵や写真がたくさんあり色彩も豊かで目を引く構成となっている。数のまとまりから時計まで、生活に必要な内容が幅広く学べ、本校の生徒の発達段階に合う内容と思われる。</t>
  </si>
  <si>
    <t>西淀川支援学校</t>
    <rPh sb="0" eb="7">
      <t>ニシヨドガワシエンガッコウ</t>
    </rPh>
    <phoneticPr fontId="15"/>
  </si>
  <si>
    <t>この教科書は「学び方」を学ぶことに重点を置いている。このため国語科の学習のみならず、他教科や社会生活で活用できる考え方や文章の読み取り方を学習することができ、確かな力がみにつきやすいと考えられる。</t>
    <phoneticPr fontId="6"/>
  </si>
  <si>
    <t>この教科書は見開きで教材が構成されており、生徒が学習の見通しをもって取り組むことができる。「書き方をまなぼう」というコーナーでは書き方のポイントがひとめでわかり、生徒は主体的に学習をすすめやすいと考えれる。</t>
    <phoneticPr fontId="6"/>
  </si>
  <si>
    <t>取り組みやすい実習題材が載っており、またその作業手順が明確で分かりやすくなっている。また、別にハンドブックもついており学びを生徒が整理しやすいつくりとなっているため。</t>
    <phoneticPr fontId="6"/>
  </si>
  <si>
    <t>この教科書の各見開きの導入資料は、迫力あるワイドな写真や生徒に身近な事例を掲載している。そのため生徒が本文や授業に取り組みやすいと考えられる。</t>
    <phoneticPr fontId="6"/>
  </si>
  <si>
    <t>この教科書は大判化されており、地図が見やすいため、本校の生徒に大変適していると考える。また、防災などの資料も充実しており、防災教育にも応用できる、多様な使用方法ができる教科書である。</t>
    <phoneticPr fontId="6"/>
  </si>
  <si>
    <t>学習を日常生活に活用する場面について取り上げている箇所が多くあり、数学を身近に考えることができるようになっている。単元末や巻末にまとめや問題が設定され、学習した内容を確実に習得できるように工夫されている。</t>
    <phoneticPr fontId="6"/>
  </si>
  <si>
    <t>他教科、他単元とのつながりに着目している点や身近な事柄に関連させた紹介などがある点。
一人一台端末に向けたQRコードの活用。
書き込み欄のある点。</t>
    <phoneticPr fontId="6"/>
  </si>
  <si>
    <t>この教科書は各界で活躍する方から音楽や芸術についてのメッセージを掲載している。写真の掲載も多く、興味をそそられるページが多い。このことからこの教科書は生徒自ら考えたり、学びに向かう力や「音楽的な見方・考え方」の育成を後押しすると考えられる。</t>
    <phoneticPr fontId="6"/>
  </si>
  <si>
    <t>この教科書は学年の発達に応じて造形的な見方・考え方を示し、授業と学びが見通しやすい構成となっている。また全ての題材に主文に沿った題材導入QRコンテンツが掲載されている。教員と生徒両方が使用しやすい教科書であると考えられる。</t>
    <phoneticPr fontId="6"/>
  </si>
  <si>
    <t>この教科書は見開きページで学習の流れが分かりやすく配置され、授業に活用しやすい。また、巻末のスキルブックは巻末にあることで、命や健康を守るために必要なスキルをいつでも確認できるため、生徒が自ら学習したり、復習したりしやすい。</t>
    <phoneticPr fontId="6"/>
  </si>
  <si>
    <t>問題解決能力を引き出すために多彩な例が記載されていることと、充実したQRコンテンツにより自分のペースで気になるときに繰り返し見られるため。</t>
    <phoneticPr fontId="6"/>
  </si>
  <si>
    <t>写真やイラスト，図表などが分かりやすい。食品の概量や幼児の小物の実物大写真があり、実感を持って学べるビジュアルな資料が充実している。見開きの折り込み資料で情報のつながりが直感的に分かりやすい。調理実習のタイムスケジュールの表記が丁寧でイメージしやすい。よって本校の生徒には、本教科書が適当だと考える。</t>
    <phoneticPr fontId="6"/>
  </si>
  <si>
    <t>この教科書は各ユニットで３回視点を変えて読解する「ラウンドリーディング」で確かな読解力を育成できると考えられる。また単末に向けたスモールステップの言語活動を充実させているため、「読む」だけでなく「話す」力も身につきやすい。</t>
    <phoneticPr fontId="6"/>
  </si>
  <si>
    <t>この教科書は定番教材から多様な現代的課題を扱う教材まで多数掲載されている。生徒が自ら興味を持ち、学びに向かう力をつけることができると考えられる。</t>
    <phoneticPr fontId="6"/>
  </si>
  <si>
    <t>この教科書は単元の構成が導入・展開・まとめで構成されており、主体的・対話的で深い学びを得られやすいと考えられる。また、QRコンテンツが掲載されており、QRコードを読み込むことで資料や動画を見ることができるため、単元をより深く学ぶことができると考えられる。</t>
    <phoneticPr fontId="6"/>
  </si>
  <si>
    <t>この教科書は各ユニットで３回視点を変えて読解する「ラウンドリーディング」で確かな読解力を育成できると考えられる。また単末に向けたスモールステップの言語活動を充実させているため、「読む」だけでなく「話す」力も身につきやすい。</t>
  </si>
  <si>
    <t>Ⅰ</t>
  </si>
  <si>
    <t>４．Ｂ欄には、当該教科書を使用する学習グループの名称を記入すること。全児童生徒が使用するものには「全」を記入すること。例：「Ａ」「Ｂ」「Ⅱ」「訪」等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</si>
  <si>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Ⅰ･Ⅱ</t>
  </si>
  <si>
    <t>Ⅱ･Ⅲ</t>
  </si>
  <si>
    <t>Ⅱ</t>
    <phoneticPr fontId="15"/>
  </si>
  <si>
    <t>有名な絵画や彫刻作品などを、美術館の展示室に見立てて紹介していて、親しみやすく、興味を持ちやすい内容であり、想像力を膨らませながら鑑賞できる内容であるため。</t>
    <phoneticPr fontId="6"/>
  </si>
  <si>
    <t>文字や楽譜はないが、音楽鑑賞の際に、音楽を聴きながらこの図書を開くと音楽のイメージを視覚的に捉えることができるため。</t>
    <rPh sb="0" eb="2">
      <t>モジ</t>
    </rPh>
    <rPh sb="3" eb="5">
      <t>ガクフ</t>
    </rPh>
    <rPh sb="10" eb="14">
      <t>オンガクカンショウ</t>
    </rPh>
    <rPh sb="15" eb="16">
      <t>サイ</t>
    </rPh>
    <rPh sb="18" eb="20">
      <t>オンガク</t>
    </rPh>
    <rPh sb="21" eb="22">
      <t>キ</t>
    </rPh>
    <rPh sb="28" eb="30">
      <t>トショ</t>
    </rPh>
    <rPh sb="31" eb="32">
      <t>ヒラ</t>
    </rPh>
    <rPh sb="34" eb="36">
      <t>オンガク</t>
    </rPh>
    <rPh sb="42" eb="45">
      <t>シカクテキ</t>
    </rPh>
    <rPh sb="46" eb="47">
      <t>トラ</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</si>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</sst>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ＭＳ Ｐ明朝"/>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60" fillId="2" borderId="7" xfId="5" applyFont="1" applyFill="1" applyBorder="1" applyAlignment="1">
      <alignment horizontal="center" vertical="center" wrapText="1"/>
    </xf>
    <xf numFmtId="0" fontId="60" fillId="2" borderId="6" xfId="5" applyFont="1" applyFill="1" applyBorder="1" applyAlignment="1">
      <alignment horizontal="center" vertical="center" wrapText="1"/>
    </xf>
    <xf numFmtId="0" fontId="0" fillId="0" borderId="6" xfId="0" applyBorder="1" applyAlignment="1">
      <alignment horizontal="center" vertical="center" wrapText="1"/>
    </xf>
    <xf numFmtId="0" fontId="60" fillId="2" borderId="65" xfId="5" applyFont="1" applyFill="1" applyBorder="1" applyAlignment="1">
      <alignment horizontal="center" vertical="center" wrapText="1"/>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56" zoomScale="80" zoomScaleNormal="80" zoomScaleSheetLayoutView="51" workbookViewId="0">
      <selection activeCell="E37" sqref="E37:E3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2" t="s">
        <v>5530</v>
      </c>
      <c r="B1" s="362"/>
      <c r="C1" s="362"/>
      <c r="D1" s="362"/>
      <c r="E1" s="240"/>
      <c r="F1" s="363" t="s">
        <v>7695</v>
      </c>
      <c r="G1" s="363"/>
      <c r="H1" s="363"/>
      <c r="I1" s="363"/>
      <c r="J1" s="363"/>
      <c r="K1" s="363"/>
      <c r="L1" s="363"/>
      <c r="M1" s="364" t="s">
        <v>7968</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3"/>
      <c r="G2" s="363"/>
      <c r="H2" s="363"/>
      <c r="I2" s="363"/>
      <c r="J2" s="363"/>
      <c r="K2" s="363"/>
      <c r="L2" s="363"/>
      <c r="M2" s="364"/>
      <c r="N2" s="240"/>
      <c r="O2" s="240"/>
      <c r="P2" s="240"/>
      <c r="Q2" s="240"/>
      <c r="R2" s="239"/>
      <c r="S2" s="240"/>
      <c r="T2" s="353" t="s">
        <v>7718</v>
      </c>
      <c r="U2" s="353"/>
      <c r="V2" s="353"/>
      <c r="W2" s="359" t="s">
        <v>5531</v>
      </c>
      <c r="X2" s="359"/>
      <c r="Y2" s="359"/>
      <c r="Z2" s="359"/>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4" t="s">
        <v>7717</v>
      </c>
      <c r="U3" s="354"/>
      <c r="V3" s="365" t="s">
        <v>7944</v>
      </c>
      <c r="W3" s="360" t="s">
        <v>530</v>
      </c>
      <c r="X3" s="360"/>
      <c r="Y3" s="360"/>
      <c r="Z3" s="360"/>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5"/>
      <c r="U4" s="355"/>
      <c r="V4" s="366"/>
      <c r="W4" s="361"/>
      <c r="X4" s="361"/>
      <c r="Y4" s="361"/>
      <c r="Z4" s="361"/>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6" t="s">
        <v>7680</v>
      </c>
      <c r="P7" s="357"/>
      <c r="Q7" s="357"/>
      <c r="R7" s="357"/>
      <c r="S7" s="358"/>
      <c r="T7" s="244"/>
      <c r="U7" s="253" t="s">
        <v>2144</v>
      </c>
      <c r="V7" s="254" t="s">
        <v>1950</v>
      </c>
      <c r="W7" s="255">
        <v>28</v>
      </c>
      <c r="X7" s="244" t="s">
        <v>540</v>
      </c>
      <c r="Z7" s="244"/>
    </row>
    <row r="8" spans="1:26" s="184" customFormat="1" ht="13.95" customHeight="1" x14ac:dyDescent="0.15">
      <c r="A8" s="246"/>
      <c r="B8" s="247" t="s">
        <v>7776</v>
      </c>
      <c r="D8" s="248"/>
      <c r="E8" s="256"/>
      <c r="F8" s="247"/>
      <c r="G8" s="245"/>
      <c r="H8" s="245"/>
      <c r="I8" s="246"/>
      <c r="J8" s="244"/>
      <c r="K8" s="244"/>
      <c r="L8" s="244"/>
      <c r="M8" s="244"/>
      <c r="N8" s="257" t="s">
        <v>7681</v>
      </c>
      <c r="O8" s="258" t="s">
        <v>7682</v>
      </c>
      <c r="P8" s="259"/>
      <c r="Q8" s="259"/>
      <c r="R8" s="260"/>
      <c r="S8" s="261"/>
      <c r="T8" s="244"/>
      <c r="U8" s="262" t="s">
        <v>2145</v>
      </c>
      <c r="V8" s="263" t="s">
        <v>1951</v>
      </c>
      <c r="W8" s="264">
        <v>10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v>
      </c>
      <c r="X9" s="244" t="s">
        <v>540</v>
      </c>
      <c r="Z9" s="244"/>
    </row>
    <row r="10" spans="1:26" s="184" customFormat="1" ht="13.95" customHeight="1" x14ac:dyDescent="0.15">
      <c r="A10" s="246"/>
      <c r="B10" s="247" t="s">
        <v>7962</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7777</v>
      </c>
      <c r="F14" s="230" t="s">
        <v>7687</v>
      </c>
      <c r="G14" s="230" t="s">
        <v>7688</v>
      </c>
      <c r="H14" s="230" t="s">
        <v>7689</v>
      </c>
      <c r="I14" s="279"/>
      <c r="J14" s="291"/>
      <c r="K14" s="291"/>
      <c r="L14" s="291"/>
      <c r="M14" s="230" t="s">
        <v>7778</v>
      </c>
      <c r="N14" s="230" t="s">
        <v>7687</v>
      </c>
      <c r="O14" s="230" t="s">
        <v>7688</v>
      </c>
      <c r="P14" s="230" t="s">
        <v>7689</v>
      </c>
      <c r="Q14" s="231" t="s">
        <v>7692</v>
      </c>
      <c r="R14" s="292"/>
      <c r="S14" s="291"/>
      <c r="T14" s="291"/>
      <c r="U14" s="291"/>
      <c r="V14" s="230" t="s">
        <v>7779</v>
      </c>
      <c r="W14" s="230" t="s">
        <v>7687</v>
      </c>
      <c r="X14" s="230" t="s">
        <v>7688</v>
      </c>
      <c r="Y14" s="230" t="s">
        <v>7689</v>
      </c>
      <c r="Z14" s="288" t="s">
        <v>7692</v>
      </c>
    </row>
    <row r="15" spans="1:26" s="235" customFormat="1" ht="18" customHeight="1" x14ac:dyDescent="0.45">
      <c r="A15" s="232" t="s">
        <v>1947</v>
      </c>
      <c r="B15" s="349" t="s">
        <v>535</v>
      </c>
      <c r="C15" s="234" t="s">
        <v>536</v>
      </c>
      <c r="D15" s="349" t="s">
        <v>7780</v>
      </c>
      <c r="E15" s="351" t="s">
        <v>537</v>
      </c>
      <c r="F15" s="345" t="s">
        <v>7680</v>
      </c>
      <c r="G15" s="345" t="s">
        <v>7690</v>
      </c>
      <c r="H15" s="345" t="s">
        <v>7691</v>
      </c>
      <c r="I15" s="233" t="s">
        <v>1947</v>
      </c>
      <c r="J15" s="347" t="s">
        <v>535</v>
      </c>
      <c r="K15" s="234" t="s">
        <v>536</v>
      </c>
      <c r="L15" s="349" t="s">
        <v>7780</v>
      </c>
      <c r="M15" s="351" t="s">
        <v>538</v>
      </c>
      <c r="N15" s="345" t="s">
        <v>7680</v>
      </c>
      <c r="O15" s="345" t="s">
        <v>7690</v>
      </c>
      <c r="P15" s="345" t="s">
        <v>7691</v>
      </c>
      <c r="Q15" s="371" t="s">
        <v>7693</v>
      </c>
      <c r="R15" s="233" t="s">
        <v>1947</v>
      </c>
      <c r="S15" s="373" t="s">
        <v>535</v>
      </c>
      <c r="T15" s="234" t="s">
        <v>536</v>
      </c>
      <c r="U15" s="349" t="s">
        <v>7780</v>
      </c>
      <c r="V15" s="367" t="s">
        <v>538</v>
      </c>
      <c r="W15" s="345" t="s">
        <v>7680</v>
      </c>
      <c r="X15" s="345" t="s">
        <v>7690</v>
      </c>
      <c r="Y15" s="345" t="s">
        <v>7691</v>
      </c>
      <c r="Z15" s="369" t="s">
        <v>7693</v>
      </c>
    </row>
    <row r="16" spans="1:26" s="235" customFormat="1" ht="18" customHeight="1" x14ac:dyDescent="0.45">
      <c r="A16" s="236" t="s">
        <v>7781</v>
      </c>
      <c r="B16" s="350"/>
      <c r="C16" s="293" t="s">
        <v>539</v>
      </c>
      <c r="D16" s="350"/>
      <c r="E16" s="352"/>
      <c r="F16" s="346"/>
      <c r="G16" s="346"/>
      <c r="H16" s="346"/>
      <c r="I16" s="237" t="s">
        <v>7781</v>
      </c>
      <c r="J16" s="348"/>
      <c r="K16" s="238" t="s">
        <v>539</v>
      </c>
      <c r="L16" s="350"/>
      <c r="M16" s="352"/>
      <c r="N16" s="346"/>
      <c r="O16" s="346"/>
      <c r="P16" s="346"/>
      <c r="Q16" s="372"/>
      <c r="R16" s="237" t="s">
        <v>7781</v>
      </c>
      <c r="S16" s="374"/>
      <c r="T16" s="238" t="s">
        <v>539</v>
      </c>
      <c r="U16" s="350"/>
      <c r="V16" s="368"/>
      <c r="W16" s="346"/>
      <c r="X16" s="346"/>
      <c r="Y16" s="346"/>
      <c r="Z16" s="370"/>
    </row>
    <row r="17" spans="1:26" s="187" customFormat="1" ht="25.95" customHeight="1" x14ac:dyDescent="0.45">
      <c r="A17" s="294" t="s">
        <v>2020</v>
      </c>
      <c r="B17" s="309" t="s">
        <v>7876</v>
      </c>
      <c r="C17" s="295" t="s">
        <v>7876</v>
      </c>
      <c r="D17" s="311" t="str">
        <f xml:space="preserve">
IF(C18="ア",VLOOKUP(A18,ア!$A:$C,2,FALSE),
IF(C18="イ",VLOOKUP(A18,イ!$A:$C,2,FALSE),
IF(C18="ウ",HLOOKUP(A18,ウ!$1:$6,4,FALSE),
IF(C18="エ",VLOOKUP(A18,エ!$A:$E,4,FALSE),""))))</f>
        <v>三省堂</v>
      </c>
      <c r="E17" s="313" t="str">
        <f xml:space="preserve">
IF(C18="ア",VLOOKUP(A18,ア!$A:$C,3,FALSE),
IF(C18="イ",VLOOKUP(A18,イ!$A:$C,3,FALSE),
IF(C18="ウ",HLOOKUP(A18,ウ!$1:$6,5,FALSE)&amp;HLOOKUP(A18,ウ!$1:$6,6,FALSE),
IF(C18="エ",VLOOKUP(A18,エ!$A:$E,4,FALSE),""))))</f>
        <v>現代の国語 １</v>
      </c>
      <c r="F17" s="315" t="s">
        <v>7681</v>
      </c>
      <c r="G17" s="303" t="s">
        <v>7961</v>
      </c>
      <c r="H17" s="326" t="s">
        <v>7904</v>
      </c>
      <c r="I17" s="296" t="s">
        <v>2021</v>
      </c>
      <c r="J17" s="309" t="s">
        <v>7876</v>
      </c>
      <c r="K17" s="295" t="s">
        <v>7876</v>
      </c>
      <c r="L17" s="311" t="str">
        <f xml:space="preserve">
IF(K18="ア",VLOOKUP(I18,ア!$A:$C,2,FALSE),
IF(K18="イ",VLOOKUP(I18,イ!$A:$C,2,FALSE),
IF(K18="ウ",HLOOKUP(I18,ウ!$1:$6,4,FALSE),
IF(K18="エ",VLOOKUP(I18,エ!$A:$E,4,FALSE),""))))</f>
        <v>三省堂</v>
      </c>
      <c r="M17" s="313" t="str">
        <f xml:space="preserve">
IF(K18="ア",VLOOKUP(I18,ア!$A:$C,3,FALSE),
IF(K18="イ",VLOOKUP(I18,イ!$A:$C,3,FALSE),
IF(K18="ウ",HLOOKUP(I18,ウ!$1:$6,5,FALSE)&amp;HLOOKUP(I18,ウ!$1:$6,6,FALSE),
IF(K18="エ",VLOOKUP(I18,エ!$A:$E,4,FALSE),""))))</f>
        <v>現代の国語 ２</v>
      </c>
      <c r="N17" s="315" t="s">
        <v>7681</v>
      </c>
      <c r="O17" s="303" t="s">
        <v>7961</v>
      </c>
      <c r="P17" s="305" t="s">
        <v>7919</v>
      </c>
      <c r="Q17" s="317"/>
      <c r="R17" s="296" t="s">
        <v>2022</v>
      </c>
      <c r="S17" s="309" t="s">
        <v>7876</v>
      </c>
      <c r="T17" s="295" t="s">
        <v>7876</v>
      </c>
      <c r="U17" s="311" t="str">
        <f xml:space="preserve">
IF(T18="ア",VLOOKUP(R18,ア!$A:$C,2,FALSE),
IF(T18="イ",VLOOKUP(R18,イ!$A:$C,2,FALSE),
IF(T18="ウ",HLOOKUP(R18,ウ!$1:$6,4,FALSE),
IF(T18="エ",VLOOKUP(R18,エ!$A:$E,4,FALSE),""))))</f>
        <v>三省堂</v>
      </c>
      <c r="V17" s="313" t="str">
        <f xml:space="preserve">
IF(T18="ア",VLOOKUP(R18,ア!$A:$C,3,FALSE),
IF(T18="イ",VLOOKUP(R18,イ!$A:$C,3,FALSE),
IF(T18="ウ",HLOOKUP(R18,ウ!$1:$6,5,FALSE)&amp;HLOOKUP(R18,ウ!$1:$6,6,FALSE),
IF(T18="エ",VLOOKUP(R18,エ!$A:$E,4,FALSE),""))))</f>
        <v>現代の国語 ３</v>
      </c>
      <c r="W17" s="315" t="s">
        <v>7681</v>
      </c>
      <c r="X17" s="303" t="s">
        <v>7961</v>
      </c>
      <c r="Y17" s="305" t="s">
        <v>7933</v>
      </c>
      <c r="Z17" s="307"/>
    </row>
    <row r="18" spans="1:26" s="187" customFormat="1" ht="25.95" customHeight="1" x14ac:dyDescent="0.45">
      <c r="A18" s="225" t="s">
        <v>7860</v>
      </c>
      <c r="B18" s="310"/>
      <c r="C18" s="297" t="s">
        <v>7861</v>
      </c>
      <c r="D18" s="312"/>
      <c r="E18" s="314"/>
      <c r="F18" s="316"/>
      <c r="G18" s="304"/>
      <c r="H18" s="329"/>
      <c r="I18" s="227" t="s">
        <v>7909</v>
      </c>
      <c r="J18" s="310"/>
      <c r="K18" s="297" t="s">
        <v>7861</v>
      </c>
      <c r="L18" s="312"/>
      <c r="M18" s="314"/>
      <c r="N18" s="316"/>
      <c r="O18" s="304"/>
      <c r="P18" s="306"/>
      <c r="Q18" s="318"/>
      <c r="R18" s="225" t="s">
        <v>7927</v>
      </c>
      <c r="S18" s="310"/>
      <c r="T18" s="297" t="s">
        <v>7861</v>
      </c>
      <c r="U18" s="312"/>
      <c r="V18" s="314"/>
      <c r="W18" s="316"/>
      <c r="X18" s="304"/>
      <c r="Y18" s="306"/>
      <c r="Z18" s="308"/>
    </row>
    <row r="19" spans="1:26" s="187" customFormat="1" ht="25.95" customHeight="1" x14ac:dyDescent="0.45">
      <c r="A19" s="294" t="s">
        <v>7782</v>
      </c>
      <c r="B19" s="309" t="s">
        <v>7876</v>
      </c>
      <c r="C19" s="295" t="s">
        <v>7895</v>
      </c>
      <c r="D19" s="311" t="str">
        <f xml:space="preserve">
IF(C20="ア",VLOOKUP(A20,ア!$A:$C,2,FALSE),
IF(C20="イ",VLOOKUP(A20,イ!$A:$C,2,FALSE),
IF(C20="ウ",HLOOKUP(A20,ウ!$1:$6,4,FALSE),
IF(C20="エ",VLOOKUP(A20,エ!$A:$E,4,FALSE),""))))</f>
        <v>三省堂</v>
      </c>
      <c r="E19" s="313" t="str">
        <f xml:space="preserve">
IF(C20="ア",VLOOKUP(A20,ア!$A:$C,3,FALSE),
IF(C20="イ",VLOOKUP(A20,イ!$A:$C,3,FALSE),
IF(C20="ウ",HLOOKUP(A20,ウ!$1:$6,5,FALSE)&amp;HLOOKUP(A20,ウ!$1:$6,6,FALSE),
IF(C20="エ",VLOOKUP(A20,エ!$A:$E,4,FALSE),""))))</f>
        <v>現代の書写 一・二・三</v>
      </c>
      <c r="F19" s="315" t="s">
        <v>7681</v>
      </c>
      <c r="G19" s="303" t="s">
        <v>7961</v>
      </c>
      <c r="H19" s="326" t="s">
        <v>7905</v>
      </c>
      <c r="I19" s="298" t="s">
        <v>7783</v>
      </c>
      <c r="J19" s="309" t="s">
        <v>7876</v>
      </c>
      <c r="K19" s="295" t="s">
        <v>7895</v>
      </c>
      <c r="L19" s="311" t="str">
        <f xml:space="preserve">
IF(K20="ア",VLOOKUP(I20,ア!$A:$C,2,FALSE),
IF(K20="イ",VLOOKUP(I20,イ!$A:$C,2,FALSE),
IF(K20="ウ",HLOOKUP(I20,ウ!$1:$6,4,FALSE),
IF(K20="エ",VLOOKUP(I20,エ!$A:$E,4,FALSE),""))))</f>
        <v>三省堂</v>
      </c>
      <c r="M19" s="313" t="str">
        <f xml:space="preserve">
IF(K20="ア",VLOOKUP(I20,ア!$A:$C,3,FALSE),
IF(K20="イ",VLOOKUP(I20,イ!$A:$C,3,FALSE),
IF(K20="ウ",HLOOKUP(I20,ウ!$1:$6,5,FALSE)&amp;HLOOKUP(I20,ウ!$1:$6,6,FALSE),
IF(K20="エ",VLOOKUP(I20,エ!$A:$E,4,FALSE),""))))</f>
        <v>現代の書写 一・二・三</v>
      </c>
      <c r="N19" s="315" t="s">
        <v>7681</v>
      </c>
      <c r="O19" s="303" t="s">
        <v>7961</v>
      </c>
      <c r="P19" s="326" t="s">
        <v>7916</v>
      </c>
      <c r="Q19" s="317" t="s">
        <v>7917</v>
      </c>
      <c r="R19" s="294" t="s">
        <v>7784</v>
      </c>
      <c r="S19" s="309" t="s">
        <v>7876</v>
      </c>
      <c r="T19" s="295" t="s">
        <v>7895</v>
      </c>
      <c r="U19" s="311" t="str">
        <f xml:space="preserve">
IF(T20="ア",VLOOKUP(R20,ア!$A:$C,2,FALSE),
IF(T20="イ",VLOOKUP(R20,イ!$A:$C,2,FALSE),
IF(T20="ウ",HLOOKUP(R20,ウ!$1:$6,4,FALSE),
IF(T20="エ",VLOOKUP(R20,エ!$A:$E,4,FALSE),""))))</f>
        <v>三省堂</v>
      </c>
      <c r="V19" s="313" t="str">
        <f xml:space="preserve">
IF(T20="ア",VLOOKUP(R20,ア!$A:$C,3,FALSE),
IF(T20="イ",VLOOKUP(R20,イ!$A:$C,3,FALSE),
IF(T20="ウ",HLOOKUP(R20,ウ!$1:$6,5,FALSE)&amp;HLOOKUP(R20,ウ!$1:$6,6,FALSE),
IF(T20="エ",VLOOKUP(R20,エ!$A:$E,4,FALSE),""))))</f>
        <v>現代の書写 一・二・三</v>
      </c>
      <c r="W19" s="315" t="s">
        <v>7681</v>
      </c>
      <c r="X19" s="303" t="s">
        <v>7961</v>
      </c>
      <c r="Y19" s="305" t="s">
        <v>7916</v>
      </c>
      <c r="Z19" s="307" t="s">
        <v>7917</v>
      </c>
    </row>
    <row r="20" spans="1:26" s="187" customFormat="1" ht="25.95" customHeight="1" x14ac:dyDescent="0.45">
      <c r="A20" s="225" t="s">
        <v>7862</v>
      </c>
      <c r="B20" s="310"/>
      <c r="C20" s="297" t="s">
        <v>7861</v>
      </c>
      <c r="D20" s="312"/>
      <c r="E20" s="314"/>
      <c r="F20" s="316"/>
      <c r="G20" s="304"/>
      <c r="H20" s="329"/>
      <c r="I20" s="227" t="s">
        <v>7862</v>
      </c>
      <c r="J20" s="310"/>
      <c r="K20" s="297" t="s">
        <v>7861</v>
      </c>
      <c r="L20" s="312"/>
      <c r="M20" s="314"/>
      <c r="N20" s="316"/>
      <c r="O20" s="304"/>
      <c r="P20" s="329"/>
      <c r="Q20" s="318"/>
      <c r="R20" s="225" t="s">
        <v>7862</v>
      </c>
      <c r="S20" s="310"/>
      <c r="T20" s="297" t="s">
        <v>7861</v>
      </c>
      <c r="U20" s="312"/>
      <c r="V20" s="314"/>
      <c r="W20" s="316"/>
      <c r="X20" s="304"/>
      <c r="Y20" s="306"/>
      <c r="Z20" s="308"/>
    </row>
    <row r="21" spans="1:26" s="187" customFormat="1" ht="25.95" customHeight="1" x14ac:dyDescent="0.45">
      <c r="A21" s="294" t="s">
        <v>7785</v>
      </c>
      <c r="B21" s="309" t="s">
        <v>7877</v>
      </c>
      <c r="C21" s="295" t="s">
        <v>7896</v>
      </c>
      <c r="D21" s="311" t="str">
        <f xml:space="preserve">
IF(C22="ア",VLOOKUP(A22,ア!$A:$C,2,FALSE),
IF(C22="イ",VLOOKUP(A22,イ!$A:$C,2,FALSE),
IF(C22="ウ",HLOOKUP(A22,ウ!$1:$6,4,FALSE),
IF(C22="エ",VLOOKUP(A22,エ!$A:$E,4,FALSE),""))))</f>
        <v>帝国</v>
      </c>
      <c r="E21" s="313" t="str">
        <f xml:space="preserve">
IF(C22="ア",VLOOKUP(A22,ア!$A:$C,3,FALSE),
IF(C22="イ",VLOOKUP(A22,イ!$A:$C,3,FALSE),
IF(C22="ウ",HLOOKUP(A22,ウ!$1:$6,5,FALSE)&amp;HLOOKUP(A22,ウ!$1:$6,6,FALSE),
IF(C22="エ",VLOOKUP(A22,エ!$A:$E,4,FALSE),""))))</f>
        <v>社会科　中学生の地理　世界の姿と日本の国土</v>
      </c>
      <c r="F21" s="315" t="s">
        <v>7681</v>
      </c>
      <c r="G21" s="303" t="s">
        <v>7961</v>
      </c>
      <c r="H21" s="326" t="s">
        <v>7906</v>
      </c>
      <c r="I21" s="298" t="s">
        <v>7786</v>
      </c>
      <c r="J21" s="309" t="s">
        <v>7877</v>
      </c>
      <c r="K21" s="295" t="s">
        <v>7896</v>
      </c>
      <c r="L21" s="311" t="str">
        <f xml:space="preserve">
IF(K22="ア",VLOOKUP(I22,ア!$A:$C,2,FALSE),
IF(K22="イ",VLOOKUP(I22,イ!$A:$C,2,FALSE),
IF(K22="ウ",HLOOKUP(I22,ウ!$1:$6,4,FALSE),
IF(K22="エ",VLOOKUP(I22,エ!$A:$E,4,FALSE),""))))</f>
        <v>帝国</v>
      </c>
      <c r="M21" s="313" t="str">
        <f xml:space="preserve">
IF(K22="ア",VLOOKUP(I22,ア!$A:$C,3,FALSE),
IF(K22="イ",VLOOKUP(I22,イ!$A:$C,3,FALSE),
IF(K22="ウ",HLOOKUP(I22,ウ!$1:$6,5,FALSE)&amp;HLOOKUP(I22,ウ!$1:$6,6,FALSE),
IF(K22="エ",VLOOKUP(I22,エ!$A:$E,4,FALSE),""))))</f>
        <v>社会科　中学生の地理　世界の姿と日本の国土</v>
      </c>
      <c r="N21" s="315" t="s">
        <v>7681</v>
      </c>
      <c r="O21" s="303" t="s">
        <v>7961</v>
      </c>
      <c r="P21" s="326" t="s">
        <v>7918</v>
      </c>
      <c r="Q21" s="317" t="s">
        <v>7917</v>
      </c>
      <c r="R21" s="294" t="s">
        <v>7787</v>
      </c>
      <c r="S21" s="309" t="s">
        <v>7877</v>
      </c>
      <c r="T21" s="295" t="s">
        <v>7926</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公民</v>
      </c>
      <c r="W21" s="315" t="s">
        <v>7681</v>
      </c>
      <c r="X21" s="303" t="s">
        <v>7961</v>
      </c>
      <c r="Y21" s="305" t="s">
        <v>7933</v>
      </c>
      <c r="Z21" s="307"/>
    </row>
    <row r="22" spans="1:26" s="187" customFormat="1" ht="25.95" customHeight="1" x14ac:dyDescent="0.45">
      <c r="A22" s="225" t="s">
        <v>7863</v>
      </c>
      <c r="B22" s="310"/>
      <c r="C22" s="297" t="s">
        <v>7861</v>
      </c>
      <c r="D22" s="312"/>
      <c r="E22" s="314"/>
      <c r="F22" s="316"/>
      <c r="G22" s="304"/>
      <c r="H22" s="329"/>
      <c r="I22" s="227" t="s">
        <v>7863</v>
      </c>
      <c r="J22" s="310"/>
      <c r="K22" s="297" t="s">
        <v>7861</v>
      </c>
      <c r="L22" s="312"/>
      <c r="M22" s="314"/>
      <c r="N22" s="316"/>
      <c r="O22" s="304"/>
      <c r="P22" s="329"/>
      <c r="Q22" s="318"/>
      <c r="R22" s="225" t="s">
        <v>7928</v>
      </c>
      <c r="S22" s="310"/>
      <c r="T22" s="297" t="s">
        <v>7861</v>
      </c>
      <c r="U22" s="312"/>
      <c r="V22" s="314"/>
      <c r="W22" s="316"/>
      <c r="X22" s="304"/>
      <c r="Y22" s="306"/>
      <c r="Z22" s="308"/>
    </row>
    <row r="23" spans="1:26" s="187" customFormat="1" ht="25.95" customHeight="1" x14ac:dyDescent="0.45">
      <c r="A23" s="294" t="s">
        <v>1943</v>
      </c>
      <c r="B23" s="309" t="s">
        <v>7877</v>
      </c>
      <c r="C23" s="295" t="s">
        <v>7897</v>
      </c>
      <c r="D23" s="311" t="str">
        <f xml:space="preserve">
IF(C24="ア",VLOOKUP(A24,ア!$A:$C,2,FALSE),
IF(C24="イ",VLOOKUP(A24,イ!$A:$C,2,FALSE),
IF(C24="ウ",HLOOKUP(A24,ウ!$1:$6,4,FALSE),
IF(C24="エ",VLOOKUP(A24,エ!$A:$E,4,FALSE),""))))</f>
        <v>帝国</v>
      </c>
      <c r="E23" s="313" t="str">
        <f xml:space="preserve">
IF(C24="ア",VLOOKUP(A24,ア!$A:$C,3,FALSE),
IF(C24="イ",VLOOKUP(A24,イ!$A:$C,3,FALSE),
IF(C24="ウ",HLOOKUP(A24,ウ!$1:$6,5,FALSE)&amp;HLOOKUP(A24,ウ!$1:$6,6,FALSE),
IF(C24="エ",VLOOKUP(A24,エ!$A:$E,4,FALSE),""))))</f>
        <v>社会科　中学生の歴史　日本の歩みと世界の動き</v>
      </c>
      <c r="F23" s="315" t="s">
        <v>7681</v>
      </c>
      <c r="G23" s="303" t="s">
        <v>7961</v>
      </c>
      <c r="H23" s="326" t="s">
        <v>7905</v>
      </c>
      <c r="I23" s="298" t="s">
        <v>1945</v>
      </c>
      <c r="J23" s="309" t="s">
        <v>7877</v>
      </c>
      <c r="K23" s="295" t="s">
        <v>7897</v>
      </c>
      <c r="L23" s="311" t="str">
        <f xml:space="preserve">
IF(K24="ア",VLOOKUP(I24,ア!$A:$C,2,FALSE),
IF(K24="イ",VLOOKUP(I24,イ!$A:$C,2,FALSE),
IF(K24="ウ",HLOOKUP(I24,ウ!$1:$6,4,FALSE),
IF(K24="エ",VLOOKUP(I24,エ!$A:$E,4,FALSE),""))))</f>
        <v>帝国</v>
      </c>
      <c r="M23" s="313" t="str">
        <f xml:space="preserve">
IF(K24="ア",VLOOKUP(I24,ア!$A:$C,3,FALSE),
IF(K24="イ",VLOOKUP(I24,イ!$A:$C,3,FALSE),
IF(K24="ウ",HLOOKUP(I24,ウ!$1:$6,5,FALSE)&amp;HLOOKUP(I24,ウ!$1:$6,6,FALSE),
IF(K24="エ",VLOOKUP(I24,エ!$A:$E,4,FALSE),""))))</f>
        <v>社会科　中学生の歴史　日本の歩みと世界の動き</v>
      </c>
      <c r="N23" s="315" t="s">
        <v>7681</v>
      </c>
      <c r="O23" s="303" t="s">
        <v>7961</v>
      </c>
      <c r="P23" s="326" t="s">
        <v>7916</v>
      </c>
      <c r="Q23" s="317" t="s">
        <v>7917</v>
      </c>
      <c r="R23" s="294" t="s">
        <v>1948</v>
      </c>
      <c r="S23" s="309" t="s">
        <v>7877</v>
      </c>
      <c r="T23" s="295" t="s">
        <v>7897</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社会科　中学生の歴史　日本の歩みと世界の動き</v>
      </c>
      <c r="W23" s="315" t="s">
        <v>7681</v>
      </c>
      <c r="X23" s="303" t="s">
        <v>7961</v>
      </c>
      <c r="Y23" s="305" t="s">
        <v>7916</v>
      </c>
      <c r="Z23" s="307" t="s">
        <v>7917</v>
      </c>
    </row>
    <row r="24" spans="1:26" s="187" customFormat="1" ht="25.95" customHeight="1" x14ac:dyDescent="0.45">
      <c r="A24" s="225" t="s">
        <v>7864</v>
      </c>
      <c r="B24" s="310"/>
      <c r="C24" s="297" t="s">
        <v>7861</v>
      </c>
      <c r="D24" s="312"/>
      <c r="E24" s="314"/>
      <c r="F24" s="316"/>
      <c r="G24" s="304"/>
      <c r="H24" s="329"/>
      <c r="I24" s="227" t="s">
        <v>7864</v>
      </c>
      <c r="J24" s="310"/>
      <c r="K24" s="297" t="s">
        <v>7861</v>
      </c>
      <c r="L24" s="312"/>
      <c r="M24" s="314"/>
      <c r="N24" s="316"/>
      <c r="O24" s="304"/>
      <c r="P24" s="329"/>
      <c r="Q24" s="318"/>
      <c r="R24" s="225" t="s">
        <v>7864</v>
      </c>
      <c r="S24" s="310"/>
      <c r="T24" s="297" t="s">
        <v>7861</v>
      </c>
      <c r="U24" s="312"/>
      <c r="V24" s="314"/>
      <c r="W24" s="316"/>
      <c r="X24" s="304"/>
      <c r="Y24" s="306"/>
      <c r="Z24" s="308"/>
    </row>
    <row r="25" spans="1:26" s="187" customFormat="1" ht="25.95" customHeight="1" x14ac:dyDescent="0.45">
      <c r="A25" s="294" t="s">
        <v>1944</v>
      </c>
      <c r="B25" s="309" t="s">
        <v>7877</v>
      </c>
      <c r="C25" s="295" t="s">
        <v>7898</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中学校社会科地図
</v>
      </c>
      <c r="F25" s="315" t="s">
        <v>7681</v>
      </c>
      <c r="G25" s="303" t="s">
        <v>7961</v>
      </c>
      <c r="H25" s="326" t="s">
        <v>7905</v>
      </c>
      <c r="I25" s="298" t="s">
        <v>1946</v>
      </c>
      <c r="J25" s="309" t="s">
        <v>7877</v>
      </c>
      <c r="K25" s="295" t="s">
        <v>7898</v>
      </c>
      <c r="L25" s="311" t="str">
        <f xml:space="preserve">
IF(K26="ア",VLOOKUP(I26,ア!$A:$C,2,FALSE),
IF(K26="イ",VLOOKUP(I26,イ!$A:$C,2,FALSE),
IF(K26="ウ",HLOOKUP(I26,ウ!$1:$6,4,FALSE),
IF(K26="エ",VLOOKUP(I26,エ!$A:$E,4,FALSE),""))))</f>
        <v>帝国</v>
      </c>
      <c r="M25" s="313" t="str">
        <f xml:space="preserve">
IF(K26="ア",VLOOKUP(I26,ア!$A:$C,3,FALSE),
IF(K26="イ",VLOOKUP(I26,イ!$A:$C,3,FALSE),
IF(K26="ウ",HLOOKUP(I26,ウ!$1:$6,5,FALSE)&amp;HLOOKUP(I26,ウ!$1:$6,6,FALSE),
IF(K26="エ",VLOOKUP(I26,エ!$A:$E,4,FALSE),""))))</f>
        <v xml:space="preserve">中学校社会科地図
</v>
      </c>
      <c r="N25" s="315" t="s">
        <v>7681</v>
      </c>
      <c r="O25" s="303" t="s">
        <v>7961</v>
      </c>
      <c r="P25" s="326" t="s">
        <v>7916</v>
      </c>
      <c r="Q25" s="317" t="s">
        <v>7917</v>
      </c>
      <c r="R25" s="294" t="s">
        <v>1949</v>
      </c>
      <c r="S25" s="309" t="s">
        <v>7877</v>
      </c>
      <c r="T25" s="295" t="s">
        <v>7898</v>
      </c>
      <c r="U25" s="311" t="str">
        <f xml:space="preserve">
IF(T26="ア",VLOOKUP(R26,ア!$A:$C,2,FALSE),
IF(T26="イ",VLOOKUP(R26,イ!$A:$C,2,FALSE),
IF(T26="ウ",HLOOKUP(R26,ウ!$1:$6,4,FALSE),
IF(T26="エ",VLOOKUP(R26,エ!$A:$E,4,FALSE),""))))</f>
        <v>帝国</v>
      </c>
      <c r="V25" s="313" t="str">
        <f xml:space="preserve">
IF(T26="ア",VLOOKUP(R26,ア!$A:$C,3,FALSE),
IF(T26="イ",VLOOKUP(R26,イ!$A:$C,3,FALSE),
IF(T26="ウ",HLOOKUP(R26,ウ!$1:$6,5,FALSE)&amp;HLOOKUP(R26,ウ!$1:$6,6,FALSE),
IF(T26="エ",VLOOKUP(R26,エ!$A:$E,4,FALSE),""))))</f>
        <v xml:space="preserve">中学校社会科地図
</v>
      </c>
      <c r="W25" s="315" t="s">
        <v>7681</v>
      </c>
      <c r="X25" s="303" t="s">
        <v>7961</v>
      </c>
      <c r="Y25" s="305" t="s">
        <v>7916</v>
      </c>
      <c r="Z25" s="307" t="s">
        <v>7917</v>
      </c>
    </row>
    <row r="26" spans="1:26" s="187" customFormat="1" ht="25.95" customHeight="1" x14ac:dyDescent="0.45">
      <c r="A26" s="225" t="s">
        <v>7865</v>
      </c>
      <c r="B26" s="310"/>
      <c r="C26" s="297" t="s">
        <v>7861</v>
      </c>
      <c r="D26" s="312"/>
      <c r="E26" s="314"/>
      <c r="F26" s="316"/>
      <c r="G26" s="304"/>
      <c r="H26" s="329"/>
      <c r="I26" s="227" t="s">
        <v>7865</v>
      </c>
      <c r="J26" s="310"/>
      <c r="K26" s="297" t="s">
        <v>7861</v>
      </c>
      <c r="L26" s="312"/>
      <c r="M26" s="314"/>
      <c r="N26" s="316"/>
      <c r="O26" s="304"/>
      <c r="P26" s="329"/>
      <c r="Q26" s="318"/>
      <c r="R26" s="225" t="s">
        <v>7865</v>
      </c>
      <c r="S26" s="310"/>
      <c r="T26" s="297" t="s">
        <v>7861</v>
      </c>
      <c r="U26" s="312"/>
      <c r="V26" s="314"/>
      <c r="W26" s="316"/>
      <c r="X26" s="304"/>
      <c r="Y26" s="306"/>
      <c r="Z26" s="308"/>
    </row>
    <row r="27" spans="1:26" s="187" customFormat="1" ht="25.95" customHeight="1" x14ac:dyDescent="0.45">
      <c r="A27" s="294" t="s">
        <v>7788</v>
      </c>
      <c r="B27" s="309" t="s">
        <v>7878</v>
      </c>
      <c r="C27" s="295" t="s">
        <v>7878</v>
      </c>
      <c r="D27" s="311" t="str">
        <f xml:space="preserve">
IF(C28="ア",VLOOKUP(A28,ア!$A:$C,2,FALSE),
IF(C28="イ",VLOOKUP(A28,イ!$A:$C,2,FALSE),
IF(C28="ウ",HLOOKUP(A28,ウ!$1:$6,4,FALSE),
IF(C28="エ",VLOOKUP(A28,エ!$A:$E,4,FALSE),""))))</f>
        <v>啓林館</v>
      </c>
      <c r="E27" s="313" t="str">
        <f xml:space="preserve">
IF(C28="ア",VLOOKUP(A28,ア!$A:$C,3,FALSE),
IF(C28="イ",VLOOKUP(A28,イ!$A:$C,3,FALSE),
IF(C28="ウ",HLOOKUP(A28,ウ!$1:$6,5,FALSE)&amp;HLOOKUP(A28,ウ!$1:$6,6,FALSE),
IF(C28="エ",VLOOKUP(A28,エ!$A:$E,4,FALSE),""))))</f>
        <v>未来へひろがる数学 1</v>
      </c>
      <c r="F27" s="315" t="s">
        <v>7681</v>
      </c>
      <c r="G27" s="303" t="s">
        <v>7961</v>
      </c>
      <c r="H27" s="326" t="s">
        <v>7907</v>
      </c>
      <c r="I27" s="298" t="s">
        <v>7789</v>
      </c>
      <c r="J27" s="309" t="s">
        <v>7878</v>
      </c>
      <c r="K27" s="295" t="s">
        <v>7878</v>
      </c>
      <c r="L27" s="311" t="str">
        <f xml:space="preserve">
IF(K28="ア",VLOOKUP(I28,ア!$A:$C,2,FALSE),
IF(K28="イ",VLOOKUP(I28,イ!$A:$C,2,FALSE),
IF(K28="ウ",HLOOKUP(I28,ウ!$1:$6,4,FALSE),
IF(K28="エ",VLOOKUP(I28,エ!$A:$E,4,FALSE),""))))</f>
        <v>啓林館</v>
      </c>
      <c r="M27" s="313" t="str">
        <f xml:space="preserve">
IF(K28="ア",VLOOKUP(I28,ア!$A:$C,3,FALSE),
IF(K28="イ",VLOOKUP(I28,イ!$A:$C,3,FALSE),
IF(K28="ウ",HLOOKUP(I28,ウ!$1:$6,5,FALSE)&amp;HLOOKUP(I28,ウ!$1:$6,6,FALSE),
IF(K28="エ",VLOOKUP(I28,エ!$A:$E,4,FALSE),""))))</f>
        <v>未来へひろがる数学 2</v>
      </c>
      <c r="N27" s="315" t="s">
        <v>7681</v>
      </c>
      <c r="O27" s="303" t="s">
        <v>7961</v>
      </c>
      <c r="P27" s="326" t="s">
        <v>7919</v>
      </c>
      <c r="Q27" s="317"/>
      <c r="R27" s="294" t="s">
        <v>7790</v>
      </c>
      <c r="S27" s="309" t="s">
        <v>7878</v>
      </c>
      <c r="T27" s="295" t="s">
        <v>7878</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 xml:space="preserve">未来へひろがる数学 3
</v>
      </c>
      <c r="W27" s="315" t="s">
        <v>7681</v>
      </c>
      <c r="X27" s="303" t="s">
        <v>7961</v>
      </c>
      <c r="Y27" s="305" t="s">
        <v>7933</v>
      </c>
      <c r="Z27" s="307"/>
    </row>
    <row r="28" spans="1:26" s="187" customFormat="1" ht="25.95" customHeight="1" x14ac:dyDescent="0.45">
      <c r="A28" s="225" t="s">
        <v>7866</v>
      </c>
      <c r="B28" s="310"/>
      <c r="C28" s="297" t="s">
        <v>7861</v>
      </c>
      <c r="D28" s="312"/>
      <c r="E28" s="314"/>
      <c r="F28" s="316"/>
      <c r="G28" s="304"/>
      <c r="H28" s="329"/>
      <c r="I28" s="227" t="s">
        <v>7910</v>
      </c>
      <c r="J28" s="310"/>
      <c r="K28" s="297" t="s">
        <v>7861</v>
      </c>
      <c r="L28" s="312"/>
      <c r="M28" s="314"/>
      <c r="N28" s="316"/>
      <c r="O28" s="304"/>
      <c r="P28" s="329"/>
      <c r="Q28" s="318"/>
      <c r="R28" s="225" t="s">
        <v>7929</v>
      </c>
      <c r="S28" s="310"/>
      <c r="T28" s="297" t="s">
        <v>7861</v>
      </c>
      <c r="U28" s="312"/>
      <c r="V28" s="314"/>
      <c r="W28" s="316"/>
      <c r="X28" s="304"/>
      <c r="Y28" s="306"/>
      <c r="Z28" s="308"/>
    </row>
    <row r="29" spans="1:26" s="187" customFormat="1" ht="25.95" customHeight="1" x14ac:dyDescent="0.45">
      <c r="A29" s="294" t="s">
        <v>7791</v>
      </c>
      <c r="B29" s="309" t="s">
        <v>7879</v>
      </c>
      <c r="C29" s="295" t="s">
        <v>7879</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未来へひろがるサイエンス１</v>
      </c>
      <c r="F29" s="315" t="s">
        <v>7681</v>
      </c>
      <c r="G29" s="303" t="s">
        <v>7961</v>
      </c>
      <c r="H29" s="326" t="s">
        <v>7907</v>
      </c>
      <c r="I29" s="298" t="s">
        <v>7792</v>
      </c>
      <c r="J29" s="309" t="s">
        <v>7879</v>
      </c>
      <c r="K29" s="295" t="s">
        <v>7879</v>
      </c>
      <c r="L29" s="311" t="str">
        <f xml:space="preserve">
IF(K30="ア",VLOOKUP(I30,ア!$A:$C,2,FALSE),
IF(K30="イ",VLOOKUP(I30,イ!$A:$C,2,FALSE),
IF(K30="ウ",HLOOKUP(I30,ウ!$1:$6,4,FALSE),
IF(K30="エ",VLOOKUP(I30,エ!$A:$E,4,FALSE),""))))</f>
        <v>啓林館</v>
      </c>
      <c r="M29" s="313" t="str">
        <f xml:space="preserve">
IF(K30="ア",VLOOKUP(I30,ア!$A:$C,3,FALSE),
IF(K30="イ",VLOOKUP(I30,イ!$A:$C,3,FALSE),
IF(K30="ウ",HLOOKUP(I30,ウ!$1:$6,5,FALSE)&amp;HLOOKUP(I30,ウ!$1:$6,6,FALSE),
IF(K30="エ",VLOOKUP(I30,エ!$A:$E,4,FALSE),""))))</f>
        <v>未来へひろがるサイエンス２</v>
      </c>
      <c r="N29" s="315" t="s">
        <v>7681</v>
      </c>
      <c r="O29" s="303" t="s">
        <v>7961</v>
      </c>
      <c r="P29" s="326" t="s">
        <v>7919</v>
      </c>
      <c r="Q29" s="317"/>
      <c r="R29" s="294" t="s">
        <v>7793</v>
      </c>
      <c r="S29" s="309" t="s">
        <v>7879</v>
      </c>
      <c r="T29" s="295" t="s">
        <v>7879</v>
      </c>
      <c r="U29" s="311" t="str">
        <f xml:space="preserve">
IF(T30="ア",VLOOKUP(R30,ア!$A:$C,2,FALSE),
IF(T30="イ",VLOOKUP(R30,イ!$A:$C,2,FALSE),
IF(T30="ウ",HLOOKUP(R30,ウ!$1:$6,4,FALSE),
IF(T30="エ",VLOOKUP(R30,エ!$A:$E,4,FALSE),""))))</f>
        <v>啓林館</v>
      </c>
      <c r="V29" s="313" t="str">
        <f xml:space="preserve">
IF(T30="ア",VLOOKUP(R30,ア!$A:$C,3,FALSE),
IF(T30="イ",VLOOKUP(R30,イ!$A:$C,3,FALSE),
IF(T30="ウ",HLOOKUP(R30,ウ!$1:$6,5,FALSE)&amp;HLOOKUP(R30,ウ!$1:$6,6,FALSE),
IF(T30="エ",VLOOKUP(R30,エ!$A:$E,4,FALSE),""))))</f>
        <v xml:space="preserve">未来へひろがるサイエンス３
</v>
      </c>
      <c r="W29" s="315" t="s">
        <v>7681</v>
      </c>
      <c r="X29" s="303" t="s">
        <v>7961</v>
      </c>
      <c r="Y29" s="305" t="s">
        <v>7933</v>
      </c>
      <c r="Z29" s="307"/>
    </row>
    <row r="30" spans="1:26" s="187" customFormat="1" ht="25.95" customHeight="1" x14ac:dyDescent="0.45">
      <c r="A30" s="225" t="s">
        <v>7867</v>
      </c>
      <c r="B30" s="310"/>
      <c r="C30" s="297" t="s">
        <v>7861</v>
      </c>
      <c r="D30" s="312"/>
      <c r="E30" s="314"/>
      <c r="F30" s="316"/>
      <c r="G30" s="304"/>
      <c r="H30" s="329"/>
      <c r="I30" s="227" t="s">
        <v>7911</v>
      </c>
      <c r="J30" s="310"/>
      <c r="K30" s="297" t="s">
        <v>7861</v>
      </c>
      <c r="L30" s="312"/>
      <c r="M30" s="314"/>
      <c r="N30" s="316"/>
      <c r="O30" s="304"/>
      <c r="P30" s="329"/>
      <c r="Q30" s="318"/>
      <c r="R30" s="225" t="s">
        <v>7930</v>
      </c>
      <c r="S30" s="310"/>
      <c r="T30" s="297" t="s">
        <v>7861</v>
      </c>
      <c r="U30" s="312"/>
      <c r="V30" s="314"/>
      <c r="W30" s="316"/>
      <c r="X30" s="304"/>
      <c r="Y30" s="306"/>
      <c r="Z30" s="308"/>
    </row>
    <row r="31" spans="1:26" s="187" customFormat="1" ht="25.95" customHeight="1" x14ac:dyDescent="0.45">
      <c r="A31" s="294" t="s">
        <v>7794</v>
      </c>
      <c r="B31" s="309" t="s">
        <v>7880</v>
      </c>
      <c r="C31" s="295" t="s">
        <v>7899</v>
      </c>
      <c r="D31" s="311" t="str">
        <f xml:space="preserve">
IF(C32="ア",VLOOKUP(A32,ア!$A:$C,2,FALSE),
IF(C32="イ",VLOOKUP(A32,イ!$A:$C,2,FALSE),
IF(C32="ウ",HLOOKUP(A32,ウ!$1:$6,4,FALSE),
IF(C32="エ",VLOOKUP(A32,エ!$A:$E,4,FALSE),""))))</f>
        <v>教芸</v>
      </c>
      <c r="E31" s="313" t="str">
        <f xml:space="preserve">
IF(C32="ア",VLOOKUP(A32,ア!$A:$C,3,FALSE),
IF(C32="イ",VLOOKUP(A32,イ!$A:$C,3,FALSE),
IF(C32="ウ",HLOOKUP(A32,ウ!$1:$6,5,FALSE)&amp;HLOOKUP(A32,ウ!$1:$6,6,FALSE),
IF(C32="エ",VLOOKUP(A32,エ!$A:$E,4,FALSE),""))))</f>
        <v>中学生の音楽　１</v>
      </c>
      <c r="F31" s="315" t="s">
        <v>7681</v>
      </c>
      <c r="G31" s="303" t="s">
        <v>7961</v>
      </c>
      <c r="H31" s="326" t="s">
        <v>7907</v>
      </c>
      <c r="I31" s="298" t="s">
        <v>7795</v>
      </c>
      <c r="J31" s="309" t="s">
        <v>7880</v>
      </c>
      <c r="K31" s="295" t="s">
        <v>7899</v>
      </c>
      <c r="L31" s="311" t="str">
        <f xml:space="preserve">
IF(K32="ア",VLOOKUP(I32,ア!$A:$C,2,FALSE),
IF(K32="イ",VLOOKUP(I32,イ!$A:$C,2,FALSE),
IF(K32="ウ",HLOOKUP(I32,ウ!$1:$6,4,FALSE),
IF(K32="エ",VLOOKUP(I32,エ!$A:$E,4,FALSE),""))))</f>
        <v>教芸</v>
      </c>
      <c r="M31" s="313" t="str">
        <f xml:space="preserve">
IF(K32="ア",VLOOKUP(I32,ア!$A:$C,3,FALSE),
IF(K32="イ",VLOOKUP(I32,イ!$A:$C,3,FALSE),
IF(K32="ウ",HLOOKUP(I32,ウ!$1:$6,5,FALSE)&amp;HLOOKUP(I32,ウ!$1:$6,6,FALSE),
IF(K32="エ",VLOOKUP(I32,エ!$A:$E,4,FALSE),""))))</f>
        <v>中学生の音楽　２・３上
中学生の音楽　２・３下</v>
      </c>
      <c r="N31" s="315" t="s">
        <v>7681</v>
      </c>
      <c r="O31" s="303" t="s">
        <v>7961</v>
      </c>
      <c r="P31" s="326" t="s">
        <v>7921</v>
      </c>
      <c r="Q31" s="317"/>
      <c r="R31" s="294" t="s">
        <v>7796</v>
      </c>
      <c r="S31" s="309" t="s">
        <v>7880</v>
      </c>
      <c r="T31" s="295" t="s">
        <v>7899</v>
      </c>
      <c r="U31" s="311" t="str">
        <f xml:space="preserve">
IF(T32="ア",VLOOKUP(R32,ア!$A:$C,2,FALSE),
IF(T32="イ",VLOOKUP(R32,イ!$A:$C,2,FALSE),
IF(T32="ウ",HLOOKUP(R32,ウ!$1:$6,4,FALSE),
IF(T32="エ",VLOOKUP(R32,エ!$A:$E,4,FALSE),""))))</f>
        <v>教芸</v>
      </c>
      <c r="V31" s="313" t="str">
        <f xml:space="preserve">
IF(T32="ア",VLOOKUP(R32,ア!$A:$C,3,FALSE),
IF(T32="イ",VLOOKUP(R32,イ!$A:$C,3,FALSE),
IF(T32="ウ",HLOOKUP(R32,ウ!$1:$6,5,FALSE)&amp;HLOOKUP(R32,ウ!$1:$6,6,FALSE),
IF(T32="エ",VLOOKUP(R32,エ!$A:$E,4,FALSE),""))))</f>
        <v>中学生の音楽　２・３上
中学生の音楽　２・３下</v>
      </c>
      <c r="W31" s="315" t="s">
        <v>7681</v>
      </c>
      <c r="X31" s="303" t="s">
        <v>7961</v>
      </c>
      <c r="Y31" s="305" t="s">
        <v>7920</v>
      </c>
      <c r="Z31" s="307" t="s">
        <v>7917</v>
      </c>
    </row>
    <row r="32" spans="1:26" s="187" customFormat="1" ht="25.95" customHeight="1" x14ac:dyDescent="0.45">
      <c r="A32" s="225" t="s">
        <v>7871</v>
      </c>
      <c r="B32" s="310"/>
      <c r="C32" s="297" t="s">
        <v>7861</v>
      </c>
      <c r="D32" s="312"/>
      <c r="E32" s="314"/>
      <c r="F32" s="316"/>
      <c r="G32" s="304"/>
      <c r="H32" s="329"/>
      <c r="I32" s="227" t="s">
        <v>7912</v>
      </c>
      <c r="J32" s="310"/>
      <c r="K32" s="297" t="s">
        <v>7861</v>
      </c>
      <c r="L32" s="312"/>
      <c r="M32" s="314"/>
      <c r="N32" s="316"/>
      <c r="O32" s="304"/>
      <c r="P32" s="329"/>
      <c r="Q32" s="318"/>
      <c r="R32" s="225" t="s">
        <v>7912</v>
      </c>
      <c r="S32" s="310"/>
      <c r="T32" s="297" t="s">
        <v>7861</v>
      </c>
      <c r="U32" s="312"/>
      <c r="V32" s="314"/>
      <c r="W32" s="316"/>
      <c r="X32" s="304"/>
      <c r="Y32" s="306"/>
      <c r="Z32" s="308"/>
    </row>
    <row r="33" spans="1:26" s="187" customFormat="1" ht="25.95" customHeight="1" x14ac:dyDescent="0.45">
      <c r="A33" s="294" t="s">
        <v>7797</v>
      </c>
      <c r="B33" s="309" t="s">
        <v>7880</v>
      </c>
      <c r="C33" s="295" t="s">
        <v>7900</v>
      </c>
      <c r="D33" s="311" t="str">
        <f xml:space="preserve">
IF(C34="ア",VLOOKUP(A34,ア!$A:$C,2,FALSE),
IF(C34="イ",VLOOKUP(A34,イ!$A:$C,2,FALSE),
IF(C34="ウ",HLOOKUP(A34,ウ!$1:$6,4,FALSE),
IF(C34="エ",VLOOKUP(A34,エ!$A:$E,4,FALSE),""))))</f>
        <v>教芸</v>
      </c>
      <c r="E33" s="313" t="str">
        <f xml:space="preserve">
IF(C34="ア",VLOOKUP(A34,ア!$A:$C,3,FALSE),
IF(C34="イ",VLOOKUP(A34,イ!$A:$C,3,FALSE),
IF(C34="ウ",HLOOKUP(A34,ウ!$1:$6,5,FALSE)&amp;HLOOKUP(A34,ウ!$1:$6,6,FALSE),
IF(C34="エ",VLOOKUP(A34,エ!$A:$E,4,FALSE),""))))</f>
        <v xml:space="preserve">中学生の器楽
</v>
      </c>
      <c r="F33" s="315" t="s">
        <v>7681</v>
      </c>
      <c r="G33" s="303" t="s">
        <v>7961</v>
      </c>
      <c r="H33" s="326" t="s">
        <v>7905</v>
      </c>
      <c r="I33" s="298" t="s">
        <v>7798</v>
      </c>
      <c r="J33" s="309" t="s">
        <v>7880</v>
      </c>
      <c r="K33" s="295" t="s">
        <v>7900</v>
      </c>
      <c r="L33" s="311" t="str">
        <f xml:space="preserve">
IF(K34="ア",VLOOKUP(I34,ア!$A:$C,2,FALSE),
IF(K34="イ",VLOOKUP(I34,イ!$A:$C,2,FALSE),
IF(K34="ウ",HLOOKUP(I34,ウ!$1:$6,4,FALSE),
IF(K34="エ",VLOOKUP(I34,エ!$A:$E,4,FALSE),""))))</f>
        <v>教芸</v>
      </c>
      <c r="M33" s="313" t="str">
        <f xml:space="preserve">
IF(K34="ア",VLOOKUP(I34,ア!$A:$C,3,FALSE),
IF(K34="イ",VLOOKUP(I34,イ!$A:$C,3,FALSE),
IF(K34="ウ",HLOOKUP(I34,ウ!$1:$6,5,FALSE)&amp;HLOOKUP(I34,ウ!$1:$6,6,FALSE),
IF(K34="エ",VLOOKUP(I34,エ!$A:$E,4,FALSE),""))))</f>
        <v xml:space="preserve">中学生の器楽
</v>
      </c>
      <c r="N33" s="315" t="s">
        <v>7681</v>
      </c>
      <c r="O33" s="303" t="s">
        <v>7961</v>
      </c>
      <c r="P33" s="326" t="s">
        <v>7916</v>
      </c>
      <c r="Q33" s="317" t="s">
        <v>7917</v>
      </c>
      <c r="R33" s="294" t="s">
        <v>7799</v>
      </c>
      <c r="S33" s="309" t="s">
        <v>7880</v>
      </c>
      <c r="T33" s="295" t="s">
        <v>7900</v>
      </c>
      <c r="U33" s="311" t="str">
        <f xml:space="preserve">
IF(T34="ア",VLOOKUP(R34,ア!$A:$C,2,FALSE),
IF(T34="イ",VLOOKUP(R34,イ!$A:$C,2,FALSE),
IF(T34="ウ",HLOOKUP(R34,ウ!$1:$6,4,FALSE),
IF(T34="エ",VLOOKUP(R34,エ!$A:$E,4,FALSE),""))))</f>
        <v>教芸</v>
      </c>
      <c r="V33" s="313" t="str">
        <f xml:space="preserve">
IF(T34="ア",VLOOKUP(R34,ア!$A:$C,3,FALSE),
IF(T34="イ",VLOOKUP(R34,イ!$A:$C,3,FALSE),
IF(T34="ウ",HLOOKUP(R34,ウ!$1:$6,5,FALSE)&amp;HLOOKUP(R34,ウ!$1:$6,6,FALSE),
IF(T34="エ",VLOOKUP(R34,エ!$A:$E,4,FALSE),""))))</f>
        <v xml:space="preserve">中学生の器楽
</v>
      </c>
      <c r="W33" s="315" t="s">
        <v>7681</v>
      </c>
      <c r="X33" s="303" t="s">
        <v>7961</v>
      </c>
      <c r="Y33" s="305" t="s">
        <v>7916</v>
      </c>
      <c r="Z33" s="307" t="s">
        <v>7917</v>
      </c>
    </row>
    <row r="34" spans="1:26" s="187" customFormat="1" ht="22.2" customHeight="1" x14ac:dyDescent="0.45">
      <c r="A34" s="225" t="s">
        <v>7872</v>
      </c>
      <c r="B34" s="310"/>
      <c r="C34" s="297" t="s">
        <v>7861</v>
      </c>
      <c r="D34" s="312"/>
      <c r="E34" s="314"/>
      <c r="F34" s="316"/>
      <c r="G34" s="304"/>
      <c r="H34" s="329"/>
      <c r="I34" s="227" t="s">
        <v>7872</v>
      </c>
      <c r="J34" s="310"/>
      <c r="K34" s="297" t="s">
        <v>7861</v>
      </c>
      <c r="L34" s="312"/>
      <c r="M34" s="314"/>
      <c r="N34" s="316"/>
      <c r="O34" s="304"/>
      <c r="P34" s="329"/>
      <c r="Q34" s="318"/>
      <c r="R34" s="225" t="s">
        <v>7872</v>
      </c>
      <c r="S34" s="310"/>
      <c r="T34" s="297" t="s">
        <v>7861</v>
      </c>
      <c r="U34" s="312"/>
      <c r="V34" s="314"/>
      <c r="W34" s="316"/>
      <c r="X34" s="304"/>
      <c r="Y34" s="306"/>
      <c r="Z34" s="308"/>
    </row>
    <row r="35" spans="1:26" s="187" customFormat="1" ht="22.2" customHeight="1" x14ac:dyDescent="0.45">
      <c r="A35" s="294" t="s">
        <v>7800</v>
      </c>
      <c r="B35" s="309" t="s">
        <v>7881</v>
      </c>
      <c r="C35" s="295" t="s">
        <v>7881</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美術１　美術との出会い</v>
      </c>
      <c r="F35" s="315" t="s">
        <v>7681</v>
      </c>
      <c r="G35" s="303" t="s">
        <v>7963</v>
      </c>
      <c r="H35" s="326" t="s">
        <v>7907</v>
      </c>
      <c r="I35" s="298" t="s">
        <v>7801</v>
      </c>
      <c r="J35" s="309" t="s">
        <v>7881</v>
      </c>
      <c r="K35" s="295" t="s">
        <v>7881</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美術２・３上　学びの実感と深まり
美術２・３下　学びの探求と未来</v>
      </c>
      <c r="N35" s="315" t="s">
        <v>7681</v>
      </c>
      <c r="O35" s="303" t="s">
        <v>7963</v>
      </c>
      <c r="P35" s="326" t="s">
        <v>7921</v>
      </c>
      <c r="Q35" s="317"/>
      <c r="R35" s="294" t="s">
        <v>7802</v>
      </c>
      <c r="S35" s="309" t="s">
        <v>7881</v>
      </c>
      <c r="T35" s="295" t="s">
        <v>7881</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美術２・３上　学びの実感と深まり
美術２・３下　学びの探求と未来</v>
      </c>
      <c r="W35" s="315" t="s">
        <v>7681</v>
      </c>
      <c r="X35" s="303" t="s">
        <v>7963</v>
      </c>
      <c r="Y35" s="305" t="s">
        <v>7920</v>
      </c>
      <c r="Z35" s="307" t="s">
        <v>7917</v>
      </c>
    </row>
    <row r="36" spans="1:26" s="187" customFormat="1" ht="22.2" customHeight="1" x14ac:dyDescent="0.45">
      <c r="A36" s="225" t="s">
        <v>7873</v>
      </c>
      <c r="B36" s="310"/>
      <c r="C36" s="297" t="s">
        <v>7861</v>
      </c>
      <c r="D36" s="312"/>
      <c r="E36" s="314"/>
      <c r="F36" s="316"/>
      <c r="G36" s="304"/>
      <c r="H36" s="329"/>
      <c r="I36" s="227" t="s">
        <v>7913</v>
      </c>
      <c r="J36" s="310"/>
      <c r="K36" s="297" t="s">
        <v>7861</v>
      </c>
      <c r="L36" s="312"/>
      <c r="M36" s="314"/>
      <c r="N36" s="316"/>
      <c r="O36" s="304"/>
      <c r="P36" s="329"/>
      <c r="Q36" s="318"/>
      <c r="R36" s="225" t="s">
        <v>7913</v>
      </c>
      <c r="S36" s="310"/>
      <c r="T36" s="297" t="s">
        <v>7861</v>
      </c>
      <c r="U36" s="312"/>
      <c r="V36" s="314"/>
      <c r="W36" s="316"/>
      <c r="X36" s="304"/>
      <c r="Y36" s="306"/>
      <c r="Z36" s="308"/>
    </row>
    <row r="37" spans="1:26" s="187" customFormat="1" ht="22.2" customHeight="1" x14ac:dyDescent="0.45">
      <c r="A37" s="294" t="s">
        <v>7803</v>
      </c>
      <c r="B37" s="309" t="s">
        <v>7882</v>
      </c>
      <c r="C37" s="295" t="s">
        <v>7882</v>
      </c>
      <c r="D37" s="311" t="str">
        <f xml:space="preserve">
IF(C38="ア",VLOOKUP(A38,ア!$A:$C,2,FALSE),
IF(C38="イ",VLOOKUP(A38,イ!$A:$C,2,FALSE),
IF(C38="ウ",HLOOKUP(A38,ウ!$1:$6,4,FALSE),
IF(C38="エ",VLOOKUP(A38,エ!$A:$E,4,FALSE),""))))</f>
        <v>東書</v>
      </c>
      <c r="E37" s="313" t="str">
        <f xml:space="preserve">
IF(C38="ア",VLOOKUP(A38,ア!$A:$C,3,FALSE),
IF(C38="イ",VLOOKUP(A38,イ!$A:$C,3,FALSE),
IF(C38="ウ",HLOOKUP(A38,ウ!$1:$6,5,FALSE)&amp;HLOOKUP(A38,ウ!$1:$6,6,FALSE),
IF(C38="エ",VLOOKUP(A38,エ!$A:$E,4,FALSE),""))))</f>
        <v>新編　新しい保健体育</v>
      </c>
      <c r="F37" s="315" t="s">
        <v>7681</v>
      </c>
      <c r="G37" s="303" t="s">
        <v>7963</v>
      </c>
      <c r="H37" s="326" t="s">
        <v>7905</v>
      </c>
      <c r="I37" s="298" t="s">
        <v>7804</v>
      </c>
      <c r="J37" s="309" t="s">
        <v>7882</v>
      </c>
      <c r="K37" s="295" t="s">
        <v>7882</v>
      </c>
      <c r="L37" s="311" t="str">
        <f xml:space="preserve">
IF(K38="ア",VLOOKUP(I38,ア!$A:$C,2,FALSE),
IF(K38="イ",VLOOKUP(I38,イ!$A:$C,2,FALSE),
IF(K38="ウ",HLOOKUP(I38,ウ!$1:$6,4,FALSE),
IF(K38="エ",VLOOKUP(I38,エ!$A:$E,4,FALSE),""))))</f>
        <v>東書</v>
      </c>
      <c r="M37" s="313" t="str">
        <f xml:space="preserve">
IF(K38="ア",VLOOKUP(I38,ア!$A:$C,3,FALSE),
IF(K38="イ",VLOOKUP(I38,イ!$A:$C,3,FALSE),
IF(K38="ウ",HLOOKUP(I38,ウ!$1:$6,5,FALSE)&amp;HLOOKUP(I38,ウ!$1:$6,6,FALSE),
IF(K38="エ",VLOOKUP(I38,エ!$A:$E,4,FALSE),""))))</f>
        <v>新編　新しい保健体育</v>
      </c>
      <c r="N37" s="315" t="s">
        <v>7681</v>
      </c>
      <c r="O37" s="303" t="s">
        <v>7963</v>
      </c>
      <c r="P37" s="326" t="s">
        <v>7916</v>
      </c>
      <c r="Q37" s="317" t="s">
        <v>7917</v>
      </c>
      <c r="R37" s="294" t="s">
        <v>7805</v>
      </c>
      <c r="S37" s="309" t="s">
        <v>7882</v>
      </c>
      <c r="T37" s="295" t="s">
        <v>7882</v>
      </c>
      <c r="U37" s="311" t="str">
        <f xml:space="preserve">
IF(T38="ア",VLOOKUP(R38,ア!$A:$C,2,FALSE),
IF(T38="イ",VLOOKUP(R38,イ!$A:$C,2,FALSE),
IF(T38="ウ",HLOOKUP(R38,ウ!$1:$6,4,FALSE),
IF(T38="エ",VLOOKUP(R38,エ!$A:$E,4,FALSE),""))))</f>
        <v>東書</v>
      </c>
      <c r="V37" s="313" t="str">
        <f xml:space="preserve">
IF(T38="ア",VLOOKUP(R38,ア!$A:$C,3,FALSE),
IF(T38="イ",VLOOKUP(R38,イ!$A:$C,3,FALSE),
IF(T38="ウ",HLOOKUP(R38,ウ!$1:$6,5,FALSE)&amp;HLOOKUP(R38,ウ!$1:$6,6,FALSE),
IF(T38="エ",VLOOKUP(R38,エ!$A:$E,4,FALSE),""))))</f>
        <v>新編　新しい保健体育</v>
      </c>
      <c r="W37" s="315" t="s">
        <v>7681</v>
      </c>
      <c r="X37" s="303" t="s">
        <v>7963</v>
      </c>
      <c r="Y37" s="305" t="s">
        <v>7916</v>
      </c>
      <c r="Z37" s="307" t="s">
        <v>7917</v>
      </c>
    </row>
    <row r="38" spans="1:26" s="187" customFormat="1" ht="22.2" customHeight="1" x14ac:dyDescent="0.45">
      <c r="A38" s="225" t="s">
        <v>7874</v>
      </c>
      <c r="B38" s="310"/>
      <c r="C38" s="297" t="s">
        <v>7861</v>
      </c>
      <c r="D38" s="312"/>
      <c r="E38" s="314"/>
      <c r="F38" s="316"/>
      <c r="G38" s="304"/>
      <c r="H38" s="329"/>
      <c r="I38" s="227" t="s">
        <v>7874</v>
      </c>
      <c r="J38" s="310"/>
      <c r="K38" s="297" t="s">
        <v>7861</v>
      </c>
      <c r="L38" s="312"/>
      <c r="M38" s="314"/>
      <c r="N38" s="316"/>
      <c r="O38" s="304"/>
      <c r="P38" s="329"/>
      <c r="Q38" s="318"/>
      <c r="R38" s="225" t="s">
        <v>7874</v>
      </c>
      <c r="S38" s="310"/>
      <c r="T38" s="297" t="s">
        <v>7861</v>
      </c>
      <c r="U38" s="312"/>
      <c r="V38" s="314"/>
      <c r="W38" s="316"/>
      <c r="X38" s="304"/>
      <c r="Y38" s="306"/>
      <c r="Z38" s="308"/>
    </row>
    <row r="39" spans="1:26" s="187" customFormat="1" ht="22.2" customHeight="1" x14ac:dyDescent="0.45">
      <c r="A39" s="294" t="s">
        <v>7806</v>
      </c>
      <c r="B39" s="309" t="s">
        <v>7923</v>
      </c>
      <c r="C39" s="295" t="s">
        <v>7901</v>
      </c>
      <c r="D39" s="311" t="str">
        <f xml:space="preserve">
IF(C40="ア",VLOOKUP(A40,ア!$A:$C,2,FALSE),
IF(C40="イ",VLOOKUP(A40,イ!$A:$C,2,FALSE),
IF(C40="ウ",HLOOKUP(A40,ウ!$1:$6,4,FALSE),
IF(C40="エ",VLOOKUP(A40,エ!$A:$E,4,FALSE),""))))</f>
        <v>東書</v>
      </c>
      <c r="E39" s="313" t="str">
        <f xml:space="preserve">
IF(C40="ア",VLOOKUP(A40,ア!$A:$C,3,FALSE),
IF(C40="イ",VLOOKUP(A40,イ!$A:$C,3,FALSE),
IF(C40="ウ",HLOOKUP(A40,ウ!$1:$6,5,FALSE)&amp;HLOOKUP(A40,ウ!$1:$6,6,FALSE),
IF(C40="エ",VLOOKUP(A40,エ!$A:$E,4,FALSE),""))))</f>
        <v>新編　新しい技術・家庭　技術分野　未来を創るTechnology</v>
      </c>
      <c r="F39" s="315" t="s">
        <v>7681</v>
      </c>
      <c r="G39" s="303" t="s">
        <v>7961</v>
      </c>
      <c r="H39" s="326" t="s">
        <v>7905</v>
      </c>
      <c r="I39" s="298" t="s">
        <v>7807</v>
      </c>
      <c r="J39" s="309" t="s">
        <v>7922</v>
      </c>
      <c r="K39" s="295" t="s">
        <v>7901</v>
      </c>
      <c r="L39" s="311" t="str">
        <f xml:space="preserve">
IF(K40="ア",VLOOKUP(I40,ア!$A:$C,2,FALSE),
IF(K40="イ",VLOOKUP(I40,イ!$A:$C,2,FALSE),
IF(K40="ウ",HLOOKUP(I40,ウ!$1:$6,4,FALSE),
IF(K40="エ",VLOOKUP(I40,エ!$A:$E,4,FALSE),""))))</f>
        <v>東書</v>
      </c>
      <c r="M39" s="313" t="str">
        <f xml:space="preserve">
IF(K40="ア",VLOOKUP(I40,ア!$A:$C,3,FALSE),
IF(K40="イ",VLOOKUP(I40,イ!$A:$C,3,FALSE),
IF(K40="ウ",HLOOKUP(I40,ウ!$1:$6,5,FALSE)&amp;HLOOKUP(I40,ウ!$1:$6,6,FALSE),
IF(K40="エ",VLOOKUP(I40,エ!$A:$E,4,FALSE),""))))</f>
        <v>新編　新しい技術・家庭　技術分野　未来を創るTechnology</v>
      </c>
      <c r="N39" s="315" t="s">
        <v>7681</v>
      </c>
      <c r="O39" s="303" t="s">
        <v>7961</v>
      </c>
      <c r="P39" s="326" t="s">
        <v>7916</v>
      </c>
      <c r="Q39" s="317" t="s">
        <v>7917</v>
      </c>
      <c r="R39" s="294" t="s">
        <v>7808</v>
      </c>
      <c r="S39" s="309" t="s">
        <v>7922</v>
      </c>
      <c r="T39" s="295" t="s">
        <v>7901</v>
      </c>
      <c r="U39" s="311" t="str">
        <f xml:space="preserve">
IF(T40="ア",VLOOKUP(R40,ア!$A:$C,2,FALSE),
IF(T40="イ",VLOOKUP(R40,イ!$A:$C,2,FALSE),
IF(T40="ウ",HLOOKUP(R40,ウ!$1:$6,4,FALSE),
IF(T40="エ",VLOOKUP(R40,エ!$A:$E,4,FALSE),""))))</f>
        <v>東書</v>
      </c>
      <c r="V39" s="313" t="str">
        <f xml:space="preserve">
IF(T40="ア",VLOOKUP(R40,ア!$A:$C,3,FALSE),
IF(T40="イ",VLOOKUP(R40,イ!$A:$C,3,FALSE),
IF(T40="ウ",HLOOKUP(R40,ウ!$1:$6,5,FALSE)&amp;HLOOKUP(R40,ウ!$1:$6,6,FALSE),
IF(T40="エ",VLOOKUP(R40,エ!$A:$E,4,FALSE),""))))</f>
        <v>新編　新しい技術・家庭　技術分野　未来を創るTechnology</v>
      </c>
      <c r="W39" s="315" t="s">
        <v>7681</v>
      </c>
      <c r="X39" s="303" t="s">
        <v>7961</v>
      </c>
      <c r="Y39" s="305" t="s">
        <v>7916</v>
      </c>
      <c r="Z39" s="307" t="s">
        <v>7917</v>
      </c>
    </row>
    <row r="40" spans="1:26" s="187" customFormat="1" ht="22.2" customHeight="1" x14ac:dyDescent="0.45">
      <c r="A40" s="225" t="s">
        <v>7868</v>
      </c>
      <c r="B40" s="310"/>
      <c r="C40" s="297" t="s">
        <v>7861</v>
      </c>
      <c r="D40" s="312"/>
      <c r="E40" s="314"/>
      <c r="F40" s="316"/>
      <c r="G40" s="304"/>
      <c r="H40" s="329"/>
      <c r="I40" s="227" t="s">
        <v>7868</v>
      </c>
      <c r="J40" s="310"/>
      <c r="K40" s="297" t="s">
        <v>7861</v>
      </c>
      <c r="L40" s="312"/>
      <c r="M40" s="314"/>
      <c r="N40" s="316"/>
      <c r="O40" s="304"/>
      <c r="P40" s="329"/>
      <c r="Q40" s="318"/>
      <c r="R40" s="225" t="s">
        <v>7868</v>
      </c>
      <c r="S40" s="310"/>
      <c r="T40" s="297" t="s">
        <v>7861</v>
      </c>
      <c r="U40" s="312"/>
      <c r="V40" s="314"/>
      <c r="W40" s="316"/>
      <c r="X40" s="304"/>
      <c r="Y40" s="306"/>
      <c r="Z40" s="308"/>
    </row>
    <row r="41" spans="1:26" s="187" customFormat="1" ht="22.8" customHeight="1" x14ac:dyDescent="0.45">
      <c r="A41" s="294" t="s">
        <v>7809</v>
      </c>
      <c r="B41" s="309" t="s">
        <v>7925</v>
      </c>
      <c r="C41" s="295" t="s">
        <v>7902</v>
      </c>
      <c r="D41" s="311" t="str">
        <f xml:space="preserve">
IF(C42="ア",VLOOKUP(A42,ア!$A:$C,2,FALSE),
IF(C42="イ",VLOOKUP(A42,イ!$A:$C,2,FALSE),
IF(C42="ウ",HLOOKUP(A42,ウ!$1:$6,4,FALSE),
IF(C42="エ",VLOOKUP(A42,エ!$A:$E,4,FALSE),""))))</f>
        <v>東書</v>
      </c>
      <c r="E41" s="313" t="str">
        <f xml:space="preserve">
IF(C42="ア",VLOOKUP(A42,ア!$A:$C,3,FALSE),
IF(C42="イ",VLOOKUP(A42,イ!$A:$C,3,FALSE),
IF(C42="ウ",HLOOKUP(A42,ウ!$1:$6,5,FALSE)&amp;HLOOKUP(A42,ウ!$1:$6,6,FALSE),
IF(C42="エ",VLOOKUP(A42,エ!$A:$E,4,FALSE),""))))</f>
        <v>新編　新しい技術・家庭　家庭分野　自立と共生を目指して</v>
      </c>
      <c r="F41" s="315" t="s">
        <v>7681</v>
      </c>
      <c r="G41" s="303" t="s">
        <v>7961</v>
      </c>
      <c r="H41" s="326" t="s">
        <v>7905</v>
      </c>
      <c r="I41" s="298" t="s">
        <v>7810</v>
      </c>
      <c r="J41" s="309" t="s">
        <v>7924</v>
      </c>
      <c r="K41" s="295" t="s">
        <v>7902</v>
      </c>
      <c r="L41" s="311" t="str">
        <f xml:space="preserve">
IF(K42="ア",VLOOKUP(I42,ア!$A:$C,2,FALSE),
IF(K42="イ",VLOOKUP(I42,イ!$A:$C,2,FALSE),
IF(K42="ウ",HLOOKUP(I42,ウ!$1:$6,4,FALSE),
IF(K42="エ",VLOOKUP(I42,エ!$A:$E,4,FALSE),""))))</f>
        <v>東書</v>
      </c>
      <c r="M41" s="313" t="str">
        <f xml:space="preserve">
IF(K42="ア",VLOOKUP(I42,ア!$A:$C,3,FALSE),
IF(K42="イ",VLOOKUP(I42,イ!$A:$C,3,FALSE),
IF(K42="ウ",HLOOKUP(I42,ウ!$1:$6,5,FALSE)&amp;HLOOKUP(I42,ウ!$1:$6,6,FALSE),
IF(K42="エ",VLOOKUP(I42,エ!$A:$E,4,FALSE),""))))</f>
        <v>新編　新しい技術・家庭　家庭分野　自立と共生を目指して</v>
      </c>
      <c r="N41" s="315" t="s">
        <v>7681</v>
      </c>
      <c r="O41" s="303" t="s">
        <v>7961</v>
      </c>
      <c r="P41" s="326" t="s">
        <v>7916</v>
      </c>
      <c r="Q41" s="317" t="s">
        <v>7917</v>
      </c>
      <c r="R41" s="294" t="s">
        <v>7811</v>
      </c>
      <c r="S41" s="309" t="s">
        <v>7924</v>
      </c>
      <c r="T41" s="295" t="s">
        <v>7902</v>
      </c>
      <c r="U41" s="311" t="str">
        <f xml:space="preserve">
IF(T42="ア",VLOOKUP(R42,ア!$A:$C,2,FALSE),
IF(T42="イ",VLOOKUP(R42,イ!$A:$C,2,FALSE),
IF(T42="ウ",HLOOKUP(R42,ウ!$1:$6,4,FALSE),
IF(T42="エ",VLOOKUP(R42,エ!$A:$E,4,FALSE),""))))</f>
        <v>東書</v>
      </c>
      <c r="V41" s="313" t="str">
        <f xml:space="preserve">
IF(T42="ア",VLOOKUP(R42,ア!$A:$C,3,FALSE),
IF(T42="イ",VLOOKUP(R42,イ!$A:$C,3,FALSE),
IF(T42="ウ",HLOOKUP(R42,ウ!$1:$6,5,FALSE)&amp;HLOOKUP(R42,ウ!$1:$6,6,FALSE),
IF(T42="エ",VLOOKUP(R42,エ!$A:$E,4,FALSE),""))))</f>
        <v>新編　新しい技術・家庭　家庭分野　自立と共生を目指して</v>
      </c>
      <c r="W41" s="315" t="s">
        <v>7681</v>
      </c>
      <c r="X41" s="303" t="s">
        <v>7961</v>
      </c>
      <c r="Y41" s="305" t="s">
        <v>7916</v>
      </c>
      <c r="Z41" s="307" t="s">
        <v>7917</v>
      </c>
    </row>
    <row r="42" spans="1:26" s="187" customFormat="1" ht="22.8" customHeight="1" x14ac:dyDescent="0.45">
      <c r="A42" s="225" t="s">
        <v>7875</v>
      </c>
      <c r="B42" s="310"/>
      <c r="C42" s="297" t="s">
        <v>7861</v>
      </c>
      <c r="D42" s="312"/>
      <c r="E42" s="314"/>
      <c r="F42" s="316"/>
      <c r="G42" s="304"/>
      <c r="H42" s="329"/>
      <c r="I42" s="227" t="s">
        <v>7875</v>
      </c>
      <c r="J42" s="310"/>
      <c r="K42" s="297" t="s">
        <v>7861</v>
      </c>
      <c r="L42" s="312"/>
      <c r="M42" s="314"/>
      <c r="N42" s="316"/>
      <c r="O42" s="304"/>
      <c r="P42" s="329"/>
      <c r="Q42" s="318"/>
      <c r="R42" s="225" t="s">
        <v>7875</v>
      </c>
      <c r="S42" s="310"/>
      <c r="T42" s="297" t="s">
        <v>7861</v>
      </c>
      <c r="U42" s="312"/>
      <c r="V42" s="314"/>
      <c r="W42" s="316"/>
      <c r="X42" s="304"/>
      <c r="Y42" s="306"/>
      <c r="Z42" s="308"/>
    </row>
    <row r="43" spans="1:26" s="187" customFormat="1" ht="22.8" customHeight="1" x14ac:dyDescent="0.45">
      <c r="A43" s="294" t="s">
        <v>7812</v>
      </c>
      <c r="B43" s="309" t="s">
        <v>7883</v>
      </c>
      <c r="C43" s="295" t="s">
        <v>7903</v>
      </c>
      <c r="D43" s="311" t="str">
        <f xml:space="preserve">
IF(C44="ア",VLOOKUP(A44,ア!$A:$C,2,FALSE),
IF(C44="イ",VLOOKUP(A44,イ!$A:$C,2,FALSE),
IF(C44="ウ",HLOOKUP(A44,ウ!$1:$6,4,FALSE),
IF(C44="エ",VLOOKUP(A44,エ!$A:$E,4,FALSE),""))))</f>
        <v>東書</v>
      </c>
      <c r="E43" s="313" t="str">
        <f xml:space="preserve">
IF(C44="ア",VLOOKUP(A44,ア!$A:$C,3,FALSE),
IF(C44="イ",VLOOKUP(A44,イ!$A:$C,3,FALSE),
IF(C44="ウ",HLOOKUP(A44,ウ!$1:$6,5,FALSE)&amp;HLOOKUP(A44,ウ!$1:$6,6,FALSE),
IF(C44="エ",VLOOKUP(A44,エ!$A:$E,4,FALSE),""))))</f>
        <v>NEW HORIZON English Course 1</v>
      </c>
      <c r="F43" s="315" t="s">
        <v>7681</v>
      </c>
      <c r="G43" s="303" t="s">
        <v>7961</v>
      </c>
      <c r="H43" s="326" t="s">
        <v>7907</v>
      </c>
      <c r="I43" s="298" t="s">
        <v>7813</v>
      </c>
      <c r="J43" s="309" t="s">
        <v>7883</v>
      </c>
      <c r="K43" s="295" t="s">
        <v>7903</v>
      </c>
      <c r="L43" s="311" t="str">
        <f xml:space="preserve">
IF(K44="ア",VLOOKUP(I44,ア!$A:$C,2,FALSE),
IF(K44="イ",VLOOKUP(I44,イ!$A:$C,2,FALSE),
IF(K44="ウ",HLOOKUP(I44,ウ!$1:$6,4,FALSE),
IF(K44="エ",VLOOKUP(I44,エ!$A:$E,4,FALSE),""))))</f>
        <v>東書</v>
      </c>
      <c r="M43" s="313" t="str">
        <f xml:space="preserve">
IF(K44="ア",VLOOKUP(I44,ア!$A:$C,3,FALSE),
IF(K44="イ",VLOOKUP(I44,イ!$A:$C,3,FALSE),
IF(K44="ウ",HLOOKUP(I44,ウ!$1:$6,5,FALSE)&amp;HLOOKUP(I44,ウ!$1:$6,6,FALSE),
IF(K44="エ",VLOOKUP(I44,エ!$A:$E,4,FALSE),""))))</f>
        <v>NEW HORIZON English Course 2</v>
      </c>
      <c r="N43" s="315" t="s">
        <v>7681</v>
      </c>
      <c r="O43" s="303" t="s">
        <v>7961</v>
      </c>
      <c r="P43" s="326" t="s">
        <v>7919</v>
      </c>
      <c r="Q43" s="317"/>
      <c r="R43" s="294" t="s">
        <v>7814</v>
      </c>
      <c r="S43" s="309" t="s">
        <v>7883</v>
      </c>
      <c r="T43" s="295" t="s">
        <v>7903</v>
      </c>
      <c r="U43" s="311" t="str">
        <f xml:space="preserve">
IF(T44="ア",VLOOKUP(R44,ア!$A:$C,2,FALSE),
IF(T44="イ",VLOOKUP(R44,イ!$A:$C,2,FALSE),
IF(T44="ウ",HLOOKUP(R44,ウ!$1:$6,4,FALSE),
IF(T44="エ",VLOOKUP(R44,エ!$A:$E,4,FALSE),""))))</f>
        <v>東書</v>
      </c>
      <c r="V43" s="313" t="str">
        <f xml:space="preserve">
IF(T44="ア",VLOOKUP(R44,ア!$A:$C,3,FALSE),
IF(T44="イ",VLOOKUP(R44,イ!$A:$C,3,FALSE),
IF(T44="ウ",HLOOKUP(R44,ウ!$1:$6,5,FALSE)&amp;HLOOKUP(R44,ウ!$1:$6,6,FALSE),
IF(T44="エ",VLOOKUP(R44,エ!$A:$E,4,FALSE),""))))</f>
        <v>NEW HORIZON English Course 3</v>
      </c>
      <c r="W43" s="315" t="s">
        <v>7681</v>
      </c>
      <c r="X43" s="303" t="s">
        <v>7961</v>
      </c>
      <c r="Y43" s="305" t="s">
        <v>7933</v>
      </c>
      <c r="Z43" s="307"/>
    </row>
    <row r="44" spans="1:26" s="187" customFormat="1" ht="22.8" customHeight="1" x14ac:dyDescent="0.45">
      <c r="A44" s="225" t="s">
        <v>7870</v>
      </c>
      <c r="B44" s="310"/>
      <c r="C44" s="297" t="s">
        <v>7861</v>
      </c>
      <c r="D44" s="312"/>
      <c r="E44" s="314"/>
      <c r="F44" s="316"/>
      <c r="G44" s="304"/>
      <c r="H44" s="329"/>
      <c r="I44" s="227" t="s">
        <v>7914</v>
      </c>
      <c r="J44" s="310"/>
      <c r="K44" s="297" t="s">
        <v>7861</v>
      </c>
      <c r="L44" s="312"/>
      <c r="M44" s="314"/>
      <c r="N44" s="316"/>
      <c r="O44" s="304"/>
      <c r="P44" s="329"/>
      <c r="Q44" s="318"/>
      <c r="R44" s="225" t="s">
        <v>7931</v>
      </c>
      <c r="S44" s="310"/>
      <c r="T44" s="297" t="s">
        <v>7861</v>
      </c>
      <c r="U44" s="312"/>
      <c r="V44" s="314"/>
      <c r="W44" s="316"/>
      <c r="X44" s="304"/>
      <c r="Y44" s="306"/>
      <c r="Z44" s="308"/>
    </row>
    <row r="45" spans="1:26" s="187" customFormat="1" ht="22.8" customHeight="1" x14ac:dyDescent="0.45">
      <c r="A45" s="294" t="s">
        <v>7815</v>
      </c>
      <c r="B45" s="309" t="s">
        <v>7884</v>
      </c>
      <c r="C45" s="295" t="s">
        <v>7884</v>
      </c>
      <c r="D45" s="311" t="str">
        <f xml:space="preserve">
IF(C46="ア",VLOOKUP(A46,ア!$A:$C,2,FALSE),
IF(C46="イ",VLOOKUP(A46,イ!$A:$C,2,FALSE),
IF(C46="ウ",HLOOKUP(A46,ウ!$1:$6,4,FALSE),
IF(C46="エ",VLOOKUP(A46,エ!$A:$E,4,FALSE),""))))</f>
        <v>あか図</v>
      </c>
      <c r="E45" s="313" t="str">
        <f xml:space="preserve">
IF(C46="ア",VLOOKUP(A46,ア!$A:$C,3,FALSE),
IF(C46="イ",VLOOKUP(A46,イ!$A:$C,3,FALSE),
IF(C46="ウ",HLOOKUP(A46,ウ!$1:$6,5,FALSE)&amp;HLOOKUP(A46,ウ!$1:$6,6,FALSE),
IF(C46="エ",VLOOKUP(A46,エ!$A:$E,4,FALSE),""))))</f>
        <v>中学生の道徳１</v>
      </c>
      <c r="F45" s="315" t="s">
        <v>7681</v>
      </c>
      <c r="G45" s="303" t="s">
        <v>7961</v>
      </c>
      <c r="H45" s="326" t="s">
        <v>7907</v>
      </c>
      <c r="I45" s="298" t="s">
        <v>7816</v>
      </c>
      <c r="J45" s="309" t="s">
        <v>7884</v>
      </c>
      <c r="K45" s="295" t="s">
        <v>7884</v>
      </c>
      <c r="L45" s="311" t="str">
        <f xml:space="preserve">
IF(K46="ア",VLOOKUP(I46,ア!$A:$C,2,FALSE),
IF(K46="イ",VLOOKUP(I46,イ!$A:$C,2,FALSE),
IF(K46="ウ",HLOOKUP(I46,ウ!$1:$6,4,FALSE),
IF(K46="エ",VLOOKUP(I46,エ!$A:$E,4,FALSE),""))))</f>
        <v>あか図</v>
      </c>
      <c r="M45" s="313" t="str">
        <f xml:space="preserve">
IF(K46="ア",VLOOKUP(I46,ア!$A:$C,3,FALSE),
IF(K46="イ",VLOOKUP(I46,イ!$A:$C,3,FALSE),
IF(K46="ウ",HLOOKUP(I46,ウ!$1:$6,5,FALSE)&amp;HLOOKUP(I46,ウ!$1:$6,6,FALSE),
IF(K46="エ",VLOOKUP(I46,エ!$A:$E,4,FALSE),""))))</f>
        <v>中学生の道徳２</v>
      </c>
      <c r="N45" s="315" t="s">
        <v>7681</v>
      </c>
      <c r="O45" s="303" t="s">
        <v>7961</v>
      </c>
      <c r="P45" s="326" t="s">
        <v>7919</v>
      </c>
      <c r="Q45" s="317"/>
      <c r="R45" s="294" t="s">
        <v>7817</v>
      </c>
      <c r="S45" s="309" t="s">
        <v>7884</v>
      </c>
      <c r="T45" s="295" t="s">
        <v>7884</v>
      </c>
      <c r="U45" s="311" t="str">
        <f xml:space="preserve">
IF(T46="ア",VLOOKUP(R46,ア!$A:$C,2,FALSE),
IF(T46="イ",VLOOKUP(R46,イ!$A:$C,2,FALSE),
IF(T46="ウ",HLOOKUP(R46,ウ!$1:$6,4,FALSE),
IF(T46="エ",VLOOKUP(R46,エ!$A:$E,4,FALSE),""))))</f>
        <v>あか図</v>
      </c>
      <c r="V45" s="313" t="str">
        <f xml:space="preserve">
IF(T46="ア",VLOOKUP(R46,ア!$A:$C,3,FALSE),
IF(T46="イ",VLOOKUP(R46,イ!$A:$C,3,FALSE),
IF(T46="ウ",HLOOKUP(R46,ウ!$1:$6,5,FALSE)&amp;HLOOKUP(R46,ウ!$1:$6,6,FALSE),
IF(T46="エ",VLOOKUP(R46,エ!$A:$E,4,FALSE),""))))</f>
        <v>中学生の道徳３</v>
      </c>
      <c r="W45" s="315" t="s">
        <v>7681</v>
      </c>
      <c r="X45" s="303" t="s">
        <v>7961</v>
      </c>
      <c r="Y45" s="305" t="s">
        <v>7933</v>
      </c>
      <c r="Z45" s="307"/>
    </row>
    <row r="46" spans="1:26" s="184" customFormat="1" ht="22.8" customHeight="1" thickBot="1" x14ac:dyDescent="0.2">
      <c r="A46" s="226" t="s">
        <v>7869</v>
      </c>
      <c r="B46" s="324"/>
      <c r="C46" s="299" t="s">
        <v>7861</v>
      </c>
      <c r="D46" s="325"/>
      <c r="E46" s="319"/>
      <c r="F46" s="320"/>
      <c r="G46" s="321"/>
      <c r="H46" s="327"/>
      <c r="I46" s="228" t="s">
        <v>7915</v>
      </c>
      <c r="J46" s="324"/>
      <c r="K46" s="299" t="s">
        <v>7861</v>
      </c>
      <c r="L46" s="325"/>
      <c r="M46" s="319"/>
      <c r="N46" s="320"/>
      <c r="O46" s="321"/>
      <c r="P46" s="327"/>
      <c r="Q46" s="328"/>
      <c r="R46" s="226" t="s">
        <v>7932</v>
      </c>
      <c r="S46" s="324"/>
      <c r="T46" s="299" t="s">
        <v>7861</v>
      </c>
      <c r="U46" s="325"/>
      <c r="V46" s="319"/>
      <c r="W46" s="320"/>
      <c r="X46" s="321"/>
      <c r="Y46" s="322"/>
      <c r="Z46" s="323"/>
    </row>
    <row r="47" spans="1:26" s="187" customFormat="1" ht="25.95" customHeight="1" x14ac:dyDescent="0.45">
      <c r="A47" s="300" t="s">
        <v>7818</v>
      </c>
      <c r="B47" s="330" t="s">
        <v>7876</v>
      </c>
      <c r="C47" s="301" t="s">
        <v>7876</v>
      </c>
      <c r="D47" s="331" t="str">
        <f xml:space="preserve">
IF(C48="ア",VLOOKUP(A48,ア!$A:$C,2,FALSE),
IF(C48="イ",VLOOKUP(A48,イ!$A:$C,2,FALSE),
IF(C48="ウ",HLOOKUP(A48,ウ!$1:$6,4,FALSE),
IF(C48="エ",VLOOKUP(A48,エ!$A:$E,4,FALSE),""))))</f>
        <v>東書</v>
      </c>
      <c r="E47" s="332" t="str">
        <f xml:space="preserve">
IF(C48="ア",VLOOKUP(A48,ア!$A:$C,3,FALSE),
IF(C48="イ",VLOOKUP(A48,イ!$A:$C,3,FALSE),
IF(C48="ウ",HLOOKUP(A48,ウ!$1:$6,5,FALSE)&amp;HLOOKUP(A48,ウ!$1:$6,6,FALSE),
IF(C48="エ",VLOOKUP(A48,エ!$A:$E,4,FALSE),""))))</f>
        <v>こくご　☆</v>
      </c>
      <c r="F47" s="333" t="s">
        <v>7685</v>
      </c>
      <c r="G47" s="342" t="s">
        <v>7908</v>
      </c>
      <c r="H47" s="337" t="s">
        <v>7905</v>
      </c>
      <c r="I47" s="302" t="s">
        <v>1955</v>
      </c>
      <c r="J47" s="330" t="s">
        <v>7876</v>
      </c>
      <c r="K47" s="301" t="s">
        <v>7876</v>
      </c>
      <c r="L47" s="331" t="str">
        <f xml:space="preserve">
IF(K48="ア",VLOOKUP(I48,ア!$A:$C,2,FALSE),
IF(K48="イ",VLOOKUP(I48,イ!$A:$C,2,FALSE),
IF(K48="ウ",HLOOKUP(I48,ウ!$1:$6,4,FALSE),
IF(K48="エ",VLOOKUP(I48,エ!$A:$E,4,FALSE),""))))</f>
        <v>東書</v>
      </c>
      <c r="M47" s="332" t="str">
        <f xml:space="preserve">
IF(K48="ア",VLOOKUP(I48,ア!$A:$C,3,FALSE),
IF(K48="イ",VLOOKUP(I48,イ!$A:$C,3,FALSE),
IF(K48="ウ",HLOOKUP(I48,ウ!$1:$6,5,FALSE)&amp;HLOOKUP(I48,ウ!$1:$6,6,FALSE),
IF(K48="エ",VLOOKUP(I48,エ!$A:$E,4,FALSE),""))))</f>
        <v>こくご　☆</v>
      </c>
      <c r="N47" s="333" t="s">
        <v>7685</v>
      </c>
      <c r="O47" s="334" t="s">
        <v>7908</v>
      </c>
      <c r="P47" s="337" t="s">
        <v>7916</v>
      </c>
      <c r="Q47" s="338" t="s">
        <v>7917</v>
      </c>
      <c r="R47" s="300" t="s">
        <v>1970</v>
      </c>
      <c r="S47" s="330" t="s">
        <v>7876</v>
      </c>
      <c r="T47" s="301" t="s">
        <v>7876</v>
      </c>
      <c r="U47" s="344" t="str">
        <f xml:space="preserve">
IF(T48="ア",VLOOKUP(R48,ア!$A:$C,2,FALSE),
IF(T48="イ",VLOOKUP(R48,イ!$A:$C,2,FALSE),
IF(T48="ウ",HLOOKUP(R48,ウ!$1:$6,4,FALSE),
IF(T48="エ",VLOOKUP(R48,エ!$A:$E,4,FALSE),""))))</f>
        <v>東書</v>
      </c>
      <c r="V47" s="343" t="str">
        <f xml:space="preserve">
IF(T48="ア",VLOOKUP(R48,ア!$A:$C,3,FALSE),
IF(T48="イ",VLOOKUP(R48,イ!$A:$C,3,FALSE),
IF(T48="ウ",HLOOKUP(R48,ウ!$1:$6,5,FALSE)&amp;HLOOKUP(R48,ウ!$1:$6,6,FALSE),
IF(T48="エ",VLOOKUP(R48,エ!$A:$E,4,FALSE),""))))</f>
        <v>こくご　☆</v>
      </c>
      <c r="W47" s="333" t="s">
        <v>7685</v>
      </c>
      <c r="X47" s="334" t="s">
        <v>7908</v>
      </c>
      <c r="Y47" s="335" t="s">
        <v>7916</v>
      </c>
      <c r="Z47" s="336" t="s">
        <v>7917</v>
      </c>
    </row>
    <row r="48" spans="1:26" s="187" customFormat="1" ht="25.95" customHeight="1" x14ac:dyDescent="0.45">
      <c r="A48" s="225" t="s">
        <v>7888</v>
      </c>
      <c r="B48" s="310"/>
      <c r="C48" s="297" t="s">
        <v>7722</v>
      </c>
      <c r="D48" s="312"/>
      <c r="E48" s="314"/>
      <c r="F48" s="316"/>
      <c r="G48" s="341"/>
      <c r="H48" s="329"/>
      <c r="I48" s="227" t="s">
        <v>7888</v>
      </c>
      <c r="J48" s="310"/>
      <c r="K48" s="297" t="s">
        <v>7722</v>
      </c>
      <c r="L48" s="312"/>
      <c r="M48" s="314"/>
      <c r="N48" s="316"/>
      <c r="O48" s="304"/>
      <c r="P48" s="329"/>
      <c r="Q48" s="318"/>
      <c r="R48" s="225" t="s">
        <v>7888</v>
      </c>
      <c r="S48" s="310"/>
      <c r="T48" s="297" t="s">
        <v>7722</v>
      </c>
      <c r="U48" s="312"/>
      <c r="V48" s="314"/>
      <c r="W48" s="316"/>
      <c r="X48" s="304"/>
      <c r="Y48" s="306"/>
      <c r="Z48" s="308"/>
    </row>
    <row r="49" spans="1:26" s="187" customFormat="1" ht="25.95" customHeight="1" x14ac:dyDescent="0.45">
      <c r="A49" s="294" t="s">
        <v>7819</v>
      </c>
      <c r="B49" s="309" t="s">
        <v>7876</v>
      </c>
      <c r="C49" s="295" t="s">
        <v>7876</v>
      </c>
      <c r="D49" s="311" t="str">
        <f xml:space="preserve">
IF(C50="ア",VLOOKUP(A50,ア!$A:$C,2,FALSE),
IF(C50="イ",VLOOKUP(A50,イ!$A:$C,2,FALSE),
IF(C50="ウ",HLOOKUP(A50,ウ!$1:$6,4,FALSE),
IF(C50="エ",VLOOKUP(A50,エ!$A:$E,4,FALSE),""))))</f>
        <v>東書</v>
      </c>
      <c r="E49" s="313" t="str">
        <f xml:space="preserve">
IF(C50="ア",VLOOKUP(A50,ア!$A:$C,3,FALSE),
IF(C50="イ",VLOOKUP(A50,イ!$A:$C,3,FALSE),
IF(C50="ウ",HLOOKUP(A50,ウ!$1:$6,5,FALSE)&amp;HLOOKUP(A50,ウ!$1:$6,6,FALSE),
IF(C50="エ",VLOOKUP(A50,エ!$A:$E,4,FALSE),""))))</f>
        <v>こくご　☆☆</v>
      </c>
      <c r="F49" s="315" t="s">
        <v>7683</v>
      </c>
      <c r="G49" s="339" t="s">
        <v>7965</v>
      </c>
      <c r="H49" s="326" t="s">
        <v>7905</v>
      </c>
      <c r="I49" s="298" t="s">
        <v>1956</v>
      </c>
      <c r="J49" s="309" t="s">
        <v>7876</v>
      </c>
      <c r="K49" s="295" t="s">
        <v>7876</v>
      </c>
      <c r="L49" s="311" t="str">
        <f xml:space="preserve">
IF(K50="ア",VLOOKUP(I50,ア!$A:$C,2,FALSE),
IF(K50="イ",VLOOKUP(I50,イ!$A:$C,2,FALSE),
IF(K50="ウ",HLOOKUP(I50,ウ!$1:$6,4,FALSE),
IF(K50="エ",VLOOKUP(I50,エ!$A:$E,4,FALSE),""))))</f>
        <v>東書</v>
      </c>
      <c r="M49" s="313" t="str">
        <f xml:space="preserve">
IF(K50="ア",VLOOKUP(I50,ア!$A:$C,3,FALSE),
IF(K50="イ",VLOOKUP(I50,イ!$A:$C,3,FALSE),
IF(K50="ウ",HLOOKUP(I50,ウ!$1:$6,5,FALSE)&amp;HLOOKUP(I50,ウ!$1:$6,6,FALSE),
IF(K50="エ",VLOOKUP(I50,エ!$A:$E,4,FALSE),""))))</f>
        <v>こくご　☆☆</v>
      </c>
      <c r="N49" s="315" t="s">
        <v>7683</v>
      </c>
      <c r="O49" s="303" t="s">
        <v>7965</v>
      </c>
      <c r="P49" s="326" t="s">
        <v>7916</v>
      </c>
      <c r="Q49" s="317" t="s">
        <v>7917</v>
      </c>
      <c r="R49" s="294" t="s">
        <v>1971</v>
      </c>
      <c r="S49" s="309" t="s">
        <v>7876</v>
      </c>
      <c r="T49" s="295" t="s">
        <v>7876</v>
      </c>
      <c r="U49" s="311" t="str">
        <f xml:space="preserve">
IF(T50="ア",VLOOKUP(R50,ア!$A:$C,2,FALSE),
IF(T50="イ",VLOOKUP(R50,イ!$A:$C,2,FALSE),
IF(T50="ウ",HLOOKUP(R50,ウ!$1:$6,4,FALSE),
IF(T50="エ",VLOOKUP(R50,エ!$A:$E,4,FALSE),""))))</f>
        <v>東書</v>
      </c>
      <c r="V49" s="313" t="str">
        <f xml:space="preserve">
IF(T50="ア",VLOOKUP(R50,ア!$A:$C,3,FALSE),
IF(T50="イ",VLOOKUP(R50,イ!$A:$C,3,FALSE),
IF(T50="ウ",HLOOKUP(R50,ウ!$1:$6,5,FALSE)&amp;HLOOKUP(R50,ウ!$1:$6,6,FALSE),
IF(T50="エ",VLOOKUP(R50,エ!$A:$E,4,FALSE),""))))</f>
        <v>こくご　☆☆</v>
      </c>
      <c r="W49" s="315" t="s">
        <v>7683</v>
      </c>
      <c r="X49" s="303" t="s">
        <v>7965</v>
      </c>
      <c r="Y49" s="305" t="s">
        <v>7916</v>
      </c>
      <c r="Z49" s="307" t="s">
        <v>7917</v>
      </c>
    </row>
    <row r="50" spans="1:26" s="187" customFormat="1" ht="25.95" customHeight="1" x14ac:dyDescent="0.45">
      <c r="A50" s="225" t="s">
        <v>7885</v>
      </c>
      <c r="B50" s="310"/>
      <c r="C50" s="297" t="s">
        <v>7722</v>
      </c>
      <c r="D50" s="312"/>
      <c r="E50" s="314"/>
      <c r="F50" s="316"/>
      <c r="G50" s="341"/>
      <c r="H50" s="329"/>
      <c r="I50" s="227" t="s">
        <v>7885</v>
      </c>
      <c r="J50" s="310"/>
      <c r="K50" s="297" t="s">
        <v>7722</v>
      </c>
      <c r="L50" s="312"/>
      <c r="M50" s="314"/>
      <c r="N50" s="316"/>
      <c r="O50" s="304"/>
      <c r="P50" s="329"/>
      <c r="Q50" s="318"/>
      <c r="R50" s="225" t="s">
        <v>7885</v>
      </c>
      <c r="S50" s="310"/>
      <c r="T50" s="297" t="s">
        <v>7722</v>
      </c>
      <c r="U50" s="312"/>
      <c r="V50" s="314"/>
      <c r="W50" s="316"/>
      <c r="X50" s="304"/>
      <c r="Y50" s="306"/>
      <c r="Z50" s="308"/>
    </row>
    <row r="51" spans="1:26" s="187" customFormat="1" ht="25.95" customHeight="1" x14ac:dyDescent="0.45">
      <c r="A51" s="294" t="s">
        <v>7820</v>
      </c>
      <c r="B51" s="309" t="s">
        <v>7876</v>
      </c>
      <c r="C51" s="295" t="s">
        <v>7876</v>
      </c>
      <c r="D51" s="311" t="str">
        <f xml:space="preserve">
IF(C52="ア",VLOOKUP(A52,ア!$A:$C,2,FALSE),
IF(C52="イ",VLOOKUP(A52,イ!$A:$C,2,FALSE),
IF(C52="ウ",HLOOKUP(A52,ウ!$1:$6,4,FALSE),
IF(C52="エ",VLOOKUP(A52,エ!$A:$E,4,FALSE),""))))</f>
        <v>東書</v>
      </c>
      <c r="E51" s="313" t="str">
        <f xml:space="preserve">
IF(C52="ア",VLOOKUP(A52,ア!$A:$C,3,FALSE),
IF(C52="イ",VLOOKUP(A52,イ!$A:$C,3,FALSE),
IF(C52="ウ",HLOOKUP(A52,ウ!$1:$6,5,FALSE)&amp;HLOOKUP(A52,ウ!$1:$6,6,FALSE),
IF(C52="エ",VLOOKUP(A52,エ!$A:$E,4,FALSE),""))))</f>
        <v>こくご　☆☆☆</v>
      </c>
      <c r="F51" s="315" t="s">
        <v>7683</v>
      </c>
      <c r="G51" s="339" t="s">
        <v>7965</v>
      </c>
      <c r="H51" s="326" t="s">
        <v>7905</v>
      </c>
      <c r="I51" s="298" t="s">
        <v>1957</v>
      </c>
      <c r="J51" s="309" t="s">
        <v>7876</v>
      </c>
      <c r="K51" s="295" t="s">
        <v>7876</v>
      </c>
      <c r="L51" s="311" t="str">
        <f xml:space="preserve">
IF(K52="ア",VLOOKUP(I52,ア!$A:$C,2,FALSE),
IF(K52="イ",VLOOKUP(I52,イ!$A:$C,2,FALSE),
IF(K52="ウ",HLOOKUP(I52,ウ!$1:$6,4,FALSE),
IF(K52="エ",VLOOKUP(I52,エ!$A:$E,4,FALSE),""))))</f>
        <v>東書</v>
      </c>
      <c r="M51" s="313" t="str">
        <f xml:space="preserve">
IF(K52="ア",VLOOKUP(I52,ア!$A:$C,3,FALSE),
IF(K52="イ",VLOOKUP(I52,イ!$A:$C,3,FALSE),
IF(K52="ウ",HLOOKUP(I52,ウ!$1:$6,5,FALSE)&amp;HLOOKUP(I52,ウ!$1:$6,6,FALSE),
IF(K52="エ",VLOOKUP(I52,エ!$A:$E,4,FALSE),""))))</f>
        <v>こくご　☆☆☆</v>
      </c>
      <c r="N51" s="315" t="s">
        <v>7683</v>
      </c>
      <c r="O51" s="303" t="s">
        <v>7965</v>
      </c>
      <c r="P51" s="326" t="s">
        <v>7916</v>
      </c>
      <c r="Q51" s="317" t="s">
        <v>7917</v>
      </c>
      <c r="R51" s="294" t="s">
        <v>1972</v>
      </c>
      <c r="S51" s="309" t="s">
        <v>7876</v>
      </c>
      <c r="T51" s="295" t="s">
        <v>7876</v>
      </c>
      <c r="U51" s="311" t="str">
        <f xml:space="preserve">
IF(T52="ア",VLOOKUP(R52,ア!$A:$C,2,FALSE),
IF(T52="イ",VLOOKUP(R52,イ!$A:$C,2,FALSE),
IF(T52="ウ",HLOOKUP(R52,ウ!$1:$6,4,FALSE),
IF(T52="エ",VLOOKUP(R52,エ!$A:$E,4,FALSE),""))))</f>
        <v>東書</v>
      </c>
      <c r="V51" s="313" t="str">
        <f xml:space="preserve">
IF(T52="ア",VLOOKUP(R52,ア!$A:$C,3,FALSE),
IF(T52="イ",VLOOKUP(R52,イ!$A:$C,3,FALSE),
IF(T52="ウ",HLOOKUP(R52,ウ!$1:$6,5,FALSE)&amp;HLOOKUP(R52,ウ!$1:$6,6,FALSE),
IF(T52="エ",VLOOKUP(R52,エ!$A:$E,4,FALSE),""))))</f>
        <v>こくご　☆☆☆</v>
      </c>
      <c r="W51" s="315" t="s">
        <v>7683</v>
      </c>
      <c r="X51" s="303" t="s">
        <v>7965</v>
      </c>
      <c r="Y51" s="305" t="s">
        <v>7916</v>
      </c>
      <c r="Z51" s="307" t="s">
        <v>7917</v>
      </c>
    </row>
    <row r="52" spans="1:26" s="187" customFormat="1" ht="25.95" customHeight="1" x14ac:dyDescent="0.45">
      <c r="A52" s="225" t="s">
        <v>7886</v>
      </c>
      <c r="B52" s="310"/>
      <c r="C52" s="297" t="s">
        <v>7722</v>
      </c>
      <c r="D52" s="312"/>
      <c r="E52" s="314"/>
      <c r="F52" s="316"/>
      <c r="G52" s="341"/>
      <c r="H52" s="329"/>
      <c r="I52" s="227" t="s">
        <v>7886</v>
      </c>
      <c r="J52" s="310"/>
      <c r="K52" s="297" t="s">
        <v>7722</v>
      </c>
      <c r="L52" s="312"/>
      <c r="M52" s="314"/>
      <c r="N52" s="316"/>
      <c r="O52" s="304"/>
      <c r="P52" s="329"/>
      <c r="Q52" s="318"/>
      <c r="R52" s="225" t="s">
        <v>7886</v>
      </c>
      <c r="S52" s="310"/>
      <c r="T52" s="297" t="s">
        <v>7722</v>
      </c>
      <c r="U52" s="312"/>
      <c r="V52" s="314"/>
      <c r="W52" s="316"/>
      <c r="X52" s="304"/>
      <c r="Y52" s="306"/>
      <c r="Z52" s="308"/>
    </row>
    <row r="53" spans="1:26" s="187" customFormat="1" ht="25.95" customHeight="1" x14ac:dyDescent="0.45">
      <c r="A53" s="294" t="s">
        <v>1953</v>
      </c>
      <c r="B53" s="309" t="s">
        <v>7876</v>
      </c>
      <c r="C53" s="295" t="s">
        <v>7876</v>
      </c>
      <c r="D53" s="311" t="str">
        <f xml:space="preserve">
IF(C54="ア",VLOOKUP(A54,ア!$A:$C,2,FALSE),
IF(C54="イ",VLOOKUP(A54,イ!$A:$C,2,FALSE),
IF(C54="ウ",HLOOKUP(A54,ウ!$1:$6,4,FALSE),
IF(C54="エ",VLOOKUP(A54,エ!$A:$E,4,FALSE),""))))</f>
        <v>東書</v>
      </c>
      <c r="E53" s="313" t="str">
        <f xml:space="preserve">
IF(C54="ア",VLOOKUP(A54,ア!$A:$C,3,FALSE),
IF(C54="イ",VLOOKUP(A54,イ!$A:$C,3,FALSE),
IF(C54="ウ",HLOOKUP(A54,ウ!$1:$6,5,FALSE)&amp;HLOOKUP(A54,ウ!$1:$6,6,FALSE),
IF(C54="エ",VLOOKUP(A54,エ!$A:$E,4,FALSE),""))))</f>
        <v>国語　☆☆☆☆</v>
      </c>
      <c r="F53" s="315" t="s">
        <v>7683</v>
      </c>
      <c r="G53" s="339" t="s">
        <v>7965</v>
      </c>
      <c r="H53" s="326" t="s">
        <v>7905</v>
      </c>
      <c r="I53" s="298" t="s">
        <v>1958</v>
      </c>
      <c r="J53" s="309" t="s">
        <v>7876</v>
      </c>
      <c r="K53" s="295" t="s">
        <v>7876</v>
      </c>
      <c r="L53" s="311" t="str">
        <f xml:space="preserve">
IF(K54="ア",VLOOKUP(I54,ア!$A:$C,2,FALSE),
IF(K54="イ",VLOOKUP(I54,イ!$A:$C,2,FALSE),
IF(K54="ウ",HLOOKUP(I54,ウ!$1:$6,4,FALSE),
IF(K54="エ",VLOOKUP(I54,エ!$A:$E,4,FALSE),""))))</f>
        <v>東書</v>
      </c>
      <c r="M53" s="313" t="str">
        <f xml:space="preserve">
IF(K54="ア",VLOOKUP(I54,ア!$A:$C,3,FALSE),
IF(K54="イ",VLOOKUP(I54,イ!$A:$C,3,FALSE),
IF(K54="ウ",HLOOKUP(I54,ウ!$1:$6,5,FALSE)&amp;HLOOKUP(I54,ウ!$1:$6,6,FALSE),
IF(K54="エ",VLOOKUP(I54,エ!$A:$E,4,FALSE),""))))</f>
        <v>国語　☆☆☆☆</v>
      </c>
      <c r="N53" s="315" t="s">
        <v>7683</v>
      </c>
      <c r="O53" s="303" t="s">
        <v>7965</v>
      </c>
      <c r="P53" s="326" t="s">
        <v>7916</v>
      </c>
      <c r="Q53" s="317" t="s">
        <v>7917</v>
      </c>
      <c r="R53" s="294" t="s">
        <v>1973</v>
      </c>
      <c r="S53" s="309" t="s">
        <v>7876</v>
      </c>
      <c r="T53" s="295" t="s">
        <v>7876</v>
      </c>
      <c r="U53" s="311" t="str">
        <f xml:space="preserve">
IF(T54="ア",VLOOKUP(R54,ア!$A:$C,2,FALSE),
IF(T54="イ",VLOOKUP(R54,イ!$A:$C,2,FALSE),
IF(T54="ウ",HLOOKUP(R54,ウ!$1:$6,4,FALSE),
IF(T54="エ",VLOOKUP(R54,エ!$A:$E,4,FALSE),""))))</f>
        <v>東書</v>
      </c>
      <c r="V53" s="313" t="str">
        <f xml:space="preserve">
IF(T54="ア",VLOOKUP(R54,ア!$A:$C,3,FALSE),
IF(T54="イ",VLOOKUP(R54,イ!$A:$C,3,FALSE),
IF(T54="ウ",HLOOKUP(R54,ウ!$1:$6,5,FALSE)&amp;HLOOKUP(R54,ウ!$1:$6,6,FALSE),
IF(T54="エ",VLOOKUP(R54,エ!$A:$E,4,FALSE),""))))</f>
        <v>国語　☆☆☆☆</v>
      </c>
      <c r="W53" s="315" t="s">
        <v>7683</v>
      </c>
      <c r="X53" s="303" t="s">
        <v>7965</v>
      </c>
      <c r="Y53" s="305" t="s">
        <v>7916</v>
      </c>
      <c r="Z53" s="307" t="s">
        <v>7917</v>
      </c>
    </row>
    <row r="54" spans="1:26" s="187" customFormat="1" ht="25.95" customHeight="1" x14ac:dyDescent="0.45">
      <c r="A54" s="225" t="s">
        <v>7889</v>
      </c>
      <c r="B54" s="310"/>
      <c r="C54" s="297" t="s">
        <v>7722</v>
      </c>
      <c r="D54" s="312"/>
      <c r="E54" s="314"/>
      <c r="F54" s="316"/>
      <c r="G54" s="341"/>
      <c r="H54" s="329"/>
      <c r="I54" s="227" t="s">
        <v>7889</v>
      </c>
      <c r="J54" s="310"/>
      <c r="K54" s="297" t="s">
        <v>7722</v>
      </c>
      <c r="L54" s="312"/>
      <c r="M54" s="314"/>
      <c r="N54" s="316"/>
      <c r="O54" s="304"/>
      <c r="P54" s="329"/>
      <c r="Q54" s="318"/>
      <c r="R54" s="225" t="s">
        <v>7889</v>
      </c>
      <c r="S54" s="310"/>
      <c r="T54" s="297" t="s">
        <v>7722</v>
      </c>
      <c r="U54" s="312"/>
      <c r="V54" s="314"/>
      <c r="W54" s="316"/>
      <c r="X54" s="304"/>
      <c r="Y54" s="306"/>
      <c r="Z54" s="308"/>
    </row>
    <row r="55" spans="1:26" s="187" customFormat="1" ht="25.95" customHeight="1" x14ac:dyDescent="0.45">
      <c r="A55" s="294" t="s">
        <v>1954</v>
      </c>
      <c r="B55" s="309" t="s">
        <v>7876</v>
      </c>
      <c r="C55" s="295" t="s">
        <v>7876</v>
      </c>
      <c r="D55" s="311" t="str">
        <f xml:space="preserve">
IF(C56="ア",VLOOKUP(A56,ア!$A:$C,2,FALSE),
IF(C56="イ",VLOOKUP(A56,イ!$A:$C,2,FALSE),
IF(C56="ウ",HLOOKUP(A56,ウ!$1:$6,4,FALSE),
IF(C56="エ",VLOOKUP(A56,エ!$A:$E,4,FALSE),""))))</f>
        <v>東書</v>
      </c>
      <c r="E55" s="313" t="str">
        <f xml:space="preserve">
IF(C56="ア",VLOOKUP(A56,ア!$A:$C,3,FALSE),
IF(C56="イ",VLOOKUP(A56,イ!$A:$C,3,FALSE),
IF(C56="ウ",HLOOKUP(A56,ウ!$1:$6,5,FALSE)&amp;HLOOKUP(A56,ウ!$1:$6,6,FALSE),
IF(C56="エ",VLOOKUP(A56,エ!$A:$E,4,FALSE),""))))</f>
        <v>国語　☆☆☆☆☆</v>
      </c>
      <c r="F55" s="315" t="s">
        <v>7683</v>
      </c>
      <c r="G55" s="339" t="s">
        <v>7965</v>
      </c>
      <c r="H55" s="326" t="s">
        <v>7905</v>
      </c>
      <c r="I55" s="298" t="s">
        <v>1959</v>
      </c>
      <c r="J55" s="309" t="s">
        <v>7876</v>
      </c>
      <c r="K55" s="295" t="s">
        <v>7876</v>
      </c>
      <c r="L55" s="311" t="str">
        <f xml:space="preserve">
IF(K56="ア",VLOOKUP(I56,ア!$A:$C,2,FALSE),
IF(K56="イ",VLOOKUP(I56,イ!$A:$C,2,FALSE),
IF(K56="ウ",HLOOKUP(I56,ウ!$1:$6,4,FALSE),
IF(K56="エ",VLOOKUP(I56,エ!$A:$E,4,FALSE),""))))</f>
        <v>東書</v>
      </c>
      <c r="M55" s="313" t="str">
        <f xml:space="preserve">
IF(K56="ア",VLOOKUP(I56,ア!$A:$C,3,FALSE),
IF(K56="イ",VLOOKUP(I56,イ!$A:$C,3,FALSE),
IF(K56="ウ",HLOOKUP(I56,ウ!$1:$6,5,FALSE)&amp;HLOOKUP(I56,ウ!$1:$6,6,FALSE),
IF(K56="エ",VLOOKUP(I56,エ!$A:$E,4,FALSE),""))))</f>
        <v>国語　☆☆☆☆☆</v>
      </c>
      <c r="N55" s="315" t="s">
        <v>7683</v>
      </c>
      <c r="O55" s="303" t="s">
        <v>7965</v>
      </c>
      <c r="P55" s="326" t="s">
        <v>7916</v>
      </c>
      <c r="Q55" s="317" t="s">
        <v>7917</v>
      </c>
      <c r="R55" s="294" t="s">
        <v>1974</v>
      </c>
      <c r="S55" s="309" t="s">
        <v>7876</v>
      </c>
      <c r="T55" s="295" t="s">
        <v>7876</v>
      </c>
      <c r="U55" s="311" t="str">
        <f xml:space="preserve">
IF(T56="ア",VLOOKUP(R56,ア!$A:$C,2,FALSE),
IF(T56="イ",VLOOKUP(R56,イ!$A:$C,2,FALSE),
IF(T56="ウ",HLOOKUP(R56,ウ!$1:$6,4,FALSE),
IF(T56="エ",VLOOKUP(R56,エ!$A:$E,4,FALSE),""))))</f>
        <v>東書</v>
      </c>
      <c r="V55" s="313" t="str">
        <f xml:space="preserve">
IF(T56="ア",VLOOKUP(R56,ア!$A:$C,3,FALSE),
IF(T56="イ",VLOOKUP(R56,イ!$A:$C,3,FALSE),
IF(T56="ウ",HLOOKUP(R56,ウ!$1:$6,5,FALSE)&amp;HLOOKUP(R56,ウ!$1:$6,6,FALSE),
IF(T56="エ",VLOOKUP(R56,エ!$A:$E,4,FALSE),""))))</f>
        <v>国語　☆☆☆☆☆</v>
      </c>
      <c r="W55" s="315" t="s">
        <v>7683</v>
      </c>
      <c r="X55" s="303" t="s">
        <v>7965</v>
      </c>
      <c r="Y55" s="305" t="s">
        <v>7916</v>
      </c>
      <c r="Z55" s="307" t="s">
        <v>7917</v>
      </c>
    </row>
    <row r="56" spans="1:26" s="187" customFormat="1" ht="25.95" customHeight="1" x14ac:dyDescent="0.45">
      <c r="A56" s="225" t="s">
        <v>7890</v>
      </c>
      <c r="B56" s="310"/>
      <c r="C56" s="297" t="s">
        <v>7722</v>
      </c>
      <c r="D56" s="312"/>
      <c r="E56" s="314"/>
      <c r="F56" s="316"/>
      <c r="G56" s="341"/>
      <c r="H56" s="329"/>
      <c r="I56" s="227" t="s">
        <v>7890</v>
      </c>
      <c r="J56" s="310"/>
      <c r="K56" s="297" t="s">
        <v>7722</v>
      </c>
      <c r="L56" s="312"/>
      <c r="M56" s="314"/>
      <c r="N56" s="316"/>
      <c r="O56" s="304"/>
      <c r="P56" s="329"/>
      <c r="Q56" s="318"/>
      <c r="R56" s="225" t="s">
        <v>7890</v>
      </c>
      <c r="S56" s="310"/>
      <c r="T56" s="297" t="s">
        <v>7722</v>
      </c>
      <c r="U56" s="312"/>
      <c r="V56" s="314"/>
      <c r="W56" s="316"/>
      <c r="X56" s="304"/>
      <c r="Y56" s="306"/>
      <c r="Z56" s="308"/>
    </row>
    <row r="57" spans="1:26" s="187" customFormat="1" ht="25.95" customHeight="1" x14ac:dyDescent="0.45">
      <c r="A57" s="294" t="s">
        <v>7821</v>
      </c>
      <c r="B57" s="309" t="s">
        <v>7878</v>
      </c>
      <c r="C57" s="295" t="s">
        <v>7878</v>
      </c>
      <c r="D57" s="311" t="str">
        <f xml:space="preserve">
IF(C58="ア",VLOOKUP(A58,ア!$A:$C,2,FALSE),
IF(C58="イ",VLOOKUP(A58,イ!$A:$C,2,FALSE),
IF(C58="ウ",HLOOKUP(A58,ウ!$1:$6,4,FALSE),
IF(C58="エ",VLOOKUP(A58,エ!$A:$E,4,FALSE),""))))</f>
        <v>教出</v>
      </c>
      <c r="E57" s="313" t="str">
        <f xml:space="preserve">
IF(C58="ア",VLOOKUP(A58,ア!$A:$C,3,FALSE),
IF(C58="イ",VLOOKUP(A58,イ!$A:$C,3,FALSE),
IF(C58="ウ",HLOOKUP(A58,ウ!$1:$6,5,FALSE)&amp;HLOOKUP(A58,ウ!$1:$6,6,FALSE),
IF(C58="エ",VLOOKUP(A58,エ!$A:$E,4,FALSE),""))))</f>
        <v>さんすう　☆</v>
      </c>
      <c r="F57" s="315" t="s">
        <v>7685</v>
      </c>
      <c r="G57" s="339" t="s">
        <v>7908</v>
      </c>
      <c r="H57" s="326" t="s">
        <v>7905</v>
      </c>
      <c r="I57" s="298" t="s">
        <v>1960</v>
      </c>
      <c r="J57" s="309" t="s">
        <v>7878</v>
      </c>
      <c r="K57" s="295" t="s">
        <v>7878</v>
      </c>
      <c r="L57" s="311" t="str">
        <f xml:space="preserve">
IF(K58="ア",VLOOKUP(I58,ア!$A:$C,2,FALSE),
IF(K58="イ",VLOOKUP(I58,イ!$A:$C,2,FALSE),
IF(K58="ウ",HLOOKUP(I58,ウ!$1:$6,4,FALSE),
IF(K58="エ",VLOOKUP(I58,エ!$A:$E,4,FALSE),""))))</f>
        <v>教出</v>
      </c>
      <c r="M57" s="313" t="str">
        <f xml:space="preserve">
IF(K58="ア",VLOOKUP(I58,ア!$A:$C,3,FALSE),
IF(K58="イ",VLOOKUP(I58,イ!$A:$C,3,FALSE),
IF(K58="ウ",HLOOKUP(I58,ウ!$1:$6,5,FALSE)&amp;HLOOKUP(I58,ウ!$1:$6,6,FALSE),
IF(K58="エ",VLOOKUP(I58,エ!$A:$E,4,FALSE),""))))</f>
        <v>さんすう　☆</v>
      </c>
      <c r="N57" s="315" t="s">
        <v>7685</v>
      </c>
      <c r="O57" s="303" t="s">
        <v>7908</v>
      </c>
      <c r="P57" s="326" t="s">
        <v>7916</v>
      </c>
      <c r="Q57" s="317" t="s">
        <v>7917</v>
      </c>
      <c r="R57" s="294" t="s">
        <v>1975</v>
      </c>
      <c r="S57" s="309" t="s">
        <v>7878</v>
      </c>
      <c r="T57" s="295" t="s">
        <v>7878</v>
      </c>
      <c r="U57" s="311" t="str">
        <f xml:space="preserve">
IF(T58="ア",VLOOKUP(R58,ア!$A:$C,2,FALSE),
IF(T58="イ",VLOOKUP(R58,イ!$A:$C,2,FALSE),
IF(T58="ウ",HLOOKUP(R58,ウ!$1:$6,4,FALSE),
IF(T58="エ",VLOOKUP(R58,エ!$A:$E,4,FALSE),""))))</f>
        <v>教出</v>
      </c>
      <c r="V57" s="313" t="str">
        <f xml:space="preserve">
IF(T58="ア",VLOOKUP(R58,ア!$A:$C,3,FALSE),
IF(T58="イ",VLOOKUP(R58,イ!$A:$C,3,FALSE),
IF(T58="ウ",HLOOKUP(R58,ウ!$1:$6,5,FALSE)&amp;HLOOKUP(R58,ウ!$1:$6,6,FALSE),
IF(T58="エ",VLOOKUP(R58,エ!$A:$E,4,FALSE),""))))</f>
        <v>さんすう　☆</v>
      </c>
      <c r="W57" s="315" t="s">
        <v>7685</v>
      </c>
      <c r="X57" s="303" t="s">
        <v>7908</v>
      </c>
      <c r="Y57" s="305" t="s">
        <v>7916</v>
      </c>
      <c r="Z57" s="307" t="s">
        <v>7917</v>
      </c>
    </row>
    <row r="58" spans="1:26" s="187" customFormat="1" ht="25.95" customHeight="1" x14ac:dyDescent="0.45">
      <c r="A58" s="225" t="s">
        <v>7887</v>
      </c>
      <c r="B58" s="310"/>
      <c r="C58" s="297" t="s">
        <v>7722</v>
      </c>
      <c r="D58" s="312"/>
      <c r="E58" s="314"/>
      <c r="F58" s="316"/>
      <c r="G58" s="341"/>
      <c r="H58" s="329"/>
      <c r="I58" s="227" t="s">
        <v>7887</v>
      </c>
      <c r="J58" s="310"/>
      <c r="K58" s="297" t="s">
        <v>7722</v>
      </c>
      <c r="L58" s="312"/>
      <c r="M58" s="314"/>
      <c r="N58" s="316"/>
      <c r="O58" s="304"/>
      <c r="P58" s="329"/>
      <c r="Q58" s="318"/>
      <c r="R58" s="225" t="s">
        <v>7887</v>
      </c>
      <c r="S58" s="310"/>
      <c r="T58" s="297" t="s">
        <v>7722</v>
      </c>
      <c r="U58" s="312"/>
      <c r="V58" s="314"/>
      <c r="W58" s="316"/>
      <c r="X58" s="304"/>
      <c r="Y58" s="306"/>
      <c r="Z58" s="308"/>
    </row>
    <row r="59" spans="1:26" s="187" customFormat="1" ht="25.95" customHeight="1" x14ac:dyDescent="0.45">
      <c r="A59" s="294" t="s">
        <v>7822</v>
      </c>
      <c r="B59" s="309" t="s">
        <v>7878</v>
      </c>
      <c r="C59" s="295" t="s">
        <v>7878</v>
      </c>
      <c r="D59" s="311" t="str">
        <f xml:space="preserve">
IF(C60="ア",VLOOKUP(A60,ア!$A:$C,2,FALSE),
IF(C60="イ",VLOOKUP(A60,イ!$A:$C,2,FALSE),
IF(C60="ウ",HLOOKUP(A60,ウ!$1:$6,4,FALSE),
IF(C60="エ",VLOOKUP(A60,エ!$A:$E,4,FALSE),""))))</f>
        <v>教出</v>
      </c>
      <c r="E59" s="313" t="str">
        <f xml:space="preserve">
IF(C60="ア",VLOOKUP(A60,ア!$A:$C,3,FALSE),
IF(C60="イ",VLOOKUP(A60,イ!$A:$C,3,FALSE),
IF(C60="ウ",HLOOKUP(A60,ウ!$1:$6,5,FALSE)&amp;HLOOKUP(A60,ウ!$1:$6,6,FALSE),
IF(C60="エ",VLOOKUP(A60,エ!$A:$E,4,FALSE),""))))</f>
        <v>さんすう　☆☆（１）
さんすう　☆☆（２）</v>
      </c>
      <c r="F59" s="315" t="s">
        <v>7683</v>
      </c>
      <c r="G59" s="339" t="s">
        <v>7965</v>
      </c>
      <c r="H59" s="326" t="s">
        <v>7905</v>
      </c>
      <c r="I59" s="298" t="s">
        <v>1961</v>
      </c>
      <c r="J59" s="309" t="s">
        <v>7878</v>
      </c>
      <c r="K59" s="295" t="s">
        <v>7878</v>
      </c>
      <c r="L59" s="311" t="str">
        <f xml:space="preserve">
IF(K60="ア",VLOOKUP(I60,ア!$A:$C,2,FALSE),
IF(K60="イ",VLOOKUP(I60,イ!$A:$C,2,FALSE),
IF(K60="ウ",HLOOKUP(I60,ウ!$1:$6,4,FALSE),
IF(K60="エ",VLOOKUP(I60,エ!$A:$E,4,FALSE),""))))</f>
        <v>教出</v>
      </c>
      <c r="M59" s="313" t="str">
        <f xml:space="preserve">
IF(K60="ア",VLOOKUP(I60,ア!$A:$C,3,FALSE),
IF(K60="イ",VLOOKUP(I60,イ!$A:$C,3,FALSE),
IF(K60="ウ",HLOOKUP(I60,ウ!$1:$6,5,FALSE)&amp;HLOOKUP(I60,ウ!$1:$6,6,FALSE),
IF(K60="エ",VLOOKUP(I60,エ!$A:$E,4,FALSE),""))))</f>
        <v>さんすう　☆☆（１）
さんすう　☆☆（２）</v>
      </c>
      <c r="N59" s="315" t="s">
        <v>7683</v>
      </c>
      <c r="O59" s="303" t="s">
        <v>7965</v>
      </c>
      <c r="P59" s="326" t="s">
        <v>7916</v>
      </c>
      <c r="Q59" s="317" t="s">
        <v>7917</v>
      </c>
      <c r="R59" s="294" t="s">
        <v>1976</v>
      </c>
      <c r="S59" s="309" t="s">
        <v>7878</v>
      </c>
      <c r="T59" s="295" t="s">
        <v>7878</v>
      </c>
      <c r="U59" s="311" t="str">
        <f xml:space="preserve">
IF(T60="ア",VLOOKUP(R60,ア!$A:$C,2,FALSE),
IF(T60="イ",VLOOKUP(R60,イ!$A:$C,2,FALSE),
IF(T60="ウ",HLOOKUP(R60,ウ!$1:$6,4,FALSE),
IF(T60="エ",VLOOKUP(R60,エ!$A:$E,4,FALSE),""))))</f>
        <v>教出</v>
      </c>
      <c r="V59" s="313" t="str">
        <f xml:space="preserve">
IF(T60="ア",VLOOKUP(R60,ア!$A:$C,3,FALSE),
IF(T60="イ",VLOOKUP(R60,イ!$A:$C,3,FALSE),
IF(T60="ウ",HLOOKUP(R60,ウ!$1:$6,5,FALSE)&amp;HLOOKUP(R60,ウ!$1:$6,6,FALSE),
IF(T60="エ",VLOOKUP(R60,エ!$A:$E,4,FALSE),""))))</f>
        <v>さんすう　☆☆（１）
さんすう　☆☆（２）</v>
      </c>
      <c r="W59" s="315" t="s">
        <v>7683</v>
      </c>
      <c r="X59" s="303" t="s">
        <v>7965</v>
      </c>
      <c r="Y59" s="305" t="s">
        <v>7916</v>
      </c>
      <c r="Z59" s="307" t="s">
        <v>7917</v>
      </c>
    </row>
    <row r="60" spans="1:26" s="187" customFormat="1" ht="25.95" customHeight="1" x14ac:dyDescent="0.45">
      <c r="A60" s="225" t="s">
        <v>7891</v>
      </c>
      <c r="B60" s="310"/>
      <c r="C60" s="297" t="s">
        <v>7722</v>
      </c>
      <c r="D60" s="312"/>
      <c r="E60" s="314"/>
      <c r="F60" s="316"/>
      <c r="G60" s="341"/>
      <c r="H60" s="329"/>
      <c r="I60" s="227" t="s">
        <v>7891</v>
      </c>
      <c r="J60" s="310"/>
      <c r="K60" s="297" t="s">
        <v>7722</v>
      </c>
      <c r="L60" s="312"/>
      <c r="M60" s="314"/>
      <c r="N60" s="316"/>
      <c r="O60" s="304"/>
      <c r="P60" s="329"/>
      <c r="Q60" s="318"/>
      <c r="R60" s="225" t="s">
        <v>7891</v>
      </c>
      <c r="S60" s="310"/>
      <c r="T60" s="297" t="s">
        <v>7722</v>
      </c>
      <c r="U60" s="312"/>
      <c r="V60" s="314"/>
      <c r="W60" s="316"/>
      <c r="X60" s="304"/>
      <c r="Y60" s="306"/>
      <c r="Z60" s="308"/>
    </row>
    <row r="61" spans="1:26" s="187" customFormat="1" ht="25.95" customHeight="1" x14ac:dyDescent="0.45">
      <c r="A61" s="294" t="s">
        <v>7823</v>
      </c>
      <c r="B61" s="309" t="s">
        <v>7878</v>
      </c>
      <c r="C61" s="295" t="s">
        <v>7878</v>
      </c>
      <c r="D61" s="311" t="str">
        <f xml:space="preserve">
IF(C62="ア",VLOOKUP(A62,ア!$A:$C,2,FALSE),
IF(C62="イ",VLOOKUP(A62,イ!$A:$C,2,FALSE),
IF(C62="ウ",HLOOKUP(A62,ウ!$1:$6,4,FALSE),
IF(C62="エ",VLOOKUP(A62,エ!$A:$E,4,FALSE),""))))</f>
        <v>教出</v>
      </c>
      <c r="E61" s="313" t="str">
        <f xml:space="preserve">
IF(C62="ア",VLOOKUP(A62,ア!$A:$C,3,FALSE),
IF(C62="イ",VLOOKUP(A62,イ!$A:$C,3,FALSE),
IF(C62="ウ",HLOOKUP(A62,ウ!$1:$6,5,FALSE)&amp;HLOOKUP(A62,ウ!$1:$6,6,FALSE),
IF(C62="エ",VLOOKUP(A62,エ!$A:$E,4,FALSE),""))))</f>
        <v>さんすう　☆☆☆</v>
      </c>
      <c r="F61" s="315" t="s">
        <v>7683</v>
      </c>
      <c r="G61" s="339" t="s">
        <v>7965</v>
      </c>
      <c r="H61" s="326" t="s">
        <v>7905</v>
      </c>
      <c r="I61" s="298" t="s">
        <v>1962</v>
      </c>
      <c r="J61" s="309" t="s">
        <v>7878</v>
      </c>
      <c r="K61" s="295" t="s">
        <v>7878</v>
      </c>
      <c r="L61" s="311" t="str">
        <f xml:space="preserve">
IF(K62="ア",VLOOKUP(I62,ア!$A:$C,2,FALSE),
IF(K62="イ",VLOOKUP(I62,イ!$A:$C,2,FALSE),
IF(K62="ウ",HLOOKUP(I62,ウ!$1:$6,4,FALSE),
IF(K62="エ",VLOOKUP(I62,エ!$A:$E,4,FALSE),""))))</f>
        <v>教出</v>
      </c>
      <c r="M61" s="313" t="str">
        <f xml:space="preserve">
IF(K62="ア",VLOOKUP(I62,ア!$A:$C,3,FALSE),
IF(K62="イ",VLOOKUP(I62,イ!$A:$C,3,FALSE),
IF(K62="ウ",HLOOKUP(I62,ウ!$1:$6,5,FALSE)&amp;HLOOKUP(I62,ウ!$1:$6,6,FALSE),
IF(K62="エ",VLOOKUP(I62,エ!$A:$E,4,FALSE),""))))</f>
        <v>さんすう　☆☆☆</v>
      </c>
      <c r="N61" s="315" t="s">
        <v>7683</v>
      </c>
      <c r="O61" s="303" t="s">
        <v>7965</v>
      </c>
      <c r="P61" s="326" t="s">
        <v>7916</v>
      </c>
      <c r="Q61" s="317" t="s">
        <v>7917</v>
      </c>
      <c r="R61" s="294" t="s">
        <v>1977</v>
      </c>
      <c r="S61" s="309" t="s">
        <v>7878</v>
      </c>
      <c r="T61" s="295" t="s">
        <v>7878</v>
      </c>
      <c r="U61" s="311" t="str">
        <f xml:space="preserve">
IF(T62="ア",VLOOKUP(R62,ア!$A:$C,2,FALSE),
IF(T62="イ",VLOOKUP(R62,イ!$A:$C,2,FALSE),
IF(T62="ウ",HLOOKUP(R62,ウ!$1:$6,4,FALSE),
IF(T62="エ",VLOOKUP(R62,エ!$A:$E,4,FALSE),""))))</f>
        <v>教出</v>
      </c>
      <c r="V61" s="313" t="str">
        <f xml:space="preserve">
IF(T62="ア",VLOOKUP(R62,ア!$A:$C,3,FALSE),
IF(T62="イ",VLOOKUP(R62,イ!$A:$C,3,FALSE),
IF(T62="ウ",HLOOKUP(R62,ウ!$1:$6,5,FALSE)&amp;HLOOKUP(R62,ウ!$1:$6,6,FALSE),
IF(T62="エ",VLOOKUP(R62,エ!$A:$E,4,FALSE),""))))</f>
        <v>さんすう　☆☆☆</v>
      </c>
      <c r="W61" s="315" t="s">
        <v>7683</v>
      </c>
      <c r="X61" s="303" t="s">
        <v>7965</v>
      </c>
      <c r="Y61" s="305" t="s">
        <v>7916</v>
      </c>
      <c r="Z61" s="307" t="s">
        <v>7917</v>
      </c>
    </row>
    <row r="62" spans="1:26" s="187" customFormat="1" ht="25.95" customHeight="1" x14ac:dyDescent="0.45">
      <c r="A62" s="225" t="s">
        <v>7892</v>
      </c>
      <c r="B62" s="310"/>
      <c r="C62" s="297" t="s">
        <v>7722</v>
      </c>
      <c r="D62" s="312"/>
      <c r="E62" s="314"/>
      <c r="F62" s="316"/>
      <c r="G62" s="341"/>
      <c r="H62" s="329"/>
      <c r="I62" s="227" t="s">
        <v>7892</v>
      </c>
      <c r="J62" s="310"/>
      <c r="K62" s="297" t="s">
        <v>7722</v>
      </c>
      <c r="L62" s="312"/>
      <c r="M62" s="314"/>
      <c r="N62" s="316"/>
      <c r="O62" s="304"/>
      <c r="P62" s="329"/>
      <c r="Q62" s="318"/>
      <c r="R62" s="225" t="s">
        <v>7892</v>
      </c>
      <c r="S62" s="310"/>
      <c r="T62" s="297" t="s">
        <v>7722</v>
      </c>
      <c r="U62" s="312"/>
      <c r="V62" s="314"/>
      <c r="W62" s="316"/>
      <c r="X62" s="304"/>
      <c r="Y62" s="306"/>
      <c r="Z62" s="308"/>
    </row>
    <row r="63" spans="1:26" s="187" customFormat="1" ht="25.95" customHeight="1" x14ac:dyDescent="0.45">
      <c r="A63" s="294" t="s">
        <v>7824</v>
      </c>
      <c r="B63" s="309" t="s">
        <v>7878</v>
      </c>
      <c r="C63" s="295" t="s">
        <v>7878</v>
      </c>
      <c r="D63" s="311" t="str">
        <f xml:space="preserve">
IF(C64="ア",VLOOKUP(A64,ア!$A:$C,2,FALSE),
IF(C64="イ",VLOOKUP(A64,イ!$A:$C,2,FALSE),
IF(C64="ウ",HLOOKUP(A64,ウ!$1:$6,4,FALSE),
IF(C64="エ",VLOOKUP(A64,エ!$A:$E,4,FALSE),""))))</f>
        <v>教出</v>
      </c>
      <c r="E63" s="313" t="str">
        <f xml:space="preserve">
IF(C64="ア",VLOOKUP(A64,ア!$A:$C,3,FALSE),
IF(C64="イ",VLOOKUP(A64,イ!$A:$C,3,FALSE),
IF(C64="ウ",HLOOKUP(A64,ウ!$1:$6,5,FALSE)&amp;HLOOKUP(A64,ウ!$1:$6,6,FALSE),
IF(C64="エ",VLOOKUP(A64,エ!$A:$E,4,FALSE),""))))</f>
        <v>数学　☆☆☆☆</v>
      </c>
      <c r="F63" s="315" t="s">
        <v>7683</v>
      </c>
      <c r="G63" s="339" t="s">
        <v>7965</v>
      </c>
      <c r="H63" s="326" t="s">
        <v>7905</v>
      </c>
      <c r="I63" s="298" t="s">
        <v>1963</v>
      </c>
      <c r="J63" s="309" t="s">
        <v>7878</v>
      </c>
      <c r="K63" s="295" t="s">
        <v>7878</v>
      </c>
      <c r="L63" s="311" t="str">
        <f xml:space="preserve">
IF(K64="ア",VLOOKUP(I64,ア!$A:$C,2,FALSE),
IF(K64="イ",VLOOKUP(I64,イ!$A:$C,2,FALSE),
IF(K64="ウ",HLOOKUP(I64,ウ!$1:$6,4,FALSE),
IF(K64="エ",VLOOKUP(I64,エ!$A:$E,4,FALSE),""))))</f>
        <v>教出</v>
      </c>
      <c r="M63" s="313" t="str">
        <f xml:space="preserve">
IF(K64="ア",VLOOKUP(I64,ア!$A:$C,3,FALSE),
IF(K64="イ",VLOOKUP(I64,イ!$A:$C,3,FALSE),
IF(K64="ウ",HLOOKUP(I64,ウ!$1:$6,5,FALSE)&amp;HLOOKUP(I64,ウ!$1:$6,6,FALSE),
IF(K64="エ",VLOOKUP(I64,エ!$A:$E,4,FALSE),""))))</f>
        <v>数学　☆☆☆☆</v>
      </c>
      <c r="N63" s="315" t="s">
        <v>7683</v>
      </c>
      <c r="O63" s="303" t="s">
        <v>7965</v>
      </c>
      <c r="P63" s="326" t="s">
        <v>7916</v>
      </c>
      <c r="Q63" s="317" t="s">
        <v>7917</v>
      </c>
      <c r="R63" s="294" t="s">
        <v>1978</v>
      </c>
      <c r="S63" s="309" t="s">
        <v>7878</v>
      </c>
      <c r="T63" s="295" t="s">
        <v>7878</v>
      </c>
      <c r="U63" s="311" t="str">
        <f xml:space="preserve">
IF(T64="ア",VLOOKUP(R64,ア!$A:$C,2,FALSE),
IF(T64="イ",VLOOKUP(R64,イ!$A:$C,2,FALSE),
IF(T64="ウ",HLOOKUP(R64,ウ!$1:$6,4,FALSE),
IF(T64="エ",VLOOKUP(R64,エ!$A:$E,4,FALSE),""))))</f>
        <v>教出</v>
      </c>
      <c r="V63" s="313" t="str">
        <f xml:space="preserve">
IF(T64="ア",VLOOKUP(R64,ア!$A:$C,3,FALSE),
IF(T64="イ",VLOOKUP(R64,イ!$A:$C,3,FALSE),
IF(T64="ウ",HLOOKUP(R64,ウ!$1:$6,5,FALSE)&amp;HLOOKUP(R64,ウ!$1:$6,6,FALSE),
IF(T64="エ",VLOOKUP(R64,エ!$A:$E,4,FALSE),""))))</f>
        <v>数学　☆☆☆☆</v>
      </c>
      <c r="W63" s="315" t="s">
        <v>7683</v>
      </c>
      <c r="X63" s="303" t="s">
        <v>7965</v>
      </c>
      <c r="Y63" s="305" t="s">
        <v>7916</v>
      </c>
      <c r="Z63" s="307" t="s">
        <v>7917</v>
      </c>
    </row>
    <row r="64" spans="1:26" s="187" customFormat="1" ht="25.95" customHeight="1" x14ac:dyDescent="0.45">
      <c r="A64" s="225" t="s">
        <v>7893</v>
      </c>
      <c r="B64" s="310"/>
      <c r="C64" s="297" t="s">
        <v>7722</v>
      </c>
      <c r="D64" s="312"/>
      <c r="E64" s="314"/>
      <c r="F64" s="316"/>
      <c r="G64" s="341"/>
      <c r="H64" s="329"/>
      <c r="I64" s="227" t="s">
        <v>7893</v>
      </c>
      <c r="J64" s="310"/>
      <c r="K64" s="297" t="s">
        <v>7722</v>
      </c>
      <c r="L64" s="312"/>
      <c r="M64" s="314"/>
      <c r="N64" s="316"/>
      <c r="O64" s="304"/>
      <c r="P64" s="329"/>
      <c r="Q64" s="318"/>
      <c r="R64" s="225" t="s">
        <v>7893</v>
      </c>
      <c r="S64" s="310"/>
      <c r="T64" s="297" t="s">
        <v>7722</v>
      </c>
      <c r="U64" s="312"/>
      <c r="V64" s="314"/>
      <c r="W64" s="316"/>
      <c r="X64" s="304"/>
      <c r="Y64" s="306"/>
      <c r="Z64" s="308"/>
    </row>
    <row r="65" spans="1:26" s="187" customFormat="1" ht="25.95" customHeight="1" x14ac:dyDescent="0.45">
      <c r="A65" s="294" t="s">
        <v>7825</v>
      </c>
      <c r="B65" s="309" t="s">
        <v>7878</v>
      </c>
      <c r="C65" s="295" t="s">
        <v>7878</v>
      </c>
      <c r="D65" s="311" t="str">
        <f xml:space="preserve">
IF(C66="ア",VLOOKUP(A66,ア!$A:$C,2,FALSE),
IF(C66="イ",VLOOKUP(A66,イ!$A:$C,2,FALSE),
IF(C66="ウ",HLOOKUP(A66,ウ!$1:$6,4,FALSE),
IF(C66="エ",VLOOKUP(A66,エ!$A:$E,4,FALSE),""))))</f>
        <v>教出</v>
      </c>
      <c r="E65" s="313" t="str">
        <f xml:space="preserve">
IF(C66="ア",VLOOKUP(A66,ア!$A:$C,3,FALSE),
IF(C66="イ",VLOOKUP(A66,イ!$A:$C,3,FALSE),
IF(C66="ウ",HLOOKUP(A66,ウ!$1:$6,5,FALSE)&amp;HLOOKUP(A66,ウ!$1:$6,6,FALSE),
IF(C66="エ",VLOOKUP(A66,エ!$A:$E,4,FALSE),""))))</f>
        <v>数学　☆☆☆☆☆</v>
      </c>
      <c r="F65" s="315" t="s">
        <v>7683</v>
      </c>
      <c r="G65" s="339" t="s">
        <v>7965</v>
      </c>
      <c r="H65" s="326" t="s">
        <v>7905</v>
      </c>
      <c r="I65" s="298" t="s">
        <v>1964</v>
      </c>
      <c r="J65" s="309" t="s">
        <v>7878</v>
      </c>
      <c r="K65" s="295" t="s">
        <v>7878</v>
      </c>
      <c r="L65" s="311" t="str">
        <f xml:space="preserve">
IF(K66="ア",VLOOKUP(I66,ア!$A:$C,2,FALSE),
IF(K66="イ",VLOOKUP(I66,イ!$A:$C,2,FALSE),
IF(K66="ウ",HLOOKUP(I66,ウ!$1:$6,4,FALSE),
IF(K66="エ",VLOOKUP(I66,エ!$A:$E,4,FALSE),""))))</f>
        <v>教出</v>
      </c>
      <c r="M65" s="313" t="str">
        <f xml:space="preserve">
IF(K66="ア",VLOOKUP(I66,ア!$A:$C,3,FALSE),
IF(K66="イ",VLOOKUP(I66,イ!$A:$C,3,FALSE),
IF(K66="ウ",HLOOKUP(I66,ウ!$1:$6,5,FALSE)&amp;HLOOKUP(I66,ウ!$1:$6,6,FALSE),
IF(K66="エ",VLOOKUP(I66,エ!$A:$E,4,FALSE),""))))</f>
        <v>数学　☆☆☆☆☆</v>
      </c>
      <c r="N65" s="315" t="s">
        <v>7683</v>
      </c>
      <c r="O65" s="303" t="s">
        <v>7965</v>
      </c>
      <c r="P65" s="326" t="s">
        <v>7916</v>
      </c>
      <c r="Q65" s="317" t="s">
        <v>7917</v>
      </c>
      <c r="R65" s="294" t="s">
        <v>1979</v>
      </c>
      <c r="S65" s="309" t="s">
        <v>7878</v>
      </c>
      <c r="T65" s="295" t="s">
        <v>7878</v>
      </c>
      <c r="U65" s="311" t="str">
        <f xml:space="preserve">
IF(T66="ア",VLOOKUP(R66,ア!$A:$C,2,FALSE),
IF(T66="イ",VLOOKUP(R66,イ!$A:$C,2,FALSE),
IF(T66="ウ",HLOOKUP(R66,ウ!$1:$6,4,FALSE),
IF(T66="エ",VLOOKUP(R66,エ!$A:$E,4,FALSE),""))))</f>
        <v>教出</v>
      </c>
      <c r="V65" s="313" t="str">
        <f xml:space="preserve">
IF(T66="ア",VLOOKUP(R66,ア!$A:$C,3,FALSE),
IF(T66="イ",VLOOKUP(R66,イ!$A:$C,3,FALSE),
IF(T66="ウ",HLOOKUP(R66,ウ!$1:$6,5,FALSE)&amp;HLOOKUP(R66,ウ!$1:$6,6,FALSE),
IF(T66="エ",VLOOKUP(R66,エ!$A:$E,4,FALSE),""))))</f>
        <v>数学　☆☆☆☆☆</v>
      </c>
      <c r="W65" s="315" t="s">
        <v>7683</v>
      </c>
      <c r="X65" s="303" t="s">
        <v>7965</v>
      </c>
      <c r="Y65" s="305" t="s">
        <v>7916</v>
      </c>
      <c r="Z65" s="307" t="s">
        <v>7917</v>
      </c>
    </row>
    <row r="66" spans="1:26" s="187" customFormat="1" ht="25.95" customHeight="1" x14ac:dyDescent="0.45">
      <c r="A66" s="225" t="s">
        <v>7894</v>
      </c>
      <c r="B66" s="310"/>
      <c r="C66" s="297" t="s">
        <v>7722</v>
      </c>
      <c r="D66" s="312"/>
      <c r="E66" s="314"/>
      <c r="F66" s="316"/>
      <c r="G66" s="341"/>
      <c r="H66" s="329"/>
      <c r="I66" s="227" t="s">
        <v>7894</v>
      </c>
      <c r="J66" s="310"/>
      <c r="K66" s="297" t="s">
        <v>7722</v>
      </c>
      <c r="L66" s="312"/>
      <c r="M66" s="314"/>
      <c r="N66" s="316"/>
      <c r="O66" s="304"/>
      <c r="P66" s="329"/>
      <c r="Q66" s="318"/>
      <c r="R66" s="225" t="s">
        <v>7894</v>
      </c>
      <c r="S66" s="310"/>
      <c r="T66" s="297" t="s">
        <v>7722</v>
      </c>
      <c r="U66" s="312"/>
      <c r="V66" s="314"/>
      <c r="W66" s="316"/>
      <c r="X66" s="304"/>
      <c r="Y66" s="306"/>
      <c r="Z66" s="308"/>
    </row>
    <row r="67" spans="1:26" s="187" customFormat="1" ht="25.95" customHeight="1" x14ac:dyDescent="0.45">
      <c r="A67" s="294" t="s">
        <v>7826</v>
      </c>
      <c r="B67" s="309" t="s">
        <v>7881</v>
      </c>
      <c r="C67" s="295" t="s">
        <v>7881</v>
      </c>
      <c r="D67" s="311" t="str">
        <f xml:space="preserve">
IF(C68="ア",VLOOKUP(A68,ア!$A:$C,2,FALSE),
IF(C68="イ",VLOOKUP(A68,イ!$A:$C,2,FALSE),
IF(C68="ウ",HLOOKUP(A68,ウ!$1:$6,4,FALSE),
IF(C68="エ",VLOOKUP(A68,エ!$A:$E,4,FALSE),""))))</f>
        <v>12-2　小　学　館</v>
      </c>
      <c r="E67" s="313" t="str">
        <f xml:space="preserve">
IF(C68="ア",VLOOKUP(A68,ア!$A:$C,3,FALSE),
IF(C68="イ",VLOOKUP(A68,イ!$A:$C,3,FALSE),
IF(C68="ウ",HLOOKUP(A68,ウ!$1:$6,5,FALSE)&amp;HLOOKUP(A68,ウ!$1:$6,6,FALSE),
IF(C68="エ",VLOOKUP(A68,エ!$A:$E,4,FALSE),""))))</f>
        <v>あーとぶっくひらめき美術館第１館</v>
      </c>
      <c r="F67" s="315" t="s">
        <v>7685</v>
      </c>
      <c r="G67" s="339" t="s">
        <v>7908</v>
      </c>
      <c r="H67" s="326" t="s">
        <v>7905</v>
      </c>
      <c r="I67" s="298" t="s">
        <v>1965</v>
      </c>
      <c r="J67" s="309" t="s">
        <v>7881</v>
      </c>
      <c r="K67" s="295" t="s">
        <v>7881</v>
      </c>
      <c r="L67" s="311" t="str">
        <f xml:space="preserve">
IF(K68="ア",VLOOKUP(I68,ア!$A:$C,2,FALSE),
IF(K68="イ",VLOOKUP(I68,イ!$A:$C,2,FALSE),
IF(K68="ウ",HLOOKUP(I68,ウ!$1:$6,4,FALSE),
IF(K68="エ",VLOOKUP(I68,エ!$A:$E,4,FALSE),""))))</f>
        <v>12-2　小　学　館</v>
      </c>
      <c r="M67" s="313" t="str">
        <f xml:space="preserve">
IF(K68="ア",VLOOKUP(I68,ア!$A:$C,3,FALSE),
IF(K68="イ",VLOOKUP(I68,イ!$A:$C,3,FALSE),
IF(K68="ウ",HLOOKUP(I68,ウ!$1:$6,5,FALSE)&amp;HLOOKUP(I68,ウ!$1:$6,6,FALSE),
IF(K68="エ",VLOOKUP(I68,エ!$A:$E,4,FALSE),""))))</f>
        <v>あーとぶっくひらめき美術館第１館</v>
      </c>
      <c r="N67" s="315" t="s">
        <v>7685</v>
      </c>
      <c r="O67" s="303" t="s">
        <v>7908</v>
      </c>
      <c r="P67" s="326" t="s">
        <v>7916</v>
      </c>
      <c r="Q67" s="317" t="s">
        <v>7917</v>
      </c>
      <c r="R67" s="294" t="s">
        <v>1980</v>
      </c>
      <c r="S67" s="309" t="s">
        <v>7881</v>
      </c>
      <c r="T67" s="295" t="s">
        <v>7881</v>
      </c>
      <c r="U67" s="311" t="str">
        <f xml:space="preserve">
IF(T68="ア",VLOOKUP(R68,ア!$A:$C,2,FALSE),
IF(T68="イ",VLOOKUP(R68,イ!$A:$C,2,FALSE),
IF(T68="ウ",HLOOKUP(R68,ウ!$1:$6,4,FALSE),
IF(T68="エ",VLOOKUP(R68,エ!$A:$E,4,FALSE),""))))</f>
        <v>12-2　小　学　館</v>
      </c>
      <c r="V67" s="313" t="str">
        <f xml:space="preserve">
IF(T68="ア",VLOOKUP(R68,ア!$A:$C,3,FALSE),
IF(T68="イ",VLOOKUP(R68,イ!$A:$C,3,FALSE),
IF(T68="ウ",HLOOKUP(R68,ウ!$1:$6,5,FALSE)&amp;HLOOKUP(R68,ウ!$1:$6,6,FALSE),
IF(T68="エ",VLOOKUP(R68,エ!$A:$E,4,FALSE),""))))</f>
        <v>あーとぶっくひらめき美術館第１館</v>
      </c>
      <c r="W67" s="315" t="s">
        <v>7685</v>
      </c>
      <c r="X67" s="303" t="s">
        <v>7908</v>
      </c>
      <c r="Y67" s="305" t="s">
        <v>7916</v>
      </c>
      <c r="Z67" s="307" t="s">
        <v>7917</v>
      </c>
    </row>
    <row r="68" spans="1:26" s="187" customFormat="1" ht="25.95" customHeight="1" x14ac:dyDescent="0.45">
      <c r="A68" s="225">
        <v>9784097272311</v>
      </c>
      <c r="B68" s="310"/>
      <c r="C68" s="297" t="s">
        <v>7723</v>
      </c>
      <c r="D68" s="312"/>
      <c r="E68" s="314"/>
      <c r="F68" s="316"/>
      <c r="G68" s="341"/>
      <c r="H68" s="329"/>
      <c r="I68" s="227">
        <v>9784097272311</v>
      </c>
      <c r="J68" s="310"/>
      <c r="K68" s="297" t="s">
        <v>7723</v>
      </c>
      <c r="L68" s="312"/>
      <c r="M68" s="314"/>
      <c r="N68" s="316"/>
      <c r="O68" s="304"/>
      <c r="P68" s="329"/>
      <c r="Q68" s="318"/>
      <c r="R68" s="225">
        <v>9784097272311</v>
      </c>
      <c r="S68" s="310"/>
      <c r="T68" s="297" t="s">
        <v>7723</v>
      </c>
      <c r="U68" s="312"/>
      <c r="V68" s="314"/>
      <c r="W68" s="316"/>
      <c r="X68" s="304"/>
      <c r="Y68" s="306"/>
      <c r="Z68" s="308"/>
    </row>
    <row r="69" spans="1:26" s="187" customFormat="1" ht="19.8" customHeight="1" x14ac:dyDescent="0.45">
      <c r="A69" s="294" t="s">
        <v>7827</v>
      </c>
      <c r="B69" s="309" t="s">
        <v>7880</v>
      </c>
      <c r="C69" s="295" t="s">
        <v>7880</v>
      </c>
      <c r="D69" s="311" t="str">
        <f xml:space="preserve">
IF(C70="ア",VLOOKUP(A70,ア!$A:$C,2,FALSE),
IF(C70="イ",VLOOKUP(A70,イ!$A:$C,2,FALSE),
IF(C70="ウ",HLOOKUP(A70,ウ!$1:$6,4,FALSE),
IF(C70="エ",VLOOKUP(A70,エ!$A:$E,4,FALSE),""))))</f>
        <v>06-1　偕　成　社</v>
      </c>
      <c r="E69" s="313" t="str">
        <f xml:space="preserve">
IF(C70="ア",VLOOKUP(A70,ア!$A:$C,3,FALSE),
IF(C70="イ",VLOOKUP(A70,イ!$A:$C,3,FALSE),
IF(C70="ウ",HLOOKUP(A70,ウ!$1:$6,5,FALSE)&amp;HLOOKUP(A70,ウ!$1:$6,6,FALSE),
IF(C70="エ",VLOOKUP(A70,エ!$A:$E,4,FALSE),""))))</f>
        <v>エリック・カールの絵本うたがみえるきこえるよ</v>
      </c>
      <c r="F69" s="315" t="s">
        <v>7683</v>
      </c>
      <c r="G69" s="339" t="s">
        <v>7964</v>
      </c>
      <c r="H69" s="326" t="s">
        <v>7905</v>
      </c>
      <c r="I69" s="298" t="s">
        <v>1966</v>
      </c>
      <c r="J69" s="309" t="s">
        <v>7880</v>
      </c>
      <c r="K69" s="295" t="s">
        <v>7880</v>
      </c>
      <c r="L69" s="311" t="str">
        <f xml:space="preserve">
IF(K70="ア",VLOOKUP(I70,ア!$A:$C,2,FALSE),
IF(K70="イ",VLOOKUP(I70,イ!$A:$C,2,FALSE),
IF(K70="ウ",HLOOKUP(I70,ウ!$1:$6,4,FALSE),
IF(K70="エ",VLOOKUP(I70,エ!$A:$E,4,FALSE),""))))</f>
        <v>06-1　偕　成　社</v>
      </c>
      <c r="M69" s="313" t="str">
        <f xml:space="preserve">
IF(K70="ア",VLOOKUP(I70,ア!$A:$C,3,FALSE),
IF(K70="イ",VLOOKUP(I70,イ!$A:$C,3,FALSE),
IF(K70="ウ",HLOOKUP(I70,ウ!$1:$6,5,FALSE)&amp;HLOOKUP(I70,ウ!$1:$6,6,FALSE),
IF(K70="エ",VLOOKUP(I70,エ!$A:$E,4,FALSE),""))))</f>
        <v>エリック・カールの絵本うたがみえるきこえるよ</v>
      </c>
      <c r="N69" s="315" t="s">
        <v>7683</v>
      </c>
      <c r="O69" s="303" t="s">
        <v>7964</v>
      </c>
      <c r="P69" s="326" t="s">
        <v>7916</v>
      </c>
      <c r="Q69" s="317" t="s">
        <v>7917</v>
      </c>
      <c r="R69" s="294" t="s">
        <v>1981</v>
      </c>
      <c r="S69" s="309" t="s">
        <v>7880</v>
      </c>
      <c r="T69" s="295" t="s">
        <v>7880</v>
      </c>
      <c r="U69" s="311" t="str">
        <f xml:space="preserve">
IF(T70="ア",VLOOKUP(R70,ア!$A:$C,2,FALSE),
IF(T70="イ",VLOOKUP(R70,イ!$A:$C,2,FALSE),
IF(T70="ウ",HLOOKUP(R70,ウ!$1:$6,4,FALSE),
IF(T70="エ",VLOOKUP(R70,エ!$A:$E,4,FALSE),""))))</f>
        <v>06-1　偕　成　社</v>
      </c>
      <c r="V69" s="313" t="str">
        <f xml:space="preserve">
IF(T70="ア",VLOOKUP(R70,ア!$A:$C,3,FALSE),
IF(T70="イ",VLOOKUP(R70,イ!$A:$C,3,FALSE),
IF(T70="ウ",HLOOKUP(R70,ウ!$1:$6,5,FALSE)&amp;HLOOKUP(R70,ウ!$1:$6,6,FALSE),
IF(T70="エ",VLOOKUP(R70,エ!$A:$E,4,FALSE),""))))</f>
        <v>エリック・カールの絵本うたがみえるきこえるよ</v>
      </c>
      <c r="W69" s="315" t="s">
        <v>7683</v>
      </c>
      <c r="X69" s="303" t="s">
        <v>7964</v>
      </c>
      <c r="Y69" s="305" t="s">
        <v>7916</v>
      </c>
      <c r="Z69" s="307" t="s">
        <v>7917</v>
      </c>
    </row>
    <row r="70" spans="1:26" s="187" customFormat="1" ht="19.8" customHeight="1" x14ac:dyDescent="0.45">
      <c r="A70" s="225">
        <v>9784033271705</v>
      </c>
      <c r="B70" s="310"/>
      <c r="C70" s="297" t="s">
        <v>7723</v>
      </c>
      <c r="D70" s="312"/>
      <c r="E70" s="314"/>
      <c r="F70" s="316"/>
      <c r="G70" s="341"/>
      <c r="H70" s="329"/>
      <c r="I70" s="227">
        <v>9784033271705</v>
      </c>
      <c r="J70" s="310"/>
      <c r="K70" s="297" t="s">
        <v>7723</v>
      </c>
      <c r="L70" s="312"/>
      <c r="M70" s="314"/>
      <c r="N70" s="316"/>
      <c r="O70" s="304"/>
      <c r="P70" s="329"/>
      <c r="Q70" s="318"/>
      <c r="R70" s="225">
        <v>9784033271705</v>
      </c>
      <c r="S70" s="310"/>
      <c r="T70" s="297" t="s">
        <v>7723</v>
      </c>
      <c r="U70" s="312"/>
      <c r="V70" s="314"/>
      <c r="W70" s="316"/>
      <c r="X70" s="304"/>
      <c r="Y70" s="306"/>
      <c r="Z70" s="308"/>
    </row>
    <row r="71" spans="1:26" s="187" customFormat="1" ht="19.8" customHeight="1" x14ac:dyDescent="0.45">
      <c r="A71" s="294" t="s">
        <v>7828</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39"/>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19.8" customHeight="1" x14ac:dyDescent="0.45">
      <c r="A72" s="225"/>
      <c r="B72" s="310"/>
      <c r="C72" s="297"/>
      <c r="D72" s="312"/>
      <c r="E72" s="314"/>
      <c r="F72" s="316"/>
      <c r="G72" s="340"/>
      <c r="H72" s="329"/>
      <c r="I72" s="227"/>
      <c r="J72" s="310"/>
      <c r="K72" s="297"/>
      <c r="L72" s="312"/>
      <c r="M72" s="314"/>
      <c r="N72" s="316"/>
      <c r="O72" s="304"/>
      <c r="P72" s="329"/>
      <c r="Q72" s="318"/>
      <c r="R72" s="225"/>
      <c r="S72" s="310"/>
      <c r="T72" s="297"/>
      <c r="U72" s="312"/>
      <c r="V72" s="314"/>
      <c r="W72" s="316"/>
      <c r="X72" s="304"/>
      <c r="Y72" s="306"/>
      <c r="Z72" s="308"/>
    </row>
    <row r="73" spans="1:26" s="187" customFormat="1" ht="19.8" customHeight="1" x14ac:dyDescent="0.45">
      <c r="A73" s="294" t="s">
        <v>7829</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19.8"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19.8" customHeight="1" x14ac:dyDescent="0.45">
      <c r="A75" s="294" t="s">
        <v>7830</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19.8"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7831</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7832</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7833</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7834</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7835</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7836</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7837</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7838</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7839</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7840</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7841</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7842</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7843</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7844</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4" t="str">
        <f xml:space="preserve">
IF(T108="ア",VLOOKUP(R108,ア!$A:$C,2,FALSE),
IF(T108="イ",VLOOKUP(R108,イ!$A:$C,2,FALSE),
IF(T108="ウ",HLOOKUP(R108,ウ!$1:$6,4,FALSE),
IF(T108="エ",VLOOKUP(R108,エ!$A:$E,4,FALSE),""))))</f>
        <v/>
      </c>
      <c r="V107" s="343"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7845</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7846</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7847</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7848</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7849</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7850</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7851</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7852</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7853</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7854</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7855</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7856</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W17:W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T114 T116 T118 T120 T122 T124 T126 T128 T130 T132 T134 T18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K48 K50 K52 K54 K56 K58 K60 K62 K64 K66 K68 K70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西淀川支援学校</v>
      </c>
      <c r="B2" s="286" t="str">
        <f>様式4・中学部!W3</f>
        <v>中学部</v>
      </c>
      <c r="C2" s="287">
        <f>集計用!F2</f>
        <v>28</v>
      </c>
      <c r="D2" s="287">
        <f>集計用!G2</f>
        <v>10</v>
      </c>
      <c r="E2" s="287">
        <f>集計用!H2</f>
        <v>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10</v>
      </c>
      <c r="H2" s="286">
        <f>IF(COUNTIF($B:$B,H1)=0,0,COUNTA(_xlfn.UNIQUE(H3:H182))-1)</f>
        <v>2</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G12">IFERROR(_xlfn._xlws.FILTER($C$3:$C$182,($B$3:$B$182=G1)*($D$3:$D$182&lt;&gt;"〇")),"")</f>
        <v>こくご　☆</v>
      </c>
      <c r="H3" s="286" t="str" cm="1">
        <f t="array" ref="H3:H4">IFERROR(_xlfn._xlws.FILTER($C$3:$C$182,($B$3:$B$182=H1)*($D$3:$D$182&lt;&gt;"〇")),"")</f>
        <v>あーとぶっくひらめき美術館第１館</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現代の書写 一・二・三</v>
      </c>
      <c r="E4" s="286" t="s">
        <v>7648</v>
      </c>
      <c r="F4" s="286" t="str">
        <v>現代の書写 一・二・三</v>
      </c>
      <c r="G4" s="286" t="str">
        <v>こくご　☆☆</v>
      </c>
      <c r="H4" s="286" t="str">
        <v>エリック・カールの絵本うたがみえるきこえるよ</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c r="G5" s="286" t="str">
        <v>こくご　☆☆☆</v>
      </c>
    </row>
    <row r="6" spans="1:10" x14ac:dyDescent="0.45">
      <c r="A6" s="286" t="s">
        <v>2029</v>
      </c>
      <c r="B6" s="286" t="str">
        <f>様式4・中学部!C24</f>
        <v>ア</v>
      </c>
      <c r="C6" s="286" t="str">
        <f>様式4・中学部!E23</f>
        <v>社会科　中学生の歴史　日本の歩みと世界の動き</v>
      </c>
      <c r="E6" s="286" t="s">
        <v>7648</v>
      </c>
      <c r="F6" s="286" t="str">
        <v>社会科　中学生の歴史　日本の歩みと世界の動き</v>
      </c>
      <c r="G6" s="286" t="str">
        <v>国語　☆☆☆☆</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G7" s="286" t="str">
        <v>国語　☆☆☆☆☆</v>
      </c>
    </row>
    <row r="8" spans="1:10" x14ac:dyDescent="0.45">
      <c r="A8" s="286" t="s">
        <v>2035</v>
      </c>
      <c r="B8" s="286" t="str">
        <f>様式4・中学部!C28</f>
        <v>ア</v>
      </c>
      <c r="C8" s="286" t="str">
        <f>様式4・中学部!E27</f>
        <v>未来へひろがる数学 1</v>
      </c>
      <c r="E8" s="286" t="s">
        <v>7648</v>
      </c>
      <c r="F8" s="286" t="str">
        <v>未来へひろがる数学 1</v>
      </c>
      <c r="G8" s="286" t="str">
        <v>さんすう　☆</v>
      </c>
    </row>
    <row r="9" spans="1:10" x14ac:dyDescent="0.45">
      <c r="A9" s="286" t="s">
        <v>2038</v>
      </c>
      <c r="B9" s="286" t="str">
        <f>様式4・中学部!C30</f>
        <v>ア</v>
      </c>
      <c r="C9" s="286" t="str">
        <f>様式4・中学部!E29</f>
        <v>未来へひろがるサイエンス１</v>
      </c>
      <c r="E9" s="286" t="s">
        <v>7648</v>
      </c>
      <c r="F9" s="286" t="str">
        <v>未来へひろがるサイエンス１</v>
      </c>
      <c r="G9" s="286" t="str">
        <v>さんすう　☆☆（１）
さんすう　☆☆（２）</v>
      </c>
    </row>
    <row r="10" spans="1:10" x14ac:dyDescent="0.45">
      <c r="A10" s="286" t="s">
        <v>2041</v>
      </c>
      <c r="B10" s="286" t="str">
        <f>様式4・中学部!C32</f>
        <v>ア</v>
      </c>
      <c r="C10" s="286" t="str">
        <f>様式4・中学部!E31</f>
        <v>中学生の音楽　１</v>
      </c>
      <c r="E10" s="286" t="s">
        <v>7648</v>
      </c>
      <c r="F10" s="286" t="str">
        <v>中学生の音楽　１</v>
      </c>
      <c r="G10" s="286" t="str">
        <v>さんすう　☆☆☆</v>
      </c>
    </row>
    <row r="11" spans="1:10" x14ac:dyDescent="0.45">
      <c r="A11" s="286" t="s">
        <v>2044</v>
      </c>
      <c r="B11" s="286" t="str">
        <f>様式4・中学部!C34</f>
        <v>ア</v>
      </c>
      <c r="C11" s="286" t="str">
        <f>様式4・中学部!E33</f>
        <v xml:space="preserve">中学生の器楽
</v>
      </c>
      <c r="E11" s="286" t="s">
        <v>7648</v>
      </c>
      <c r="F11" s="286" t="str">
        <v xml:space="preserve">中学生の器楽
</v>
      </c>
      <c r="G11" s="286" t="str">
        <v>数学　☆☆☆☆</v>
      </c>
    </row>
    <row r="12" spans="1:10" x14ac:dyDescent="0.45">
      <c r="A12" s="286" t="s">
        <v>2047</v>
      </c>
      <c r="B12" s="286" t="str">
        <f>様式4・中学部!C36</f>
        <v>ア</v>
      </c>
      <c r="C12" s="286" t="str">
        <f>様式4・中学部!E35</f>
        <v>美術１　美術との出会い</v>
      </c>
      <c r="E12" s="286" t="s">
        <v>7648</v>
      </c>
      <c r="F12" s="286" t="str">
        <v>美術１　美術との出会い</v>
      </c>
      <c r="G12" s="286" t="str">
        <v>数学　☆☆☆☆☆</v>
      </c>
    </row>
    <row r="13" spans="1:10" x14ac:dyDescent="0.45">
      <c r="A13" s="286" t="s">
        <v>2050</v>
      </c>
      <c r="B13" s="286" t="str">
        <f>様式4・中学部!C38</f>
        <v>ア</v>
      </c>
      <c r="C13" s="286" t="str">
        <f>様式4・中学部!E37</f>
        <v>新編　新しい保健体育</v>
      </c>
      <c r="E13" s="286" t="s">
        <v>7648</v>
      </c>
      <c r="F13" s="286" t="str">
        <v>新編　新しい保健体育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NEW HORIZON English Course 1</v>
      </c>
      <c r="E16" s="286" t="s">
        <v>7648</v>
      </c>
      <c r="F16" s="286" t="str">
        <v>NEW HORIZON English Course 1</v>
      </c>
    </row>
    <row r="17" spans="1:6" x14ac:dyDescent="0.45">
      <c r="A17" s="286" t="s">
        <v>2062</v>
      </c>
      <c r="B17" s="286" t="str">
        <f>様式4・中学部!C46</f>
        <v>ア</v>
      </c>
      <c r="C17" s="286" t="str">
        <f>様式4・中学部!E45</f>
        <v>中学生の道徳１</v>
      </c>
      <c r="E17" s="286" t="s">
        <v>7648</v>
      </c>
      <c r="F17" s="286" t="str">
        <v>中学生の道徳１</v>
      </c>
    </row>
    <row r="18" spans="1:6" x14ac:dyDescent="0.45">
      <c r="A18" s="286" t="s">
        <v>2065</v>
      </c>
      <c r="B18" s="286" t="str">
        <f>様式4・中学部!C48</f>
        <v>イ</v>
      </c>
      <c r="C18" s="286" t="str">
        <f>様式4・中学部!E47</f>
        <v>こくご　☆</v>
      </c>
      <c r="E18" s="286" t="s">
        <v>7648</v>
      </c>
      <c r="F18" s="286" t="str">
        <v>現代の国語 ２</v>
      </c>
    </row>
    <row r="19" spans="1:6" x14ac:dyDescent="0.45">
      <c r="A19" s="286" t="s">
        <v>2066</v>
      </c>
      <c r="B19" s="286" t="str">
        <f>様式4・中学部!C50</f>
        <v>イ</v>
      </c>
      <c r="C19" s="286" t="str">
        <f>様式4・中学部!E49</f>
        <v>こくご　☆☆</v>
      </c>
      <c r="E19" s="286" t="s">
        <v>7648</v>
      </c>
      <c r="F19" s="286" t="str">
        <v>未来へひろがる数学 2</v>
      </c>
    </row>
    <row r="20" spans="1:6" x14ac:dyDescent="0.45">
      <c r="A20" s="286" t="s">
        <v>2067</v>
      </c>
      <c r="B20" s="286" t="str">
        <f>様式4・中学部!C52</f>
        <v>イ</v>
      </c>
      <c r="C20" s="286" t="str">
        <f>様式4・中学部!E51</f>
        <v>こくご　☆☆☆</v>
      </c>
      <c r="E20" s="286" t="s">
        <v>7648</v>
      </c>
      <c r="F20" s="286" t="str">
        <v>未来へひろがるサイエンス２</v>
      </c>
    </row>
    <row r="21" spans="1:6" x14ac:dyDescent="0.45">
      <c r="A21" s="286" t="s">
        <v>2068</v>
      </c>
      <c r="B21" s="286" t="str">
        <f>様式4・中学部!C54</f>
        <v>イ</v>
      </c>
      <c r="C21" s="286" t="str">
        <f>様式4・中学部!E53</f>
        <v>国語　☆☆☆☆</v>
      </c>
      <c r="E21" s="286" t="s">
        <v>7648</v>
      </c>
      <c r="F21" s="286" t="str">
        <v>中学生の音楽　２・３上
中学生の音楽　２・３下</v>
      </c>
    </row>
    <row r="22" spans="1:6" x14ac:dyDescent="0.45">
      <c r="A22" s="286" t="s">
        <v>2069</v>
      </c>
      <c r="B22" s="286" t="str">
        <f>様式4・中学部!C56</f>
        <v>イ</v>
      </c>
      <c r="C22" s="286" t="str">
        <f>様式4・中学部!E55</f>
        <v>国語　☆☆☆☆☆</v>
      </c>
      <c r="E22" s="286" t="s">
        <v>7648</v>
      </c>
      <c r="F22" s="286" t="str">
        <v>美術２・３上　学びの実感と深まり
美術２・３下　学びの探求と未来</v>
      </c>
    </row>
    <row r="23" spans="1:6" x14ac:dyDescent="0.45">
      <c r="A23" s="286" t="s">
        <v>2070</v>
      </c>
      <c r="B23" s="286" t="str">
        <f>様式4・中学部!C58</f>
        <v>イ</v>
      </c>
      <c r="C23" s="286" t="str">
        <f>様式4・中学部!E57</f>
        <v>さんすう　☆</v>
      </c>
      <c r="E23" s="286" t="s">
        <v>7648</v>
      </c>
      <c r="F23" s="286" t="str">
        <v>NEW HORIZON English Course 2</v>
      </c>
    </row>
    <row r="24" spans="1:6" x14ac:dyDescent="0.45">
      <c r="A24" s="286" t="s">
        <v>2071</v>
      </c>
      <c r="B24" s="286" t="str">
        <f>様式4・中学部!C60</f>
        <v>イ</v>
      </c>
      <c r="C24" s="286" t="str">
        <f>様式4・中学部!E59</f>
        <v>さんすう　☆☆（１）
さんすう　☆☆（２）</v>
      </c>
      <c r="E24" s="286" t="s">
        <v>7648</v>
      </c>
      <c r="F24" s="286" t="str">
        <v>中学生の道徳２</v>
      </c>
    </row>
    <row r="25" spans="1:6" x14ac:dyDescent="0.45">
      <c r="A25" s="286" t="s">
        <v>2072</v>
      </c>
      <c r="B25" s="286" t="str">
        <f>様式4・中学部!C62</f>
        <v>イ</v>
      </c>
      <c r="C25" s="286" t="str">
        <f>様式4・中学部!E61</f>
        <v>さんすう　☆☆☆</v>
      </c>
      <c r="E25" s="286" t="s">
        <v>7648</v>
      </c>
      <c r="F25" s="286" t="str">
        <v>現代の国語 ３</v>
      </c>
    </row>
    <row r="26" spans="1:6" x14ac:dyDescent="0.45">
      <c r="A26" s="286" t="s">
        <v>2073</v>
      </c>
      <c r="B26" s="286" t="str">
        <f>様式4・中学部!C64</f>
        <v>イ</v>
      </c>
      <c r="C26" s="286" t="str">
        <f>様式4・中学部!E63</f>
        <v>数学　☆☆☆☆</v>
      </c>
      <c r="E26" s="286" t="s">
        <v>7648</v>
      </c>
      <c r="F26" s="286" t="str">
        <v>新編　新しい社会　公民</v>
      </c>
    </row>
    <row r="27" spans="1:6" x14ac:dyDescent="0.45">
      <c r="A27" s="286" t="s">
        <v>2074</v>
      </c>
      <c r="B27" s="286" t="str">
        <f>様式4・中学部!C66</f>
        <v>イ</v>
      </c>
      <c r="C27" s="286" t="str">
        <f>様式4・中学部!E65</f>
        <v>数学　☆☆☆☆☆</v>
      </c>
      <c r="E27" s="286" t="s">
        <v>7648</v>
      </c>
      <c r="F27" s="286" t="str">
        <v xml:space="preserve">未来へひろがる数学 3
</v>
      </c>
    </row>
    <row r="28" spans="1:6" x14ac:dyDescent="0.45">
      <c r="A28" s="286" t="s">
        <v>2075</v>
      </c>
      <c r="B28" s="286" t="str">
        <f>様式4・中学部!C68</f>
        <v>ウ</v>
      </c>
      <c r="C28" s="286" t="str">
        <f>様式4・中学部!E67</f>
        <v>あーとぶっくひらめき美術館第１館</v>
      </c>
      <c r="E28" s="286" t="s">
        <v>7648</v>
      </c>
      <c r="F28" s="286" t="str">
        <v xml:space="preserve">未来へひろがるサイエンス３
</v>
      </c>
    </row>
    <row r="29" spans="1:6" x14ac:dyDescent="0.45">
      <c r="A29" s="286" t="s">
        <v>2076</v>
      </c>
      <c r="B29" s="286" t="str">
        <f>様式4・中学部!C70</f>
        <v>ウ</v>
      </c>
      <c r="C29" s="286" t="str">
        <f>様式4・中学部!E69</f>
        <v>エリック・カールの絵本うたがみえるきこえるよ</v>
      </c>
      <c r="E29" s="286" t="s">
        <v>7648</v>
      </c>
      <c r="F29" s="286" t="str">
        <v>NEW HORIZON English Course 3</v>
      </c>
    </row>
    <row r="30" spans="1:6" x14ac:dyDescent="0.45">
      <c r="A30" s="286" t="s">
        <v>2077</v>
      </c>
      <c r="B30" s="286">
        <f>様式4・中学部!C72</f>
        <v>0</v>
      </c>
      <c r="C30" s="286" t="str">
        <f>様式4・中学部!E71</f>
        <v/>
      </c>
      <c r="E30" s="286" t="s">
        <v>7648</v>
      </c>
      <c r="F30" s="286" t="str">
        <v>中学生の道徳３</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現代の書写 一・二・三</v>
      </c>
      <c r="D64" s="286" t="str">
        <f>様式4・中学部!Q19</f>
        <v>〇</v>
      </c>
      <c r="E64" s="286" t="s">
        <v>7648</v>
      </c>
    </row>
    <row r="65" spans="1:5" x14ac:dyDescent="0.45">
      <c r="A65" s="286" t="s">
        <v>2027</v>
      </c>
      <c r="B65" s="286" t="str">
        <f>様式4・中学部!K22</f>
        <v>ア</v>
      </c>
      <c r="C65" s="286" t="str">
        <f>様式4・中学部!M21</f>
        <v>社会科　中学生の地理　世界の姿と日本の国土</v>
      </c>
      <c r="D65" s="286" t="str">
        <f>様式4・中学部!Q21</f>
        <v>〇</v>
      </c>
      <c r="E65" s="286" t="s">
        <v>7648</v>
      </c>
    </row>
    <row r="66" spans="1:5" x14ac:dyDescent="0.45">
      <c r="A66" s="286" t="s">
        <v>2030</v>
      </c>
      <c r="B66" s="286" t="str">
        <f>様式4・中学部!K24</f>
        <v>ア</v>
      </c>
      <c r="C66" s="286" t="str">
        <f>様式4・中学部!M23</f>
        <v>社会科　中学生の歴史　日本の歩みと世界の動き</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新編　新しい保健体育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NEW HORIZON English Course 2</v>
      </c>
      <c r="D76" s="286">
        <f>様式4・中学部!Q43</f>
        <v>0</v>
      </c>
      <c r="E76" s="286" t="s">
        <v>7648</v>
      </c>
    </row>
    <row r="77" spans="1:5" x14ac:dyDescent="0.45">
      <c r="A77" s="286" t="s">
        <v>2063</v>
      </c>
      <c r="B77" s="286" t="str">
        <f>様式4・中学部!K46</f>
        <v>ア</v>
      </c>
      <c r="C77" s="286" t="str">
        <f>様式4・中学部!M45</f>
        <v>中学生の道徳２</v>
      </c>
      <c r="D77" s="286">
        <f>様式4・中学部!Q45</f>
        <v>0</v>
      </c>
      <c r="E77" s="286" t="s">
        <v>7648</v>
      </c>
    </row>
    <row r="78" spans="1:5" x14ac:dyDescent="0.45">
      <c r="A78" s="286" t="s">
        <v>1955</v>
      </c>
      <c r="B78" s="286" t="str">
        <f>様式4・中学部!K48</f>
        <v>イ</v>
      </c>
      <c r="C78" s="286" t="str">
        <f>様式4・中学部!M47</f>
        <v>こくご　☆</v>
      </c>
      <c r="D78" s="286" t="str">
        <f>様式4・中学部!Q47</f>
        <v>〇</v>
      </c>
      <c r="E78" s="286" t="s">
        <v>7648</v>
      </c>
    </row>
    <row r="79" spans="1:5" x14ac:dyDescent="0.45">
      <c r="A79" s="286" t="s">
        <v>1956</v>
      </c>
      <c r="B79" s="286" t="str">
        <f>様式4・中学部!K50</f>
        <v>イ</v>
      </c>
      <c r="C79" s="286" t="str">
        <f>様式4・中学部!M49</f>
        <v>こくご　☆☆</v>
      </c>
      <c r="D79" s="286" t="str">
        <f>様式4・中学部!Q49</f>
        <v>〇</v>
      </c>
      <c r="E79" s="286" t="s">
        <v>7648</v>
      </c>
    </row>
    <row r="80" spans="1:5" x14ac:dyDescent="0.45">
      <c r="A80" s="286" t="s">
        <v>1957</v>
      </c>
      <c r="B80" s="286" t="str">
        <f>様式4・中学部!K52</f>
        <v>イ</v>
      </c>
      <c r="C80" s="286" t="str">
        <f>様式4・中学部!M51</f>
        <v>こくご　☆☆☆</v>
      </c>
      <c r="D80" s="286" t="str">
        <f>様式4・中学部!Q51</f>
        <v>〇</v>
      </c>
      <c r="E80" s="286" t="s">
        <v>7648</v>
      </c>
    </row>
    <row r="81" spans="1:5" x14ac:dyDescent="0.45">
      <c r="A81" s="286" t="s">
        <v>1958</v>
      </c>
      <c r="B81" s="286" t="str">
        <f>様式4・中学部!K54</f>
        <v>イ</v>
      </c>
      <c r="C81" s="286" t="str">
        <f>様式4・中学部!M53</f>
        <v>国語　☆☆☆☆</v>
      </c>
      <c r="D81" s="286" t="str">
        <f>様式4・中学部!Q53</f>
        <v>〇</v>
      </c>
      <c r="E81" s="286" t="s">
        <v>7648</v>
      </c>
    </row>
    <row r="82" spans="1:5" x14ac:dyDescent="0.45">
      <c r="A82" s="286" t="s">
        <v>1959</v>
      </c>
      <c r="B82" s="286" t="str">
        <f>様式4・中学部!K56</f>
        <v>イ</v>
      </c>
      <c r="C82" s="286" t="str">
        <f>様式4・中学部!M55</f>
        <v>国語　☆☆☆☆☆</v>
      </c>
      <c r="D82" s="286" t="str">
        <f>様式4・中学部!Q55</f>
        <v>〇</v>
      </c>
      <c r="E82" s="286" t="s">
        <v>7648</v>
      </c>
    </row>
    <row r="83" spans="1:5" x14ac:dyDescent="0.45">
      <c r="A83" s="286" t="s">
        <v>1960</v>
      </c>
      <c r="B83" s="286" t="str">
        <f>様式4・中学部!K58</f>
        <v>イ</v>
      </c>
      <c r="C83" s="286" t="str">
        <f>様式4・中学部!M57</f>
        <v>さんすう　☆</v>
      </c>
      <c r="D83" s="286" t="str">
        <f>様式4・中学部!Q57</f>
        <v>〇</v>
      </c>
      <c r="E83" s="286" t="s">
        <v>7648</v>
      </c>
    </row>
    <row r="84" spans="1:5" x14ac:dyDescent="0.45">
      <c r="A84" s="286" t="s">
        <v>1961</v>
      </c>
      <c r="B84" s="286" t="str">
        <f>様式4・中学部!K60</f>
        <v>イ</v>
      </c>
      <c r="C84" s="286" t="str">
        <f>様式4・中学部!M59</f>
        <v>さんすう　☆☆（１）
さんすう　☆☆（２）</v>
      </c>
      <c r="D84" s="286" t="str">
        <f>様式4・中学部!Q59</f>
        <v>〇</v>
      </c>
      <c r="E84" s="286" t="s">
        <v>7648</v>
      </c>
    </row>
    <row r="85" spans="1:5" x14ac:dyDescent="0.45">
      <c r="A85" s="286" t="s">
        <v>1962</v>
      </c>
      <c r="B85" s="286" t="str">
        <f>様式4・中学部!K62</f>
        <v>イ</v>
      </c>
      <c r="C85" s="286" t="str">
        <f>様式4・中学部!M61</f>
        <v>さんすう　☆☆☆</v>
      </c>
      <c r="D85" s="286" t="str">
        <f>様式4・中学部!Q61</f>
        <v>〇</v>
      </c>
      <c r="E85" s="286" t="s">
        <v>7648</v>
      </c>
    </row>
    <row r="86" spans="1:5" x14ac:dyDescent="0.45">
      <c r="A86" s="286" t="s">
        <v>1963</v>
      </c>
      <c r="B86" s="286" t="str">
        <f>様式4・中学部!K64</f>
        <v>イ</v>
      </c>
      <c r="C86" s="286" t="str">
        <f>様式4・中学部!M63</f>
        <v>数学　☆☆☆☆</v>
      </c>
      <c r="D86" s="286" t="str">
        <f>様式4・中学部!Q63</f>
        <v>〇</v>
      </c>
      <c r="E86" s="286" t="s">
        <v>7648</v>
      </c>
    </row>
    <row r="87" spans="1:5" x14ac:dyDescent="0.45">
      <c r="A87" s="286" t="s">
        <v>1964</v>
      </c>
      <c r="B87" s="286" t="str">
        <f>様式4・中学部!K66</f>
        <v>イ</v>
      </c>
      <c r="C87" s="286" t="str">
        <f>様式4・中学部!M65</f>
        <v>数学　☆☆☆☆☆</v>
      </c>
      <c r="D87" s="286" t="str">
        <f>様式4・中学部!Q65</f>
        <v>〇</v>
      </c>
      <c r="E87" s="286" t="s">
        <v>7648</v>
      </c>
    </row>
    <row r="88" spans="1:5" x14ac:dyDescent="0.45">
      <c r="A88" s="286" t="s">
        <v>1965</v>
      </c>
      <c r="B88" s="286" t="str">
        <f>様式4・中学部!K68</f>
        <v>ウ</v>
      </c>
      <c r="C88" s="286" t="str">
        <f>様式4・中学部!M67</f>
        <v>あーとぶっくひらめき美術館第１館</v>
      </c>
      <c r="D88" s="286" t="str">
        <f>様式4・中学部!Q67</f>
        <v>〇</v>
      </c>
      <c r="E88" s="286" t="s">
        <v>7648</v>
      </c>
    </row>
    <row r="89" spans="1:5" x14ac:dyDescent="0.45">
      <c r="A89" s="286" t="s">
        <v>1966</v>
      </c>
      <c r="B89" s="286" t="str">
        <f>様式4・中学部!K70</f>
        <v>ウ</v>
      </c>
      <c r="C89" s="286" t="str">
        <f>様式4・中学部!M69</f>
        <v>エリック・カールの絵本うたがみえるきこえるよ</v>
      </c>
      <c r="D89" s="286" t="str">
        <f>様式4・中学部!Q69</f>
        <v>〇</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現代の書写 一・二・三</v>
      </c>
      <c r="D124" s="286" t="str">
        <f>様式4・中学部!Z19</f>
        <v>〇</v>
      </c>
    </row>
    <row r="125" spans="1:5" x14ac:dyDescent="0.45">
      <c r="A125" s="286" t="s">
        <v>2028</v>
      </c>
      <c r="B125" s="286" t="str">
        <f>様式4・中学部!T22</f>
        <v>ア</v>
      </c>
      <c r="C125" s="286" t="str">
        <f>様式4・中学部!V21</f>
        <v>新編　新しい社会　公民</v>
      </c>
      <c r="D125" s="286">
        <f>様式4・中学部!Z21</f>
        <v>0</v>
      </c>
    </row>
    <row r="126" spans="1:5" x14ac:dyDescent="0.45">
      <c r="A126" s="286" t="s">
        <v>2031</v>
      </c>
      <c r="B126" s="286" t="str">
        <f>様式4・中学部!T24</f>
        <v>ア</v>
      </c>
      <c r="C126" s="286" t="str">
        <f>様式4・中学部!V23</f>
        <v>社会科　中学生の歴史　日本の歩みと世界の動き</v>
      </c>
      <c r="D126" s="286" t="str">
        <f>様式4・中学部!Z23</f>
        <v>〇</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新編　新しい保健体育</v>
      </c>
      <c r="D133" s="286" t="str">
        <f>様式4・中学部!Z37</f>
        <v>〇</v>
      </c>
    </row>
    <row r="134" spans="1:4" x14ac:dyDescent="0.45">
      <c r="A134" s="286" t="s">
        <v>2055</v>
      </c>
      <c r="B134" s="286" t="str">
        <f>様式4・中学部!T40</f>
        <v>ア</v>
      </c>
      <c r="C134" s="286" t="str">
        <f>様式4・中学部!V39</f>
        <v>新編　新しい技術・家庭　技術分野　未来を創るTechnology</v>
      </c>
      <c r="D134" s="286" t="str">
        <f>様式4・中学部!Z39</f>
        <v>〇</v>
      </c>
    </row>
    <row r="135" spans="1:4" x14ac:dyDescent="0.45">
      <c r="A135" s="286" t="s">
        <v>2058</v>
      </c>
      <c r="B135" s="286" t="str">
        <f>様式4・中学部!T42</f>
        <v>ア</v>
      </c>
      <c r="C135" s="286" t="str">
        <f>様式4・中学部!V41</f>
        <v>新編　新しい技術・家庭　家庭分野　自立と共生を目指して</v>
      </c>
      <c r="D135" s="286" t="str">
        <f>様式4・中学部!Z41</f>
        <v>〇</v>
      </c>
    </row>
    <row r="136" spans="1:4" x14ac:dyDescent="0.45">
      <c r="A136" s="286" t="s">
        <v>2061</v>
      </c>
      <c r="B136" s="286" t="str">
        <f>様式4・中学部!T44</f>
        <v>ア</v>
      </c>
      <c r="C136" s="286" t="str">
        <f>様式4・中学部!V43</f>
        <v>NEW HORIZON English Course 3</v>
      </c>
      <c r="D136" s="286">
        <f>様式4・中学部!Z43</f>
        <v>0</v>
      </c>
    </row>
    <row r="137" spans="1:4" x14ac:dyDescent="0.45">
      <c r="A137" s="286" t="s">
        <v>2064</v>
      </c>
      <c r="B137" s="286" t="str">
        <f>様式4・中学部!T46</f>
        <v>ア</v>
      </c>
      <c r="C137" s="286" t="str">
        <f>様式4・中学部!V45</f>
        <v>中学生の道徳３</v>
      </c>
      <c r="D137" s="286">
        <f>様式4・中学部!Z45</f>
        <v>0</v>
      </c>
    </row>
    <row r="138" spans="1:4" x14ac:dyDescent="0.45">
      <c r="A138" s="286" t="s">
        <v>1970</v>
      </c>
      <c r="B138" s="286" t="str">
        <f>様式4・中学部!T48</f>
        <v>イ</v>
      </c>
      <c r="C138" s="286" t="str">
        <f>様式4・中学部!V47</f>
        <v>こくご　☆</v>
      </c>
      <c r="D138" s="286" t="str">
        <f>様式4・中学部!Z47</f>
        <v>〇</v>
      </c>
    </row>
    <row r="139" spans="1:4" x14ac:dyDescent="0.45">
      <c r="A139" s="286" t="s">
        <v>1971</v>
      </c>
      <c r="B139" s="286" t="str">
        <f>様式4・中学部!T50</f>
        <v>イ</v>
      </c>
      <c r="C139" s="286" t="str">
        <f>様式4・中学部!V49</f>
        <v>こくご　☆☆</v>
      </c>
      <c r="D139" s="286" t="str">
        <f>様式4・中学部!Z49</f>
        <v>〇</v>
      </c>
    </row>
    <row r="140" spans="1:4" x14ac:dyDescent="0.45">
      <c r="A140" s="286" t="s">
        <v>1972</v>
      </c>
      <c r="B140" s="286" t="str">
        <f>様式4・中学部!T52</f>
        <v>イ</v>
      </c>
      <c r="C140" s="286" t="str">
        <f>様式4・中学部!V51</f>
        <v>こくご　☆☆☆</v>
      </c>
      <c r="D140" s="286" t="str">
        <f>様式4・中学部!Z51</f>
        <v>〇</v>
      </c>
    </row>
    <row r="141" spans="1:4" x14ac:dyDescent="0.45">
      <c r="A141" s="286" t="s">
        <v>1973</v>
      </c>
      <c r="B141" s="286" t="str">
        <f>様式4・中学部!T54</f>
        <v>イ</v>
      </c>
      <c r="C141" s="286" t="str">
        <f>様式4・中学部!V53</f>
        <v>国語　☆☆☆☆</v>
      </c>
      <c r="D141" s="286" t="str">
        <f>様式4・中学部!Z53</f>
        <v>〇</v>
      </c>
    </row>
    <row r="142" spans="1:4" x14ac:dyDescent="0.45">
      <c r="A142" s="286" t="s">
        <v>1974</v>
      </c>
      <c r="B142" s="286" t="str">
        <f>様式4・中学部!T56</f>
        <v>イ</v>
      </c>
      <c r="C142" s="286" t="str">
        <f>様式4・中学部!V55</f>
        <v>国語　☆☆☆☆☆</v>
      </c>
      <c r="D142" s="286" t="str">
        <f>様式4・中学部!Z55</f>
        <v>〇</v>
      </c>
    </row>
    <row r="143" spans="1:4" x14ac:dyDescent="0.45">
      <c r="A143" s="286" t="s">
        <v>1975</v>
      </c>
      <c r="B143" s="286" t="str">
        <f>様式4・中学部!T58</f>
        <v>イ</v>
      </c>
      <c r="C143" s="286" t="str">
        <f>様式4・中学部!V57</f>
        <v>さんすう　☆</v>
      </c>
      <c r="D143" s="286" t="str">
        <f>様式4・中学部!Z57</f>
        <v>〇</v>
      </c>
    </row>
    <row r="144" spans="1:4" x14ac:dyDescent="0.45">
      <c r="A144" s="286" t="s">
        <v>1976</v>
      </c>
      <c r="B144" s="286" t="str">
        <f>様式4・中学部!T60</f>
        <v>イ</v>
      </c>
      <c r="C144" s="286" t="str">
        <f>様式4・中学部!V59</f>
        <v>さんすう　☆☆（１）
さんすう　☆☆（２）</v>
      </c>
      <c r="D144" s="286" t="str">
        <f>様式4・中学部!Z59</f>
        <v>〇</v>
      </c>
    </row>
    <row r="145" spans="1:4" x14ac:dyDescent="0.45">
      <c r="A145" s="286" t="s">
        <v>1977</v>
      </c>
      <c r="B145" s="286" t="str">
        <f>様式4・中学部!T62</f>
        <v>イ</v>
      </c>
      <c r="C145" s="286" t="str">
        <f>様式4・中学部!V61</f>
        <v>さんすう　☆☆☆</v>
      </c>
      <c r="D145" s="286" t="str">
        <f>様式4・中学部!Z61</f>
        <v>〇</v>
      </c>
    </row>
    <row r="146" spans="1:4" x14ac:dyDescent="0.45">
      <c r="A146" s="286" t="s">
        <v>1978</v>
      </c>
      <c r="B146" s="286" t="str">
        <f>様式4・中学部!T64</f>
        <v>イ</v>
      </c>
      <c r="C146" s="286" t="str">
        <f>様式4・中学部!V63</f>
        <v>数学　☆☆☆☆</v>
      </c>
      <c r="D146" s="286" t="str">
        <f>様式4・中学部!Z63</f>
        <v>〇</v>
      </c>
    </row>
    <row r="147" spans="1:4" x14ac:dyDescent="0.45">
      <c r="A147" s="286" t="s">
        <v>1979</v>
      </c>
      <c r="B147" s="286" t="str">
        <f>様式4・中学部!T66</f>
        <v>イ</v>
      </c>
      <c r="C147" s="286" t="str">
        <f>様式4・中学部!V65</f>
        <v>数学　☆☆☆☆☆</v>
      </c>
      <c r="D147" s="286" t="str">
        <f>様式4・中学部!Z65</f>
        <v>〇</v>
      </c>
    </row>
    <row r="148" spans="1:4" x14ac:dyDescent="0.45">
      <c r="A148" s="286" t="s">
        <v>1980</v>
      </c>
      <c r="B148" s="286" t="str">
        <f>様式4・中学部!T68</f>
        <v>ウ</v>
      </c>
      <c r="C148" s="286" t="str">
        <f>様式4・中学部!V67</f>
        <v>あーとぶっくひらめき美術館第１館</v>
      </c>
      <c r="D148" s="286" t="str">
        <f>様式4・中学部!Z67</f>
        <v>〇</v>
      </c>
    </row>
    <row r="149" spans="1:4" x14ac:dyDescent="0.45">
      <c r="A149" s="286" t="s">
        <v>1981</v>
      </c>
      <c r="B149" s="286" t="str">
        <f>様式4・中学部!T70</f>
        <v>ウ</v>
      </c>
      <c r="C149" s="286" t="str">
        <f>様式4・中学部!V69</f>
        <v>エリック・カールの絵本うたがみえるきこえるよ</v>
      </c>
      <c r="D149" s="286" t="str">
        <f>様式4・中学部!Z69</f>
        <v>〇</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1" zoomScale="85" zoomScaleNormal="100" zoomScaleSheetLayoutView="85" workbookViewId="0">
      <selection activeCell="X59" sqref="X59:X6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1" t="str">
        <f>様式4・中学部!W3</f>
        <v>中学部</v>
      </c>
      <c r="B1" s="382"/>
      <c r="C1" s="383" t="s">
        <v>5528</v>
      </c>
      <c r="D1" s="384"/>
      <c r="E1" s="157"/>
      <c r="F1" s="385"/>
      <c r="G1" s="385"/>
      <c r="H1" s="385"/>
      <c r="I1" s="385"/>
    </row>
    <row r="2" spans="1:9" ht="29.25" customHeight="1" x14ac:dyDescent="0.45">
      <c r="A2" s="386" t="str">
        <f>様式4・中学部!F1&amp;"図書選定理由一覧表（支援学校用）"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大阪府立"&amp;様式4・中学部!V3&amp;"　　　"&amp;様式4・中学部!W3</f>
        <v>学校名　　　大阪府立西淀川支援学校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5" t="s">
        <v>2017</v>
      </c>
      <c r="B5" s="376"/>
      <c r="C5" s="377"/>
      <c r="D5" s="171"/>
      <c r="E5" s="171"/>
    </row>
    <row r="6" spans="1:9" ht="20.399999999999999" customHeight="1" x14ac:dyDescent="0.45">
      <c r="A6" s="378"/>
      <c r="B6" s="379"/>
      <c r="C6" s="38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Ⅰ</v>
      </c>
      <c r="I8" s="197" t="s">
        <v>7945</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三省堂</v>
      </c>
      <c r="F9" s="179" t="str">
        <f>IF(B9="","",VLOOKUP(B9,様式4・中学部!$A$17:$H$136,5,FALSE))</f>
        <v>現代の書写 一・二・三</v>
      </c>
      <c r="G9" s="179" t="str">
        <f>IF(B9="","",VLOOKUP(B9,様式4・中学部!$A$17:$H$136,6,FALSE))</f>
        <v>凖</v>
      </c>
      <c r="H9" s="179" t="str">
        <f>IF(B9="","",VLOOKUP(B9,様式4・中学部!$A$17:$H$136,7,FALSE))</f>
        <v>Ⅰ</v>
      </c>
      <c r="I9" s="197" t="s">
        <v>7946</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Ⅰ</v>
      </c>
      <c r="I10" s="197" t="s">
        <v>7947</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帝国</v>
      </c>
      <c r="F11" s="179" t="str">
        <f>IF(B11="","",VLOOKUP(B11,様式4・中学部!$A$17:$H$136,5,FALSE))</f>
        <v>社会科　中学生の歴史　日本の歩みと世界の動き</v>
      </c>
      <c r="G11" s="179" t="str">
        <f>IF(B11="","",VLOOKUP(B11,様式4・中学部!$A$17:$H$136,6,FALSE))</f>
        <v>凖</v>
      </c>
      <c r="H11" s="179" t="str">
        <f>IF(B11="","",VLOOKUP(B11,様式4・中学部!$A$17:$H$136,7,FALSE))</f>
        <v>Ⅰ</v>
      </c>
      <c r="I11" s="197" t="s">
        <v>7948</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Ⅰ</v>
      </c>
      <c r="I12" s="197" t="s">
        <v>7949</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Ⅰ</v>
      </c>
      <c r="I13" s="197" t="s">
        <v>7950</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Ⅰ</v>
      </c>
      <c r="I14" s="197" t="s">
        <v>7951</v>
      </c>
    </row>
    <row r="15" spans="1:9" ht="80.099999999999994" customHeight="1" x14ac:dyDescent="0.45">
      <c r="A15" s="176">
        <v>8</v>
      </c>
      <c r="B15" s="177" t="s">
        <v>2041</v>
      </c>
      <c r="C15" s="178" t="str">
        <f>IF(B15="","",VLOOKUP(B15,様式4・中学部!$A$17:$H$136,2,FALSE))</f>
        <v>音楽</v>
      </c>
      <c r="D15" s="178" t="str">
        <f>IF(B15="","",VLOOKUP(B15,様式4・中学部!$A$17:$H$136,3,FALSE))</f>
        <v>一般</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Ⅰ</v>
      </c>
      <c r="I15" s="197" t="s">
        <v>7952</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Ⅰ</v>
      </c>
      <c r="I16" s="197" t="s">
        <v>7952</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Ⅰ･Ⅱ</v>
      </c>
      <c r="I17" s="197" t="s">
        <v>7953</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東書</v>
      </c>
      <c r="F18" s="179" t="str">
        <f>IF(B18="","",VLOOKUP(B18,様式4・中学部!$A$17:$H$136,5,FALSE))</f>
        <v>新編　新しい保健体育</v>
      </c>
      <c r="G18" s="179" t="str">
        <f>IF(B18="","",VLOOKUP(B18,様式4・中学部!$A$17:$H$136,6,FALSE))</f>
        <v>凖</v>
      </c>
      <c r="H18" s="179" t="str">
        <f>IF(B18="","",VLOOKUP(B18,様式4・中学部!$A$17:$H$136,7,FALSE))</f>
        <v>Ⅰ･Ⅱ</v>
      </c>
      <c r="I18" s="197" t="s">
        <v>7954</v>
      </c>
    </row>
    <row r="19" spans="1:9" ht="80.099999999999994" customHeight="1" x14ac:dyDescent="0.45">
      <c r="A19" s="176">
        <v>12</v>
      </c>
      <c r="B19" s="177" t="s">
        <v>2053</v>
      </c>
      <c r="C19" s="178" t="str">
        <f>IF(B19="","",VLOOKUP(B19,様式4・中学部!$A$17:$H$136,2,FALSE))</f>
        <v>技術・家庭(技術分野)</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Ⅰ</v>
      </c>
      <c r="I19" s="197" t="s">
        <v>7955</v>
      </c>
    </row>
    <row r="20" spans="1:9" ht="80.099999999999994" customHeight="1" x14ac:dyDescent="0.45">
      <c r="A20" s="176">
        <v>13</v>
      </c>
      <c r="B20" s="177" t="s">
        <v>2056</v>
      </c>
      <c r="C20" s="178" t="str">
        <f>IF(B20="","",VLOOKUP(B20,様式4・中学部!$A$17:$H$136,2,FALSE))</f>
        <v>技術・家庭(家庭分野)</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Ⅰ</v>
      </c>
      <c r="I20" s="197" t="s">
        <v>7956</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東書</v>
      </c>
      <c r="F21" s="179" t="str">
        <f>IF(B21="","",VLOOKUP(B21,様式4・中学部!$A$17:$H$136,5,FALSE))</f>
        <v>NEW HORIZON English Course 1</v>
      </c>
      <c r="G21" s="179" t="str">
        <f>IF(B21="","",VLOOKUP(B21,様式4・中学部!$A$17:$H$136,6,FALSE))</f>
        <v>凖</v>
      </c>
      <c r="H21" s="179" t="str">
        <f>IF(B21="","",VLOOKUP(B21,様式4・中学部!$A$17:$H$136,7,FALSE))</f>
        <v>Ⅰ</v>
      </c>
      <c r="I21" s="197" t="s">
        <v>7957</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あか図</v>
      </c>
      <c r="F22" s="179" t="str">
        <f>IF(B22="","",VLOOKUP(B22,様式4・中学部!$A$17:$H$136,5,FALSE))</f>
        <v>中学生の道徳１</v>
      </c>
      <c r="G22" s="179" t="str">
        <f>IF(B22="","",VLOOKUP(B22,様式4・中学部!$A$17:$H$136,6,FALSE))</f>
        <v>凖</v>
      </c>
      <c r="H22" s="179" t="str">
        <f>IF(B22="","",VLOOKUP(B22,様式4・中学部!$A$17:$H$136,7,FALSE))</f>
        <v>Ⅰ</v>
      </c>
      <c r="I22" s="197" t="s">
        <v>7958</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こくご　☆</v>
      </c>
      <c r="G23" s="179" t="str">
        <f>IF(B23="","",VLOOKUP(B23,様式4・中学部!$A$17:$H$136,6,FALSE))</f>
        <v>自</v>
      </c>
      <c r="H23" s="179" t="str">
        <f>IF(B23="","",VLOOKUP(B23,様式4・中学部!$A$17:$H$136,7,FALSE))</f>
        <v>Ⅲ</v>
      </c>
      <c r="I23" s="197" t="s">
        <v>7934</v>
      </c>
    </row>
    <row r="24" spans="1:9" ht="80.099999999999994" customHeight="1" x14ac:dyDescent="0.45">
      <c r="A24" s="176">
        <v>17</v>
      </c>
      <c r="B24" s="177" t="s">
        <v>2066</v>
      </c>
      <c r="C24" s="178" t="str">
        <f>IF(B24="","",VLOOKUP(B24,様式4・中学部!$A$17:$H$136,2,FALSE))</f>
        <v>国語</v>
      </c>
      <c r="D24" s="178" t="str">
        <f>IF(B24="","",VLOOKUP(B24,様式4・中学部!$A$17:$H$136,3,FALSE))</f>
        <v>国語</v>
      </c>
      <c r="E24" s="178" t="str">
        <f>IF(B24="","",VLOOKUP(B24,様式4・中学部!$A$17:$H$136,4,FALSE))</f>
        <v>東書</v>
      </c>
      <c r="F24" s="179" t="str">
        <f>IF(B24="","",VLOOKUP(B24,様式4・中学部!$A$17:$H$136,5,FALSE))</f>
        <v>こくご　☆☆</v>
      </c>
      <c r="G24" s="179" t="str">
        <f>IF(B24="","",VLOOKUP(B24,様式4・中学部!$A$17:$H$136,6,FALSE))</f>
        <v>知</v>
      </c>
      <c r="H24" s="179" t="str">
        <f>IF(B24="","",VLOOKUP(B24,様式4・中学部!$A$17:$H$136,7,FALSE))</f>
        <v>Ⅱ</v>
      </c>
      <c r="I24" s="197" t="s">
        <v>7935</v>
      </c>
    </row>
    <row r="25" spans="1:9" ht="80.099999999999994" customHeight="1" x14ac:dyDescent="0.45">
      <c r="A25" s="176">
        <v>18</v>
      </c>
      <c r="B25" s="177" t="s">
        <v>2067</v>
      </c>
      <c r="C25" s="178" t="str">
        <f>IF(B25="","",VLOOKUP(B25,様式4・中学部!$A$17:$H$136,2,FALSE))</f>
        <v>国語</v>
      </c>
      <c r="D25" s="178" t="str">
        <f>IF(B25="","",VLOOKUP(B25,様式4・中学部!$A$17:$H$136,3,FALSE))</f>
        <v>国語</v>
      </c>
      <c r="E25" s="178" t="str">
        <f>IF(B25="","",VLOOKUP(B25,様式4・中学部!$A$17:$H$136,4,FALSE))</f>
        <v>東書</v>
      </c>
      <c r="F25" s="179" t="str">
        <f>IF(B25="","",VLOOKUP(B25,様式4・中学部!$A$17:$H$136,5,FALSE))</f>
        <v>こくご　☆☆☆</v>
      </c>
      <c r="G25" s="179" t="str">
        <f>IF(B25="","",VLOOKUP(B25,様式4・中学部!$A$17:$H$136,6,FALSE))</f>
        <v>知</v>
      </c>
      <c r="H25" s="179" t="str">
        <f>IF(B25="","",VLOOKUP(B25,様式4・中学部!$A$17:$H$136,7,FALSE))</f>
        <v>Ⅱ</v>
      </c>
      <c r="I25" s="197" t="s">
        <v>7936</v>
      </c>
    </row>
    <row r="26" spans="1:9" ht="80.099999999999994" customHeight="1" x14ac:dyDescent="0.45">
      <c r="A26" s="176">
        <v>19</v>
      </c>
      <c r="B26" s="177" t="s">
        <v>2068</v>
      </c>
      <c r="C26" s="178" t="str">
        <f>IF(B26="","",VLOOKUP(B26,様式4・中学部!$A$17:$H$136,2,FALSE))</f>
        <v>国語</v>
      </c>
      <c r="D26" s="178" t="str">
        <f>IF(B26="","",VLOOKUP(B26,様式4・中学部!$A$17:$H$136,3,FALSE))</f>
        <v>国語</v>
      </c>
      <c r="E26" s="178" t="str">
        <f>IF(B26="","",VLOOKUP(B26,様式4・中学部!$A$17:$H$136,4,FALSE))</f>
        <v>東書</v>
      </c>
      <c r="F26" s="179" t="str">
        <f>IF(B26="","",VLOOKUP(B26,様式4・中学部!$A$17:$H$136,5,FALSE))</f>
        <v>国語　☆☆☆☆</v>
      </c>
      <c r="G26" s="179" t="str">
        <f>IF(B26="","",VLOOKUP(B26,様式4・中学部!$A$17:$H$136,6,FALSE))</f>
        <v>知</v>
      </c>
      <c r="H26" s="179" t="str">
        <f>IF(B26="","",VLOOKUP(B26,様式4・中学部!$A$17:$H$136,7,FALSE))</f>
        <v>Ⅱ</v>
      </c>
      <c r="I26" s="197" t="s">
        <v>7937</v>
      </c>
    </row>
    <row r="27" spans="1:9" ht="80.099999999999994" customHeight="1" x14ac:dyDescent="0.45">
      <c r="A27" s="176">
        <v>20</v>
      </c>
      <c r="B27" s="177" t="s">
        <v>2069</v>
      </c>
      <c r="C27" s="178" t="str">
        <f>IF(B27="","",VLOOKUP(B27,様式4・中学部!$A$17:$H$136,2,FALSE))</f>
        <v>国語</v>
      </c>
      <c r="D27" s="178" t="str">
        <f>IF(B27="","",VLOOKUP(B27,様式4・中学部!$A$17:$H$136,3,FALSE))</f>
        <v>国語</v>
      </c>
      <c r="E27" s="178" t="str">
        <f>IF(B27="","",VLOOKUP(B27,様式4・中学部!$A$17:$H$136,4,FALSE))</f>
        <v>東書</v>
      </c>
      <c r="F27" s="179" t="str">
        <f>IF(B27="","",VLOOKUP(B27,様式4・中学部!$A$17:$H$136,5,FALSE))</f>
        <v>国語　☆☆☆☆☆</v>
      </c>
      <c r="G27" s="179" t="str">
        <f>IF(B27="","",VLOOKUP(B27,様式4・中学部!$A$17:$H$136,6,FALSE))</f>
        <v>知</v>
      </c>
      <c r="H27" s="179" t="str">
        <f>IF(B27="","",VLOOKUP(B27,様式4・中学部!$A$17:$H$136,7,FALSE))</f>
        <v>Ⅱ</v>
      </c>
      <c r="I27" s="197" t="s">
        <v>7938</v>
      </c>
    </row>
    <row r="28" spans="1:9" ht="80.099999999999994" customHeight="1" x14ac:dyDescent="0.45">
      <c r="A28" s="176">
        <v>21</v>
      </c>
      <c r="B28" s="177" t="s">
        <v>2070</v>
      </c>
      <c r="C28" s="178" t="str">
        <f>IF(B28="","",VLOOKUP(B28,様式4・中学部!$A$17:$H$136,2,FALSE))</f>
        <v>数学</v>
      </c>
      <c r="D28" s="178" t="str">
        <f>IF(B28="","",VLOOKUP(B28,様式4・中学部!$A$17:$H$136,3,FALSE))</f>
        <v>数学</v>
      </c>
      <c r="E28" s="178" t="str">
        <f>IF(B28="","",VLOOKUP(B28,様式4・中学部!$A$17:$H$136,4,FALSE))</f>
        <v>教出</v>
      </c>
      <c r="F28" s="179" t="str">
        <f>IF(B28="","",VLOOKUP(B28,様式4・中学部!$A$17:$H$136,5,FALSE))</f>
        <v>さんすう　☆</v>
      </c>
      <c r="G28" s="179" t="str">
        <f>IF(B28="","",VLOOKUP(B28,様式4・中学部!$A$17:$H$136,6,FALSE))</f>
        <v>自</v>
      </c>
      <c r="H28" s="179" t="str">
        <f>IF(B28="","",VLOOKUP(B28,様式4・中学部!$A$17:$H$136,7,FALSE))</f>
        <v>Ⅲ</v>
      </c>
      <c r="I28" s="197" t="s">
        <v>7939</v>
      </c>
    </row>
    <row r="29" spans="1:9" ht="80.099999999999994" customHeight="1" x14ac:dyDescent="0.45">
      <c r="A29" s="176">
        <v>22</v>
      </c>
      <c r="B29" s="177" t="s">
        <v>2071</v>
      </c>
      <c r="C29" s="178" t="str">
        <f>IF(B29="","",VLOOKUP(B29,様式4・中学部!$A$17:$H$136,2,FALSE))</f>
        <v>数学</v>
      </c>
      <c r="D29" s="178" t="str">
        <f>IF(B29="","",VLOOKUP(B29,様式4・中学部!$A$17:$H$136,3,FALSE))</f>
        <v>数学</v>
      </c>
      <c r="E29" s="178" t="str">
        <f>IF(B29="","",VLOOKUP(B29,様式4・中学部!$A$17:$H$136,4,FALSE))</f>
        <v>教出</v>
      </c>
      <c r="F29" s="179" t="str">
        <f>IF(B29="","",VLOOKUP(B29,様式4・中学部!$A$17:$H$136,5,FALSE))</f>
        <v>さんすう　☆☆（１）
さんすう　☆☆（２）</v>
      </c>
      <c r="G29" s="179" t="str">
        <f>IF(B29="","",VLOOKUP(B29,様式4・中学部!$A$17:$H$136,6,FALSE))</f>
        <v>知</v>
      </c>
      <c r="H29" s="179" t="str">
        <f>IF(B29="","",VLOOKUP(B29,様式4・中学部!$A$17:$H$136,7,FALSE))</f>
        <v>Ⅱ</v>
      </c>
      <c r="I29" s="197" t="s">
        <v>7940</v>
      </c>
    </row>
    <row r="30" spans="1:9" ht="80.099999999999994" customHeight="1" x14ac:dyDescent="0.45">
      <c r="A30" s="176">
        <v>23</v>
      </c>
      <c r="B30" s="177" t="s">
        <v>2072</v>
      </c>
      <c r="C30" s="178" t="str">
        <f>IF(B30="","",VLOOKUP(B30,様式4・中学部!$A$17:$H$136,2,FALSE))</f>
        <v>数学</v>
      </c>
      <c r="D30" s="178" t="str">
        <f>IF(B30="","",VLOOKUP(B30,様式4・中学部!$A$17:$H$136,3,FALSE))</f>
        <v>数学</v>
      </c>
      <c r="E30" s="178" t="str">
        <f>IF(B30="","",VLOOKUP(B30,様式4・中学部!$A$17:$H$136,4,FALSE))</f>
        <v>教出</v>
      </c>
      <c r="F30" s="179" t="str">
        <f>IF(B30="","",VLOOKUP(B30,様式4・中学部!$A$17:$H$136,5,FALSE))</f>
        <v>さんすう　☆☆☆</v>
      </c>
      <c r="G30" s="179" t="str">
        <f>IF(B30="","",VLOOKUP(B30,様式4・中学部!$A$17:$H$136,6,FALSE))</f>
        <v>知</v>
      </c>
      <c r="H30" s="179" t="str">
        <f>IF(B30="","",VLOOKUP(B30,様式4・中学部!$A$17:$H$136,7,FALSE))</f>
        <v>Ⅱ</v>
      </c>
      <c r="I30" s="197" t="s">
        <v>7941</v>
      </c>
    </row>
    <row r="31" spans="1:9" ht="80.099999999999994" customHeight="1" x14ac:dyDescent="0.45">
      <c r="A31" s="176">
        <v>24</v>
      </c>
      <c r="B31" s="177" t="s">
        <v>2073</v>
      </c>
      <c r="C31" s="178" t="str">
        <f>IF(B31="","",VLOOKUP(B31,様式4・中学部!$A$17:$H$136,2,FALSE))</f>
        <v>数学</v>
      </c>
      <c r="D31" s="178" t="str">
        <f>IF(B31="","",VLOOKUP(B31,様式4・中学部!$A$17:$H$136,3,FALSE))</f>
        <v>数学</v>
      </c>
      <c r="E31" s="178" t="str">
        <f>IF(B31="","",VLOOKUP(B31,様式4・中学部!$A$17:$H$136,4,FALSE))</f>
        <v>教出</v>
      </c>
      <c r="F31" s="179" t="str">
        <f>IF(B31="","",VLOOKUP(B31,様式4・中学部!$A$17:$H$136,5,FALSE))</f>
        <v>数学　☆☆☆☆</v>
      </c>
      <c r="G31" s="179" t="str">
        <f>IF(B31="","",VLOOKUP(B31,様式4・中学部!$A$17:$H$136,6,FALSE))</f>
        <v>知</v>
      </c>
      <c r="H31" s="179" t="str">
        <f>IF(B31="","",VLOOKUP(B31,様式4・中学部!$A$17:$H$136,7,FALSE))</f>
        <v>Ⅱ</v>
      </c>
      <c r="I31" s="197" t="s">
        <v>7942</v>
      </c>
    </row>
    <row r="32" spans="1:9" ht="80.099999999999994" customHeight="1" x14ac:dyDescent="0.45">
      <c r="A32" s="176">
        <v>25</v>
      </c>
      <c r="B32" s="177" t="s">
        <v>2074</v>
      </c>
      <c r="C32" s="178" t="str">
        <f>IF(B32="","",VLOOKUP(B32,様式4・中学部!$A$17:$H$136,2,FALSE))</f>
        <v>数学</v>
      </c>
      <c r="D32" s="178" t="str">
        <f>IF(B32="","",VLOOKUP(B32,様式4・中学部!$A$17:$H$136,3,FALSE))</f>
        <v>数学</v>
      </c>
      <c r="E32" s="178" t="str">
        <f>IF(B32="","",VLOOKUP(B32,様式4・中学部!$A$17:$H$136,4,FALSE))</f>
        <v>教出</v>
      </c>
      <c r="F32" s="179" t="str">
        <f>IF(B32="","",VLOOKUP(B32,様式4・中学部!$A$17:$H$136,5,FALSE))</f>
        <v>数学　☆☆☆☆☆</v>
      </c>
      <c r="G32" s="179" t="str">
        <f>IF(B32="","",VLOOKUP(B32,様式4・中学部!$A$17:$H$136,6,FALSE))</f>
        <v>知</v>
      </c>
      <c r="H32" s="179" t="str">
        <f>IF(B32="","",VLOOKUP(B32,様式4・中学部!$A$17:$H$136,7,FALSE))</f>
        <v>Ⅱ</v>
      </c>
      <c r="I32" s="197" t="s">
        <v>7943</v>
      </c>
    </row>
    <row r="33" spans="1:9" ht="80.099999999999994" customHeight="1" x14ac:dyDescent="0.45">
      <c r="A33" s="176">
        <v>26</v>
      </c>
      <c r="B33" s="177" t="s">
        <v>2075</v>
      </c>
      <c r="C33" s="178" t="str">
        <f>IF(B33="","",VLOOKUP(B33,様式4・中学部!$A$17:$H$136,2,FALSE))</f>
        <v>美術</v>
      </c>
      <c r="D33" s="178" t="str">
        <f>IF(B33="","",VLOOKUP(B33,様式4・中学部!$A$17:$H$136,3,FALSE))</f>
        <v>美術</v>
      </c>
      <c r="E33" s="178" t="str">
        <f>IF(B33="","",VLOOKUP(B33,様式4・中学部!$A$17:$H$136,4,FALSE))</f>
        <v>12-2　小　学　館</v>
      </c>
      <c r="F33" s="179" t="str">
        <f>IF(B33="","",VLOOKUP(B33,様式4・中学部!$A$17:$H$136,5,FALSE))</f>
        <v>あーとぶっくひらめき美術館第１館</v>
      </c>
      <c r="G33" s="179" t="str">
        <f>IF(B33="","",VLOOKUP(B33,様式4・中学部!$A$17:$H$136,6,FALSE))</f>
        <v>自</v>
      </c>
      <c r="H33" s="179" t="str">
        <f>IF(B33="","",VLOOKUP(B33,様式4・中学部!$A$17:$H$136,7,FALSE))</f>
        <v>Ⅲ</v>
      </c>
      <c r="I33" s="197" t="s">
        <v>7966</v>
      </c>
    </row>
    <row r="34" spans="1:9" ht="80.099999999999994" customHeight="1" x14ac:dyDescent="0.45">
      <c r="A34" s="176">
        <v>27</v>
      </c>
      <c r="B34" s="177" t="s">
        <v>2076</v>
      </c>
      <c r="C34" s="178" t="str">
        <f>IF(B34="","",VLOOKUP(B34,様式4・中学部!$A$17:$H$136,2,FALSE))</f>
        <v>音楽</v>
      </c>
      <c r="D34" s="178" t="str">
        <f>IF(B34="","",VLOOKUP(B34,様式4・中学部!$A$17:$H$136,3,FALSE))</f>
        <v>音楽</v>
      </c>
      <c r="E34" s="178" t="str">
        <f>IF(B34="","",VLOOKUP(B34,様式4・中学部!$A$17:$H$136,4,FALSE))</f>
        <v>06-1　偕　成　社</v>
      </c>
      <c r="F34" s="179" t="str">
        <f>IF(B34="","",VLOOKUP(B34,様式4・中学部!$A$17:$H$136,5,FALSE))</f>
        <v>エリック・カールの絵本うたがみえるきこえるよ</v>
      </c>
      <c r="G34" s="179" t="str">
        <f>IF(B34="","",VLOOKUP(B34,様式4・中学部!$A$17:$H$136,6,FALSE))</f>
        <v>知</v>
      </c>
      <c r="H34" s="179" t="str">
        <f>IF(B34="","",VLOOKUP(B34,様式4・中学部!$A$17:$H$136,7,FALSE))</f>
        <v>Ⅱ･Ⅲ</v>
      </c>
      <c r="I34" s="197" t="s">
        <v>7967</v>
      </c>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X59" sqref="X59:X6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様式4・中学部!W3</f>
        <v>中学部</v>
      </c>
      <c r="B1" s="392"/>
      <c r="C1" s="393" t="s">
        <v>5526</v>
      </c>
      <c r="D1" s="394"/>
      <c r="E1" s="157"/>
      <c r="F1" s="390" t="s">
        <v>7713</v>
      </c>
      <c r="G1" s="390"/>
      <c r="H1" s="390"/>
    </row>
    <row r="2" spans="1:8" ht="29.25" customHeight="1" x14ac:dyDescent="0.45">
      <c r="A2" s="396" t="str">
        <f>様式4・中学部!F1&amp;"選定理由一覧表（検定済教科書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9" t="str">
        <f>様式３・中1!F3</f>
        <v>学校名　　　大阪府立西淀川支援学校　　　中学部</v>
      </c>
      <c r="G3" s="389"/>
      <c r="H3" s="389"/>
    </row>
    <row r="4" spans="1:8" s="35" customFormat="1" ht="20.399999999999999" customHeight="1" x14ac:dyDescent="0.2">
      <c r="A4" s="158"/>
      <c r="B4" s="158"/>
      <c r="C4" s="159"/>
      <c r="D4" s="159"/>
      <c r="E4" s="159"/>
      <c r="F4" s="395"/>
      <c r="G4" s="395"/>
      <c r="H4" s="395"/>
    </row>
    <row r="5" spans="1:8" s="35" customFormat="1" ht="20.399999999999999" customHeight="1" x14ac:dyDescent="0.2">
      <c r="A5" s="388" t="s">
        <v>2017</v>
      </c>
      <c r="B5" s="388"/>
      <c r="C5" s="388"/>
      <c r="D5" s="159"/>
      <c r="E5" s="159"/>
      <c r="F5" s="285" t="s">
        <v>7714</v>
      </c>
      <c r="G5" s="285"/>
      <c r="H5" s="285"/>
    </row>
    <row r="6" spans="1:8" ht="20.399999999999999" customHeight="1" x14ac:dyDescent="0.45">
      <c r="A6" s="388"/>
      <c r="B6" s="388"/>
      <c r="C6" s="388"/>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IF(B8="","",VLOOKUP(B8,様式4・中学部!$A$17:$H$136,2,FALSE))</f>
        <v/>
      </c>
      <c r="D8" s="398" t="str">
        <f>IF(B8="","",VLOOKUP(B8,様式4・中学部!$A$17:$H$136,3,FALSE))</f>
        <v/>
      </c>
      <c r="E8" s="166" t="str">
        <f>IF(B8="","",VLOOKUP(B8,様式4・中学部!$A$17:$H$136,4,FALSE))</f>
        <v/>
      </c>
      <c r="F8" s="167" t="str">
        <f>IF(B8="","",VLOOKUP(B8,様式4・中学部!$A$17:$H$136,5,FALSE))</f>
        <v/>
      </c>
      <c r="G8" s="401" t="str">
        <f>IF(B8="","",VLOOKUP(B8,様式4・中学部!$A$17:$H$136,7,FALSE))</f>
        <v/>
      </c>
      <c r="H8" s="198"/>
    </row>
    <row r="9" spans="1:8" ht="80.099999999999994" customHeight="1" x14ac:dyDescent="0.45">
      <c r="A9" s="161" t="s">
        <v>2142</v>
      </c>
      <c r="B9" s="168"/>
      <c r="C9" s="399"/>
      <c r="D9" s="399"/>
      <c r="E9" s="169" t="str">
        <f>IF(B9="","",VLOOKUP(B9,ア!$A$2:$C$788,2,FALSE))</f>
        <v/>
      </c>
      <c r="F9" s="170" t="str">
        <f>IF(B9="","",VLOOKUP(B9,ア!$A$2:$C$788,3,FALSE))</f>
        <v/>
      </c>
      <c r="G9" s="402"/>
      <c r="H9" s="199"/>
    </row>
    <row r="10" spans="1:8" ht="80.099999999999994" customHeight="1" x14ac:dyDescent="0.45">
      <c r="A10" s="161" t="s">
        <v>2142</v>
      </c>
      <c r="B10" s="168"/>
      <c r="C10" s="400"/>
      <c r="D10" s="400"/>
      <c r="E10" s="169" t="str">
        <f>IF(B10="","",VLOOKUP(B10,ア!$A$2:$C$788,2,FALSE))</f>
        <v/>
      </c>
      <c r="F10" s="170" t="str">
        <f>IF(B10="","",VLOOKUP(B10,ア!$A$2:$C$788,3,FALSE))</f>
        <v/>
      </c>
      <c r="G10" s="403"/>
      <c r="H10" s="200"/>
    </row>
    <row r="11" spans="1:8" ht="80.099999999999994" customHeight="1" x14ac:dyDescent="0.45">
      <c r="A11" s="164">
        <v>2</v>
      </c>
      <c r="B11" s="165"/>
      <c r="C11" s="398" t="str">
        <f>IF(B11="","",VLOOKUP(B11,様式4・中学部!$A$17:$H$136,2,FALSE))</f>
        <v/>
      </c>
      <c r="D11" s="398" t="str">
        <f>IF(B11="","",VLOOKUP(B11,様式4・中学部!$A$17:$H$136,3,FALSE))</f>
        <v/>
      </c>
      <c r="E11" s="166" t="str">
        <f>IF(B11="","",VLOOKUP(B11,様式4・中学部!$A$17:$H$136,4,FALSE))</f>
        <v/>
      </c>
      <c r="F11" s="167" t="str">
        <f>IF(B11="","",VLOOKUP(B11,様式4・中学部!$A$17:$H$136,5,FALSE))</f>
        <v/>
      </c>
      <c r="G11" s="401" t="str">
        <f>IF(B11="","",VLOOKUP(B11,様式4・中学部!$A$17:$H$136,7,FALSE))</f>
        <v/>
      </c>
      <c r="H11" s="198"/>
    </row>
    <row r="12" spans="1:8" ht="80.099999999999994" customHeight="1" x14ac:dyDescent="0.45">
      <c r="A12" s="161" t="s">
        <v>2142</v>
      </c>
      <c r="B12" s="168"/>
      <c r="C12" s="399"/>
      <c r="D12" s="399"/>
      <c r="E12" s="169" t="str">
        <f>IF(B12="","",VLOOKUP(B12,ア!$A$2:$C$788,2,FALSE))</f>
        <v/>
      </c>
      <c r="F12" s="170" t="str">
        <f>IF(B12="","",VLOOKUP(B12,ア!$A$2:$C$788,3,FALSE))</f>
        <v/>
      </c>
      <c r="G12" s="402"/>
      <c r="H12" s="199"/>
    </row>
    <row r="13" spans="1:8" ht="80.099999999999994" customHeight="1" x14ac:dyDescent="0.45">
      <c r="A13" s="161" t="s">
        <v>2142</v>
      </c>
      <c r="B13" s="168"/>
      <c r="C13" s="400"/>
      <c r="D13" s="400"/>
      <c r="E13" s="169" t="str">
        <f>IF(B13="","",VLOOKUP(B13,ア!$A$2:$C$788,2,FALSE))</f>
        <v/>
      </c>
      <c r="F13" s="170" t="str">
        <f>IF(B13="","",VLOOKUP(B13,ア!$A$2:$C$788,3,FALSE))</f>
        <v/>
      </c>
      <c r="G13" s="403"/>
      <c r="H13" s="200"/>
    </row>
    <row r="14" spans="1:8" ht="80.099999999999994" customHeight="1" x14ac:dyDescent="0.45">
      <c r="A14" s="164">
        <v>3</v>
      </c>
      <c r="B14" s="165"/>
      <c r="C14" s="398" t="str">
        <f>IF(B14="","",VLOOKUP(B14,様式4・中学部!$A$17:$H$136,2,FALSE))</f>
        <v/>
      </c>
      <c r="D14" s="398" t="str">
        <f>IF(B14="","",VLOOKUP(B14,様式4・中学部!$A$17:$H$136,3,FALSE))</f>
        <v/>
      </c>
      <c r="E14" s="166" t="str">
        <f>IF(B14="","",VLOOKUP(B14,様式4・中学部!$A$17:$H$136,4,FALSE))</f>
        <v/>
      </c>
      <c r="F14" s="167" t="str">
        <f>IF(B14="","",VLOOKUP(B14,様式4・中学部!$A$17:$H$136,5,FALSE))</f>
        <v/>
      </c>
      <c r="G14" s="401" t="str">
        <f>IF(B14="","",VLOOKUP(B14,様式4・中学部!$A$17:$H$136,7,FALSE))</f>
        <v/>
      </c>
      <c r="H14" s="198"/>
    </row>
    <row r="15" spans="1:8" ht="80.099999999999994" customHeight="1" x14ac:dyDescent="0.45">
      <c r="A15" s="161" t="s">
        <v>2142</v>
      </c>
      <c r="B15" s="168"/>
      <c r="C15" s="399"/>
      <c r="D15" s="399"/>
      <c r="E15" s="169" t="str">
        <f>IF(B15="","",VLOOKUP(B15,ア!$A$2:$C$788,2,FALSE))</f>
        <v/>
      </c>
      <c r="F15" s="170" t="str">
        <f>IF(B15="","",VLOOKUP(B15,ア!$A$2:$C$788,3,FALSE))</f>
        <v/>
      </c>
      <c r="G15" s="402"/>
      <c r="H15" s="199"/>
    </row>
    <row r="16" spans="1:8" ht="80.099999999999994" customHeight="1" x14ac:dyDescent="0.45">
      <c r="A16" s="161" t="s">
        <v>2142</v>
      </c>
      <c r="B16" s="168"/>
      <c r="C16" s="400"/>
      <c r="D16" s="400"/>
      <c r="E16" s="169" t="str">
        <f>IF(B16="","",VLOOKUP(B16,ア!$A$2:$C$788,2,FALSE))</f>
        <v/>
      </c>
      <c r="F16" s="170" t="str">
        <f>IF(B16="","",VLOOKUP(B16,ア!$A$2:$C$788,3,FALSE))</f>
        <v/>
      </c>
      <c r="G16" s="403"/>
      <c r="H16" s="200"/>
    </row>
    <row r="17" spans="1:8" ht="80.099999999999994" customHeight="1" x14ac:dyDescent="0.45">
      <c r="A17" s="164">
        <v>4</v>
      </c>
      <c r="B17" s="165"/>
      <c r="C17" s="398" t="str">
        <f>IF(B17="","",VLOOKUP(B17,様式4・中学部!$A$17:$H$136,2,FALSE))</f>
        <v/>
      </c>
      <c r="D17" s="398" t="str">
        <f>IF(B17="","",VLOOKUP(B17,様式4・中学部!$A$17:$H$136,3,FALSE))</f>
        <v/>
      </c>
      <c r="E17" s="166" t="str">
        <f>IF(B17="","",VLOOKUP(B17,様式4・中学部!$A$17:$H$136,4,FALSE))</f>
        <v/>
      </c>
      <c r="F17" s="167" t="str">
        <f>IF(B17="","",VLOOKUP(B17,様式4・中学部!$A$17:$H$136,5,FALSE))</f>
        <v/>
      </c>
      <c r="G17" s="401" t="str">
        <f>IF(B17="","",VLOOKUP(B17,様式4・中学部!$A$17:$H$136,7,FALSE))</f>
        <v/>
      </c>
      <c r="H17" s="198"/>
    </row>
    <row r="18" spans="1:8" ht="80.099999999999994" customHeight="1" x14ac:dyDescent="0.45">
      <c r="A18" s="161" t="s">
        <v>2142</v>
      </c>
      <c r="B18" s="168"/>
      <c r="C18" s="399"/>
      <c r="D18" s="399"/>
      <c r="E18" s="169" t="str">
        <f>IF(B18="","",VLOOKUP(B18,ア!$A$2:$C$788,2,FALSE))</f>
        <v/>
      </c>
      <c r="F18" s="170" t="str">
        <f>IF(B18="","",VLOOKUP(B18,ア!$A$2:$C$788,3,FALSE))</f>
        <v/>
      </c>
      <c r="G18" s="402"/>
      <c r="H18" s="199"/>
    </row>
    <row r="19" spans="1:8" ht="80.099999999999994" customHeight="1" x14ac:dyDescent="0.45">
      <c r="A19" s="161" t="s">
        <v>2142</v>
      </c>
      <c r="B19" s="168"/>
      <c r="C19" s="400"/>
      <c r="D19" s="400"/>
      <c r="E19" s="169" t="str">
        <f>IF(B19="","",VLOOKUP(B19,ア!$A$2:$C$788,2,FALSE))</f>
        <v/>
      </c>
      <c r="F19" s="170" t="str">
        <f>IF(B19="","",VLOOKUP(B19,ア!$A$2:$C$788,3,FALSE))</f>
        <v/>
      </c>
      <c r="G19" s="403"/>
      <c r="H19" s="200"/>
    </row>
    <row r="20" spans="1:8" ht="80.099999999999994" customHeight="1" x14ac:dyDescent="0.45">
      <c r="A20" s="164">
        <v>5</v>
      </c>
      <c r="B20" s="165"/>
      <c r="C20" s="398" t="str">
        <f>IF(B20="","",VLOOKUP(B20,様式4・中学部!$A$17:$H$136,2,FALSE))</f>
        <v/>
      </c>
      <c r="D20" s="398" t="str">
        <f>IF(B20="","",VLOOKUP(B20,様式4・中学部!$A$17:$H$136,3,FALSE))</f>
        <v/>
      </c>
      <c r="E20" s="166" t="str">
        <f>IF(B20="","",VLOOKUP(B20,様式4・中学部!$A$17:$H$136,4,FALSE))</f>
        <v/>
      </c>
      <c r="F20" s="167" t="str">
        <f>IF(B20="","",VLOOKUP(B20,様式4・中学部!$A$17:$H$136,5,FALSE))</f>
        <v/>
      </c>
      <c r="G20" s="401" t="str">
        <f>IF(B20="","",VLOOKUP(B20,様式4・中学部!$A$17:$H$136,7,FALSE))</f>
        <v/>
      </c>
      <c r="H20" s="198"/>
    </row>
    <row r="21" spans="1:8" ht="80.099999999999994" customHeight="1" x14ac:dyDescent="0.45">
      <c r="A21" s="161" t="s">
        <v>2142</v>
      </c>
      <c r="B21" s="168"/>
      <c r="C21" s="399"/>
      <c r="D21" s="399"/>
      <c r="E21" s="169" t="str">
        <f>IF(B21="","",VLOOKUP(B21,ア!$A$2:$C$788,2,FALSE))</f>
        <v/>
      </c>
      <c r="F21" s="170" t="str">
        <f>IF(B21="","",VLOOKUP(B21,ア!$A$2:$C$788,3,FALSE))</f>
        <v/>
      </c>
      <c r="G21" s="402"/>
      <c r="H21" s="199"/>
    </row>
    <row r="22" spans="1:8" ht="80.099999999999994" customHeight="1" x14ac:dyDescent="0.45">
      <c r="A22" s="161" t="s">
        <v>2142</v>
      </c>
      <c r="B22" s="168"/>
      <c r="C22" s="400"/>
      <c r="D22" s="400"/>
      <c r="E22" s="169" t="str">
        <f>IF(B22="","",VLOOKUP(B22,ア!$A$2:$C$788,2,FALSE))</f>
        <v/>
      </c>
      <c r="F22" s="170" t="str">
        <f>IF(B22="","",VLOOKUP(B22,ア!$A$2:$C$788,3,FALSE))</f>
        <v/>
      </c>
      <c r="G22" s="403"/>
      <c r="H22" s="200"/>
    </row>
    <row r="23" spans="1:8" ht="80.099999999999994" customHeight="1" x14ac:dyDescent="0.45">
      <c r="A23" s="164">
        <v>6</v>
      </c>
      <c r="B23" s="165"/>
      <c r="C23" s="398" t="str">
        <f>IF(B23="","",VLOOKUP(B23,様式4・中学部!$A$17:$H$136,2,FALSE))</f>
        <v/>
      </c>
      <c r="D23" s="398" t="str">
        <f>IF(B23="","",VLOOKUP(B23,様式4・中学部!$A$17:$H$136,3,FALSE))</f>
        <v/>
      </c>
      <c r="E23" s="166" t="str">
        <f>IF(B23="","",VLOOKUP(B23,様式4・中学部!$A$17:$H$136,4,FALSE))</f>
        <v/>
      </c>
      <c r="F23" s="167" t="str">
        <f>IF(B23="","",VLOOKUP(B23,様式4・中学部!$A$17:$H$136,5,FALSE))</f>
        <v/>
      </c>
      <c r="G23" s="401" t="str">
        <f>IF(B23="","",VLOOKUP(B23,様式4・中学部!$A$17:$H$136,7,FALSE))</f>
        <v/>
      </c>
      <c r="H23" s="198"/>
    </row>
    <row r="24" spans="1:8" ht="80.099999999999994" customHeight="1" x14ac:dyDescent="0.45">
      <c r="A24" s="161" t="s">
        <v>2142</v>
      </c>
      <c r="B24" s="168"/>
      <c r="C24" s="399"/>
      <c r="D24" s="399"/>
      <c r="E24" s="169" t="str">
        <f>IF(B24="","",VLOOKUP(B24,ア!$A$2:$C$788,2,FALSE))</f>
        <v/>
      </c>
      <c r="F24" s="170" t="str">
        <f>IF(B24="","",VLOOKUP(B24,ア!$A$2:$C$788,3,FALSE))</f>
        <v/>
      </c>
      <c r="G24" s="402"/>
      <c r="H24" s="199"/>
    </row>
    <row r="25" spans="1:8" ht="80.099999999999994" customHeight="1" x14ac:dyDescent="0.45">
      <c r="A25" s="161" t="s">
        <v>2142</v>
      </c>
      <c r="B25" s="168"/>
      <c r="C25" s="400"/>
      <c r="D25" s="400"/>
      <c r="E25" s="169" t="str">
        <f>IF(B25="","",VLOOKUP(B25,ア!$A$2:$C$788,2,FALSE))</f>
        <v/>
      </c>
      <c r="F25" s="170" t="str">
        <f>IF(B25="","",VLOOKUP(B25,ア!$A$2:$C$788,3,FALSE))</f>
        <v/>
      </c>
      <c r="G25" s="403"/>
      <c r="H25" s="200"/>
    </row>
    <row r="26" spans="1:8" ht="80.099999999999994" customHeight="1" x14ac:dyDescent="0.45">
      <c r="A26" s="164">
        <v>7</v>
      </c>
      <c r="B26" s="165"/>
      <c r="C26" s="398" t="str">
        <f>IF(B26="","",VLOOKUP(B26,様式4・中学部!$A$17:$H$136,2,FALSE))</f>
        <v/>
      </c>
      <c r="D26" s="398" t="str">
        <f>IF(B26="","",VLOOKUP(B26,様式4・中学部!$A$17:$H$136,3,FALSE))</f>
        <v/>
      </c>
      <c r="E26" s="166" t="str">
        <f>IF(B26="","",VLOOKUP(B26,様式4・中学部!$A$17:$H$136,4,FALSE))</f>
        <v/>
      </c>
      <c r="F26" s="167" t="str">
        <f>IF(B26="","",VLOOKUP(B26,様式4・中学部!$A$17:$H$136,5,FALSE))</f>
        <v/>
      </c>
      <c r="G26" s="401" t="str">
        <f>IF(B26="","",VLOOKUP(B26,様式4・中学部!$A$17:$H$136,7,FALSE))</f>
        <v/>
      </c>
      <c r="H26" s="198"/>
    </row>
    <row r="27" spans="1:8" ht="80.099999999999994" customHeight="1" x14ac:dyDescent="0.45">
      <c r="A27" s="161" t="s">
        <v>2142</v>
      </c>
      <c r="B27" s="168"/>
      <c r="C27" s="399"/>
      <c r="D27" s="399"/>
      <c r="E27" s="169" t="str">
        <f>IF(B27="","",VLOOKUP(B27,ア!$A$2:$C$788,2,FALSE))</f>
        <v/>
      </c>
      <c r="F27" s="170" t="str">
        <f>IF(B27="","",VLOOKUP(B27,ア!$A$2:$C$788,3,FALSE))</f>
        <v/>
      </c>
      <c r="G27" s="402"/>
      <c r="H27" s="199"/>
    </row>
    <row r="28" spans="1:8" ht="80.099999999999994" customHeight="1" x14ac:dyDescent="0.45">
      <c r="A28" s="161" t="s">
        <v>2142</v>
      </c>
      <c r="B28" s="168"/>
      <c r="C28" s="400"/>
      <c r="D28" s="400"/>
      <c r="E28" s="169" t="str">
        <f>IF(B28="","",VLOOKUP(B28,ア!$A$2:$C$788,2,FALSE))</f>
        <v/>
      </c>
      <c r="F28" s="170" t="str">
        <f>IF(B28="","",VLOOKUP(B28,ア!$A$2:$C$788,3,FALSE))</f>
        <v/>
      </c>
      <c r="G28" s="403"/>
      <c r="H28" s="200"/>
    </row>
    <row r="29" spans="1:8" ht="80.099999999999994" customHeight="1" x14ac:dyDescent="0.45">
      <c r="A29" s="164">
        <v>8</v>
      </c>
      <c r="B29" s="165"/>
      <c r="C29" s="398" t="str">
        <f>IF(B29="","",VLOOKUP(B29,様式4・中学部!$A$17:$H$136,2,FALSE))</f>
        <v/>
      </c>
      <c r="D29" s="398" t="str">
        <f>IF(B29="","",VLOOKUP(B29,様式4・中学部!$A$17:$H$136,3,FALSE))</f>
        <v/>
      </c>
      <c r="E29" s="166" t="str">
        <f>IF(B29="","",VLOOKUP(B29,様式4・中学部!$A$17:$H$136,4,FALSE))</f>
        <v/>
      </c>
      <c r="F29" s="167" t="str">
        <f>IF(B29="","",VLOOKUP(B29,様式4・中学部!$A$17:$H$136,5,FALSE))</f>
        <v/>
      </c>
      <c r="G29" s="401" t="str">
        <f>IF(B29="","",VLOOKUP(B29,様式4・中学部!$A$17:$H$136,7,FALSE))</f>
        <v/>
      </c>
      <c r="H29" s="198"/>
    </row>
    <row r="30" spans="1:8" ht="80.099999999999994" customHeight="1" x14ac:dyDescent="0.45">
      <c r="A30" s="161" t="s">
        <v>2142</v>
      </c>
      <c r="B30" s="168"/>
      <c r="C30" s="399"/>
      <c r="D30" s="399"/>
      <c r="E30" s="169" t="str">
        <f>IF(B30="","",VLOOKUP(B30,ア!$A$2:$C$788,2,FALSE))</f>
        <v/>
      </c>
      <c r="F30" s="170" t="str">
        <f>IF(B30="","",VLOOKUP(B30,ア!$A$2:$C$788,3,FALSE))</f>
        <v/>
      </c>
      <c r="G30" s="402"/>
      <c r="H30" s="199"/>
    </row>
    <row r="31" spans="1:8" ht="80.099999999999994" customHeight="1" x14ac:dyDescent="0.45">
      <c r="A31" s="161" t="s">
        <v>2142</v>
      </c>
      <c r="B31" s="168"/>
      <c r="C31" s="400"/>
      <c r="D31" s="400"/>
      <c r="E31" s="169" t="str">
        <f>IF(B31="","",VLOOKUP(B31,ア!$A$2:$C$788,2,FALSE))</f>
        <v/>
      </c>
      <c r="F31" s="170" t="str">
        <f>IF(B31="","",VLOOKUP(B31,ア!$A$2:$C$788,3,FALSE))</f>
        <v/>
      </c>
      <c r="G31" s="403"/>
      <c r="H31" s="200"/>
    </row>
    <row r="32" spans="1:8" ht="80.099999999999994" customHeight="1" x14ac:dyDescent="0.45">
      <c r="A32" s="164">
        <v>9</v>
      </c>
      <c r="B32" s="165"/>
      <c r="C32" s="398" t="str">
        <f>IF(B32="","",VLOOKUP(B32,様式4・中学部!$A$17:$H$136,2,FALSE))</f>
        <v/>
      </c>
      <c r="D32" s="398" t="str">
        <f>IF(B32="","",VLOOKUP(B32,様式4・中学部!$A$17:$H$136,3,FALSE))</f>
        <v/>
      </c>
      <c r="E32" s="166" t="str">
        <f>IF(B32="","",VLOOKUP(B32,様式4・中学部!$A$17:$H$136,4,FALSE))</f>
        <v/>
      </c>
      <c r="F32" s="167" t="str">
        <f>IF(B32="","",VLOOKUP(B32,様式4・中学部!$A$17:$H$136,5,FALSE))</f>
        <v/>
      </c>
      <c r="G32" s="401" t="str">
        <f>IF(B32="","",VLOOKUP(B32,様式4・中学部!$A$17:$H$136,7,FALSE))</f>
        <v/>
      </c>
      <c r="H32" s="198"/>
    </row>
    <row r="33" spans="1:8" ht="80.099999999999994" customHeight="1" x14ac:dyDescent="0.45">
      <c r="A33" s="161" t="s">
        <v>2142</v>
      </c>
      <c r="B33" s="168"/>
      <c r="C33" s="399"/>
      <c r="D33" s="399"/>
      <c r="E33" s="169" t="str">
        <f>IF(B33="","",VLOOKUP(B33,ア!$A$2:$C$788,2,FALSE))</f>
        <v/>
      </c>
      <c r="F33" s="170" t="str">
        <f>IF(B33="","",VLOOKUP(B33,ア!$A$2:$C$788,3,FALSE))</f>
        <v/>
      </c>
      <c r="G33" s="402"/>
      <c r="H33" s="199"/>
    </row>
    <row r="34" spans="1:8" ht="80.099999999999994" customHeight="1" x14ac:dyDescent="0.45">
      <c r="A34" s="161" t="s">
        <v>2142</v>
      </c>
      <c r="B34" s="168"/>
      <c r="C34" s="400"/>
      <c r="D34" s="400"/>
      <c r="E34" s="169" t="str">
        <f>IF(B34="","",VLOOKUP(B34,ア!$A$2:$C$788,2,FALSE))</f>
        <v/>
      </c>
      <c r="F34" s="170" t="str">
        <f>IF(B34="","",VLOOKUP(B34,ア!$A$2:$C$788,3,FALSE))</f>
        <v/>
      </c>
      <c r="G34" s="403"/>
      <c r="H34" s="200"/>
    </row>
    <row r="35" spans="1:8" ht="80.099999999999994" customHeight="1" x14ac:dyDescent="0.45">
      <c r="A35" s="164">
        <v>10</v>
      </c>
      <c r="B35" s="165"/>
      <c r="C35" s="398" t="str">
        <f>IF(B35="","",VLOOKUP(B35,様式4・中学部!$A$17:$H$136,2,FALSE))</f>
        <v/>
      </c>
      <c r="D35" s="398" t="str">
        <f>IF(B35="","",VLOOKUP(B35,様式4・中学部!$A$17:$H$136,3,FALSE))</f>
        <v/>
      </c>
      <c r="E35" s="166" t="str">
        <f>IF(B35="","",VLOOKUP(B35,様式4・中学部!$A$17:$H$136,4,FALSE))</f>
        <v/>
      </c>
      <c r="F35" s="167" t="str">
        <f>IF(B35="","",VLOOKUP(B35,様式4・中学部!$A$17:$H$136,5,FALSE))</f>
        <v/>
      </c>
      <c r="G35" s="401" t="str">
        <f>IF(B35="","",VLOOKUP(B35,様式4・中学部!$A$17:$H$136,7,FALSE))</f>
        <v/>
      </c>
      <c r="H35" s="198"/>
    </row>
    <row r="36" spans="1:8" ht="80.099999999999994" customHeight="1" x14ac:dyDescent="0.45">
      <c r="A36" s="161" t="s">
        <v>2142</v>
      </c>
      <c r="B36" s="168"/>
      <c r="C36" s="399"/>
      <c r="D36" s="399"/>
      <c r="E36" s="169" t="str">
        <f>IF(B36="","",VLOOKUP(B36,ア!$A$2:$C$788,2,FALSE))</f>
        <v/>
      </c>
      <c r="F36" s="170" t="str">
        <f>IF(B36="","",VLOOKUP(B36,ア!$A$2:$C$788,3,FALSE))</f>
        <v/>
      </c>
      <c r="G36" s="402"/>
      <c r="H36" s="199"/>
    </row>
    <row r="37" spans="1:8" ht="80.099999999999994" customHeight="1" x14ac:dyDescent="0.45">
      <c r="A37" s="161" t="s">
        <v>2142</v>
      </c>
      <c r="B37" s="168"/>
      <c r="C37" s="400"/>
      <c r="D37" s="400"/>
      <c r="E37" s="169" t="str">
        <f>IF(B37="","",VLOOKUP(B37,ア!$A$2:$C$788,2,FALSE))</f>
        <v/>
      </c>
      <c r="F37" s="170" t="str">
        <f>IF(B37="","",VLOOKUP(B37,ア!$A$2:$C$788,3,FALSE))</f>
        <v/>
      </c>
      <c r="G37" s="403"/>
      <c r="H37" s="200"/>
    </row>
    <row r="38" spans="1:8" ht="80.099999999999994" customHeight="1" x14ac:dyDescent="0.45">
      <c r="A38" s="164">
        <v>11</v>
      </c>
      <c r="B38" s="165"/>
      <c r="C38" s="398" t="str">
        <f>IF(B38="","",VLOOKUP(B38,様式4・中学部!$A$17:$H$136,2,FALSE))</f>
        <v/>
      </c>
      <c r="D38" s="398" t="str">
        <f>IF(B38="","",VLOOKUP(B38,様式4・中学部!$A$17:$H$136,3,FALSE))</f>
        <v/>
      </c>
      <c r="E38" s="166" t="str">
        <f>IF(B38="","",VLOOKUP(B38,様式4・中学部!$A$17:$H$136,4,FALSE))</f>
        <v/>
      </c>
      <c r="F38" s="167" t="str">
        <f>IF(B38="","",VLOOKUP(B38,様式4・中学部!$A$17:$H$136,5,FALSE))</f>
        <v/>
      </c>
      <c r="G38" s="401" t="str">
        <f>IF(B38="","",VLOOKUP(B38,様式4・中学部!$A$17:$H$136,7,FALSE))</f>
        <v/>
      </c>
      <c r="H38" s="198"/>
    </row>
    <row r="39" spans="1:8" ht="80.099999999999994" customHeight="1" x14ac:dyDescent="0.45">
      <c r="A39" s="161" t="s">
        <v>2142</v>
      </c>
      <c r="B39" s="168"/>
      <c r="C39" s="399"/>
      <c r="D39" s="399"/>
      <c r="E39" s="169" t="str">
        <f>IF(B39="","",VLOOKUP(B39,ア!$A$2:$C$788,2,FALSE))</f>
        <v/>
      </c>
      <c r="F39" s="170" t="str">
        <f>IF(B39="","",VLOOKUP(B39,ア!$A$2:$C$788,3,FALSE))</f>
        <v/>
      </c>
      <c r="G39" s="402"/>
      <c r="H39" s="199"/>
    </row>
    <row r="40" spans="1:8" ht="80.099999999999994" customHeight="1" x14ac:dyDescent="0.45">
      <c r="A40" s="161" t="s">
        <v>2142</v>
      </c>
      <c r="B40" s="168"/>
      <c r="C40" s="400"/>
      <c r="D40" s="400"/>
      <c r="E40" s="169" t="str">
        <f>IF(B40="","",VLOOKUP(B40,ア!$A$2:$C$788,2,FALSE))</f>
        <v/>
      </c>
      <c r="F40" s="170" t="str">
        <f>IF(B40="","",VLOOKUP(B40,ア!$A$2:$C$788,3,FALSE))</f>
        <v/>
      </c>
      <c r="G40" s="403"/>
      <c r="H40" s="200"/>
    </row>
    <row r="41" spans="1:8" ht="80.099999999999994" customHeight="1" x14ac:dyDescent="0.45">
      <c r="A41" s="164">
        <v>12</v>
      </c>
      <c r="B41" s="165"/>
      <c r="C41" s="398" t="str">
        <f>IF(B41="","",VLOOKUP(B41,様式4・中学部!$A$17:$H$136,2,FALSE))</f>
        <v/>
      </c>
      <c r="D41" s="398" t="str">
        <f>IF(B41="","",VLOOKUP(B41,様式4・中学部!$A$17:$H$136,3,FALSE))</f>
        <v/>
      </c>
      <c r="E41" s="166" t="str">
        <f>IF(B41="","",VLOOKUP(B41,様式4・中学部!$A$17:$H$136,4,FALSE))</f>
        <v/>
      </c>
      <c r="F41" s="167" t="str">
        <f>IF(B41="","",VLOOKUP(B41,様式4・中学部!$A$17:$H$136,5,FALSE))</f>
        <v/>
      </c>
      <c r="G41" s="401" t="str">
        <f>IF(B41="","",VLOOKUP(B41,様式4・中学部!$A$17:$H$136,7,FALSE))</f>
        <v/>
      </c>
      <c r="H41" s="198"/>
    </row>
    <row r="42" spans="1:8" ht="80.099999999999994" customHeight="1" x14ac:dyDescent="0.45">
      <c r="A42" s="161" t="s">
        <v>2142</v>
      </c>
      <c r="B42" s="168"/>
      <c r="C42" s="399"/>
      <c r="D42" s="399"/>
      <c r="E42" s="169" t="str">
        <f>IF(B42="","",VLOOKUP(B42,ア!$A$2:$C$788,2,FALSE))</f>
        <v/>
      </c>
      <c r="F42" s="170" t="str">
        <f>IF(B42="","",VLOOKUP(B42,ア!$A$2:$C$788,3,FALSE))</f>
        <v/>
      </c>
      <c r="G42" s="402"/>
      <c r="H42" s="199"/>
    </row>
    <row r="43" spans="1:8" ht="80.099999999999994" customHeight="1" x14ac:dyDescent="0.45">
      <c r="A43" s="161" t="s">
        <v>2142</v>
      </c>
      <c r="B43" s="168"/>
      <c r="C43" s="400"/>
      <c r="D43" s="400"/>
      <c r="E43" s="169" t="str">
        <f>IF(B43="","",VLOOKUP(B43,ア!$A$2:$C$788,2,FALSE))</f>
        <v/>
      </c>
      <c r="F43" s="170" t="str">
        <f>IF(B43="","",VLOOKUP(B43,ア!$A$2:$C$788,3,FALSE))</f>
        <v/>
      </c>
      <c r="G43" s="403"/>
      <c r="H43" s="200"/>
    </row>
    <row r="44" spans="1:8" ht="80.099999999999994" customHeight="1" x14ac:dyDescent="0.45">
      <c r="A44" s="164">
        <v>13</v>
      </c>
      <c r="B44" s="165"/>
      <c r="C44" s="398" t="str">
        <f>IF(B44="","",VLOOKUP(B44,様式4・中学部!$A$17:$H$136,2,FALSE))</f>
        <v/>
      </c>
      <c r="D44" s="398" t="str">
        <f>IF(B44="","",VLOOKUP(B44,様式4・中学部!$A$17:$H$136,3,FALSE))</f>
        <v/>
      </c>
      <c r="E44" s="166" t="str">
        <f>IF(B44="","",VLOOKUP(B44,様式4・中学部!$A$17:$H$136,4,FALSE))</f>
        <v/>
      </c>
      <c r="F44" s="167" t="str">
        <f>IF(B44="","",VLOOKUP(B44,様式4・中学部!$A$17:$H$136,5,FALSE))</f>
        <v/>
      </c>
      <c r="G44" s="401" t="str">
        <f>IF(B44="","",VLOOKUP(B44,様式4・中学部!$A$17:$H$136,7,FALSE))</f>
        <v/>
      </c>
      <c r="H44" s="198"/>
    </row>
    <row r="45" spans="1:8" ht="80.099999999999994" customHeight="1" x14ac:dyDescent="0.45">
      <c r="A45" s="161" t="s">
        <v>2142</v>
      </c>
      <c r="B45" s="168"/>
      <c r="C45" s="399"/>
      <c r="D45" s="399"/>
      <c r="E45" s="169" t="str">
        <f>IF(B45="","",VLOOKUP(B45,ア!$A$2:$C$788,2,FALSE))</f>
        <v/>
      </c>
      <c r="F45" s="170" t="str">
        <f>IF(B45="","",VLOOKUP(B45,ア!$A$2:$C$788,3,FALSE))</f>
        <v/>
      </c>
      <c r="G45" s="402"/>
      <c r="H45" s="199"/>
    </row>
    <row r="46" spans="1:8" ht="80.099999999999994" customHeight="1" x14ac:dyDescent="0.45">
      <c r="A46" s="161" t="s">
        <v>2142</v>
      </c>
      <c r="B46" s="168"/>
      <c r="C46" s="400"/>
      <c r="D46" s="400"/>
      <c r="E46" s="169" t="str">
        <f>IF(B46="","",VLOOKUP(B46,ア!$A$2:$C$788,2,FALSE))</f>
        <v/>
      </c>
      <c r="F46" s="170" t="str">
        <f>IF(B46="","",VLOOKUP(B46,ア!$A$2:$C$788,3,FALSE))</f>
        <v/>
      </c>
      <c r="G46" s="403"/>
      <c r="H46" s="200"/>
    </row>
    <row r="47" spans="1:8" ht="80.099999999999994" customHeight="1" x14ac:dyDescent="0.45">
      <c r="A47" s="164">
        <v>14</v>
      </c>
      <c r="B47" s="165"/>
      <c r="C47" s="398" t="str">
        <f>IF(B47="","",VLOOKUP(B47,様式4・中学部!$A$17:$H$136,2,FALSE))</f>
        <v/>
      </c>
      <c r="D47" s="398" t="str">
        <f>IF(B47="","",VLOOKUP(B47,様式4・中学部!$A$17:$H$136,3,FALSE))</f>
        <v/>
      </c>
      <c r="E47" s="166" t="str">
        <f>IF(B47="","",VLOOKUP(B47,様式4・中学部!$A$17:$H$136,4,FALSE))</f>
        <v/>
      </c>
      <c r="F47" s="167" t="str">
        <f>IF(B47="","",VLOOKUP(B47,様式4・中学部!$A$17:$H$136,5,FALSE))</f>
        <v/>
      </c>
      <c r="G47" s="401" t="str">
        <f>IF(B47="","",VLOOKUP(B47,様式4・中学部!$A$17:$H$136,7,FALSE))</f>
        <v/>
      </c>
      <c r="H47" s="198"/>
    </row>
    <row r="48" spans="1:8" ht="80.099999999999994" customHeight="1" x14ac:dyDescent="0.45">
      <c r="A48" s="161" t="s">
        <v>2142</v>
      </c>
      <c r="B48" s="168"/>
      <c r="C48" s="399"/>
      <c r="D48" s="399"/>
      <c r="E48" s="169" t="str">
        <f>IF(B48="","",VLOOKUP(B48,ア!$A$2:$C$788,2,FALSE))</f>
        <v/>
      </c>
      <c r="F48" s="170" t="str">
        <f>IF(B48="","",VLOOKUP(B48,ア!$A$2:$C$788,3,FALSE))</f>
        <v/>
      </c>
      <c r="G48" s="402"/>
      <c r="H48" s="199"/>
    </row>
    <row r="49" spans="1:8" ht="80.099999999999994" customHeight="1" x14ac:dyDescent="0.45">
      <c r="A49" s="161" t="s">
        <v>2142</v>
      </c>
      <c r="B49" s="168"/>
      <c r="C49" s="400"/>
      <c r="D49" s="400"/>
      <c r="E49" s="169" t="str">
        <f>IF(B49="","",VLOOKUP(B49,ア!$A$2:$C$788,2,FALSE))</f>
        <v/>
      </c>
      <c r="F49" s="170" t="str">
        <f>IF(B49="","",VLOOKUP(B49,ア!$A$2:$C$788,3,FALSE))</f>
        <v/>
      </c>
      <c r="G49" s="403"/>
      <c r="H49" s="200"/>
    </row>
    <row r="50" spans="1:8" ht="80.099999999999994" customHeight="1" x14ac:dyDescent="0.45">
      <c r="A50" s="164">
        <v>15</v>
      </c>
      <c r="B50" s="165"/>
      <c r="C50" s="398" t="str">
        <f>IF(B50="","",VLOOKUP(B50,様式4・中学部!$A$17:$H$136,2,FALSE))</f>
        <v/>
      </c>
      <c r="D50" s="398" t="str">
        <f>IF(B50="","",VLOOKUP(B50,様式4・中学部!$A$17:$H$136,3,FALSE))</f>
        <v/>
      </c>
      <c r="E50" s="166" t="str">
        <f>IF(B50="","",VLOOKUP(B50,様式4・中学部!$A$17:$H$136,4,FALSE))</f>
        <v/>
      </c>
      <c r="F50" s="167" t="str">
        <f>IF(B50="","",VLOOKUP(B50,様式4・中学部!$A$17:$H$136,5,FALSE))</f>
        <v/>
      </c>
      <c r="G50" s="401" t="str">
        <f>IF(B50="","",VLOOKUP(B50,様式4・中学部!$A$17:$H$136,7,FALSE))</f>
        <v/>
      </c>
      <c r="H50" s="198"/>
    </row>
    <row r="51" spans="1:8" ht="80.099999999999994" customHeight="1" x14ac:dyDescent="0.45">
      <c r="A51" s="161" t="s">
        <v>2142</v>
      </c>
      <c r="B51" s="168"/>
      <c r="C51" s="399"/>
      <c r="D51" s="399"/>
      <c r="E51" s="169" t="str">
        <f>IF(B51="","",VLOOKUP(B51,ア!$A$2:$C$788,2,FALSE))</f>
        <v/>
      </c>
      <c r="F51" s="170" t="str">
        <f>IF(B51="","",VLOOKUP(B51,ア!$A$2:$C$788,3,FALSE))</f>
        <v/>
      </c>
      <c r="G51" s="402"/>
      <c r="H51" s="199"/>
    </row>
    <row r="52" spans="1:8" ht="80.099999999999994" customHeight="1" x14ac:dyDescent="0.45">
      <c r="A52" s="161" t="s">
        <v>2142</v>
      </c>
      <c r="B52" s="168"/>
      <c r="C52" s="400"/>
      <c r="D52" s="400"/>
      <c r="E52" s="169" t="str">
        <f>IF(B52="","",VLOOKUP(B52,ア!$A$2:$C$788,2,FALSE))</f>
        <v/>
      </c>
      <c r="F52" s="170" t="str">
        <f>IF(B52="","",VLOOKUP(B52,ア!$A$2:$C$788,3,FALSE))</f>
        <v/>
      </c>
      <c r="G52" s="403"/>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X59" sqref="X59:X6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様式4・中学部!W3</f>
        <v>中学部</v>
      </c>
      <c r="B1" s="382"/>
      <c r="C1" s="383" t="s">
        <v>5528</v>
      </c>
      <c r="D1" s="384"/>
      <c r="E1" s="157"/>
      <c r="F1" s="390"/>
      <c r="G1" s="390"/>
      <c r="H1" s="390"/>
      <c r="I1" s="390"/>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大阪府立"&amp;様式4・中学部!V3&amp;"　　　"&amp;様式4・中学部!W3</f>
        <v>学校名　　　大阪府立西淀川支援学校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8" t="s">
        <v>2018</v>
      </c>
      <c r="B5" s="388"/>
      <c r="C5" s="388"/>
      <c r="D5" s="171"/>
      <c r="E5" s="171"/>
    </row>
    <row r="6" spans="1:9" ht="20.399999999999999" customHeight="1" x14ac:dyDescent="0.45">
      <c r="A6" s="388"/>
      <c r="B6" s="388"/>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Ⅰ</v>
      </c>
      <c r="I8" s="197" t="s">
        <v>7945</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Ⅰ</v>
      </c>
      <c r="I9" s="197" t="s">
        <v>7950</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Ⅰ</v>
      </c>
      <c r="I10" s="197" t="s">
        <v>7951</v>
      </c>
    </row>
    <row r="11" spans="1:9" ht="80.099999999999994" customHeight="1" x14ac:dyDescent="0.45">
      <c r="A11" s="176">
        <v>4</v>
      </c>
      <c r="B11" s="177" t="s">
        <v>2042</v>
      </c>
      <c r="C11" s="178" t="str">
        <f>IF(B11="","",VLOOKUP(B11,様式4・中学部!$I$17:$Q$136,2,FALSE))</f>
        <v>音楽</v>
      </c>
      <c r="D11" s="178" t="str">
        <f>IF(B11="","",VLOOKUP(B11,様式4・中学部!$I$17:$Q$136,3,FALSE))</f>
        <v>一般</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Ⅰ</v>
      </c>
      <c r="I11" s="197" t="s">
        <v>7952</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Ⅰ･Ⅱ</v>
      </c>
      <c r="I12" s="197" t="s">
        <v>7953</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東書</v>
      </c>
      <c r="F13" s="179" t="str">
        <f>IF(B13="","",VLOOKUP(B13,様式4・中学部!$I$17:$Q$136,5,FALSE))</f>
        <v>NEW HORIZON English Course 2</v>
      </c>
      <c r="G13" s="179" t="str">
        <f>IF(B13="","",VLOOKUP(B13,様式4・中学部!$I$17:$Q$136,6,FALSE))</f>
        <v>凖</v>
      </c>
      <c r="H13" s="179" t="str">
        <f>IF(B13="","",VLOOKUP(B13,様式4・中学部!$I$17:$Q$136,7,FALSE))</f>
        <v>Ⅰ</v>
      </c>
      <c r="I13" s="197" t="s">
        <v>7957</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あか図</v>
      </c>
      <c r="F14" s="179" t="str">
        <f>IF(B14="","",VLOOKUP(B14,様式4・中学部!$I$17:$Q$136,5,FALSE))</f>
        <v>中学生の道徳２</v>
      </c>
      <c r="G14" s="179" t="str">
        <f>IF(B14="","",VLOOKUP(B14,様式4・中学部!$I$17:$Q$136,6,FALSE))</f>
        <v>凖</v>
      </c>
      <c r="H14" s="179" t="str">
        <f>IF(B14="","",VLOOKUP(B14,様式4・中学部!$I$17:$Q$136,7,FALSE))</f>
        <v>Ⅰ</v>
      </c>
      <c r="I14" s="197" t="s">
        <v>7958</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X59" sqref="X59:X6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様式4・中学部!W3</f>
        <v>中学部</v>
      </c>
      <c r="B1" s="392"/>
      <c r="C1" s="393" t="s">
        <v>5526</v>
      </c>
      <c r="D1" s="394"/>
      <c r="E1" s="157"/>
      <c r="F1" s="390" t="s">
        <v>7713</v>
      </c>
      <c r="G1" s="390"/>
      <c r="H1" s="390"/>
    </row>
    <row r="2" spans="1:8" ht="29.25" customHeight="1" x14ac:dyDescent="0.45">
      <c r="A2" s="396" t="str">
        <f>様式4・中学部!F1&amp;"選定理由一覧表（検定済教科書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9" t="str">
        <f>様式３・中1!F3</f>
        <v>学校名　　　大阪府立西淀川支援学校　　　中学部</v>
      </c>
      <c r="G3" s="389"/>
      <c r="H3" s="389"/>
    </row>
    <row r="4" spans="1:8" s="35" customFormat="1" ht="20.399999999999999" customHeight="1" x14ac:dyDescent="0.2">
      <c r="A4" s="158"/>
      <c r="B4" s="158"/>
      <c r="C4" s="159"/>
      <c r="D4" s="159"/>
      <c r="E4" s="159"/>
      <c r="F4" s="395"/>
      <c r="G4" s="395"/>
      <c r="H4" s="395"/>
    </row>
    <row r="5" spans="1:8" s="35" customFormat="1" ht="20.399999999999999" customHeight="1" x14ac:dyDescent="0.2">
      <c r="A5" s="388" t="s">
        <v>2018</v>
      </c>
      <c r="B5" s="388"/>
      <c r="C5" s="388"/>
      <c r="D5" s="159"/>
      <c r="E5" s="159"/>
      <c r="F5" s="285" t="s">
        <v>7714</v>
      </c>
      <c r="G5" s="285"/>
      <c r="H5" s="285"/>
    </row>
    <row r="6" spans="1:8" ht="20.399999999999999" customHeight="1" x14ac:dyDescent="0.45">
      <c r="A6" s="388"/>
      <c r="B6" s="388"/>
      <c r="C6" s="388"/>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IF(B8="","",VLOOKUP(B8,様式4・中学部!$I$17:$Q$136,2,FALSE))</f>
        <v/>
      </c>
      <c r="D8" s="398" t="str">
        <f>IF(B8="","",VLOOKUP(B8,様式4・中学部!$I$17:$Q$136,3,FALSE))</f>
        <v/>
      </c>
      <c r="E8" s="166" t="str">
        <f>IF(B8="","",VLOOKUP(B8,様式4・中学部!$A$17:$H$136,4,FALSE))</f>
        <v/>
      </c>
      <c r="F8" s="167" t="str">
        <f>IF(B8="","",VLOOKUP(B8,様式4・中学部!$I$17:$Q$136,5,FALSE))</f>
        <v/>
      </c>
      <c r="G8" s="401" t="str">
        <f>IF(B8="","",VLOOKUP(B8,様式4・中学部!$I$17:$Q$136,7,FALSE))</f>
        <v/>
      </c>
      <c r="H8" s="198"/>
    </row>
    <row r="9" spans="1:8" ht="80.099999999999994" customHeight="1" x14ac:dyDescent="0.45">
      <c r="A9" s="161" t="s">
        <v>2142</v>
      </c>
      <c r="B9" s="168"/>
      <c r="C9" s="399"/>
      <c r="D9" s="399"/>
      <c r="E9" s="169" t="str">
        <f>IF(B9="","",VLOOKUP(B9,ア!$A$2:$C$788,2,FALSE))</f>
        <v/>
      </c>
      <c r="F9" s="170" t="str">
        <f>IF(B9="","",VLOOKUP(B9,ア!$A$2:$C$788,3,FALSE))</f>
        <v/>
      </c>
      <c r="G9" s="402"/>
      <c r="H9" s="199"/>
    </row>
    <row r="10" spans="1:8" ht="80.099999999999994" customHeight="1" x14ac:dyDescent="0.45">
      <c r="A10" s="161" t="s">
        <v>2142</v>
      </c>
      <c r="B10" s="168"/>
      <c r="C10" s="400"/>
      <c r="D10" s="400"/>
      <c r="E10" s="169" t="str">
        <f>IF(B10="","",VLOOKUP(B10,ア!$A$2:$C$788,2,FALSE))</f>
        <v/>
      </c>
      <c r="F10" s="170" t="str">
        <f>IF(B10="","",VLOOKUP(B10,ア!$A$2:$C$788,3,FALSE))</f>
        <v/>
      </c>
      <c r="G10" s="403"/>
      <c r="H10" s="200"/>
    </row>
    <row r="11" spans="1:8" ht="80.099999999999994" customHeight="1" x14ac:dyDescent="0.45">
      <c r="A11" s="164">
        <v>2</v>
      </c>
      <c r="B11" s="165"/>
      <c r="C11" s="398" t="str">
        <f>IF(B11="","",VLOOKUP(B11,様式4・中学部!$I$17:$Q$136,2,FALSE))</f>
        <v/>
      </c>
      <c r="D11" s="398" t="str">
        <f>IF(B11="","",VLOOKUP(B11,様式4・中学部!$I$17:$Q$136,3,FALSE))</f>
        <v/>
      </c>
      <c r="E11" s="166" t="str">
        <f>IF(B11="","",VLOOKUP(B11,様式4・中学部!$I$17:$Q$136,4,FALSE))</f>
        <v/>
      </c>
      <c r="F11" s="167" t="str">
        <f>IF(B11="","",VLOOKUP(B11,様式4・中学部!$I$17:$Q$136,5,FALSE))</f>
        <v/>
      </c>
      <c r="G11" s="401" t="str">
        <f>IF(B11="","",VLOOKUP(B11,様式4・中学部!$I$17:$Q$136,7,FALSE))</f>
        <v/>
      </c>
      <c r="H11" s="198"/>
    </row>
    <row r="12" spans="1:8" ht="80.099999999999994" customHeight="1" x14ac:dyDescent="0.45">
      <c r="A12" s="161" t="s">
        <v>2142</v>
      </c>
      <c r="B12" s="168"/>
      <c r="C12" s="399"/>
      <c r="D12" s="399"/>
      <c r="E12" s="169" t="str">
        <f>IF(B12="","",VLOOKUP(B12,ア!$A$2:$C$788,2,FALSE))</f>
        <v/>
      </c>
      <c r="F12" s="170" t="str">
        <f>IF(B12="","",VLOOKUP(B12,ア!$A$2:$C$788,3,FALSE))</f>
        <v/>
      </c>
      <c r="G12" s="402"/>
      <c r="H12" s="199"/>
    </row>
    <row r="13" spans="1:8" ht="80.099999999999994" customHeight="1" x14ac:dyDescent="0.45">
      <c r="A13" s="161" t="s">
        <v>2142</v>
      </c>
      <c r="B13" s="168"/>
      <c r="C13" s="400"/>
      <c r="D13" s="400"/>
      <c r="E13" s="169" t="str">
        <f>IF(B13="","",VLOOKUP(B13,ア!$A$2:$C$788,2,FALSE))</f>
        <v/>
      </c>
      <c r="F13" s="170" t="str">
        <f>IF(B13="","",VLOOKUP(B13,ア!$A$2:$C$788,3,FALSE))</f>
        <v/>
      </c>
      <c r="G13" s="403"/>
      <c r="H13" s="200"/>
    </row>
    <row r="14" spans="1:8" ht="80.099999999999994" customHeight="1" x14ac:dyDescent="0.45">
      <c r="A14" s="164">
        <v>3</v>
      </c>
      <c r="B14" s="165"/>
      <c r="C14" s="398" t="str">
        <f>IF(B14="","",VLOOKUP(B14,様式4・中学部!$I$17:$Q$136,2,FALSE))</f>
        <v/>
      </c>
      <c r="D14" s="398" t="str">
        <f>IF(B14="","",VLOOKUP(B14,様式4・中学部!$I$17:$Q$136,3,FALSE))</f>
        <v/>
      </c>
      <c r="E14" s="166" t="str">
        <f>IF(B14="","",VLOOKUP(B14,様式4・中学部!$I$17:$Q$136,4,FALSE))</f>
        <v/>
      </c>
      <c r="F14" s="167" t="str">
        <f>IF(B14="","",VLOOKUP(B14,様式4・中学部!$I$17:$Q$136,5,FALSE))</f>
        <v/>
      </c>
      <c r="G14" s="401" t="str">
        <f>IF(B14="","",VLOOKUP(B14,様式4・中学部!$I$17:$Q$136,7,FALSE))</f>
        <v/>
      </c>
      <c r="H14" s="198"/>
    </row>
    <row r="15" spans="1:8" ht="80.099999999999994" customHeight="1" x14ac:dyDescent="0.45">
      <c r="A15" s="161" t="s">
        <v>2142</v>
      </c>
      <c r="B15" s="168"/>
      <c r="C15" s="399"/>
      <c r="D15" s="399"/>
      <c r="E15" s="169" t="str">
        <f>IF(B15="","",VLOOKUP(B15,ア!$A$2:$C$788,2,FALSE))</f>
        <v/>
      </c>
      <c r="F15" s="170" t="str">
        <f>IF(B15="","",VLOOKUP(B15,ア!$A$2:$C$788,3,FALSE))</f>
        <v/>
      </c>
      <c r="G15" s="402"/>
      <c r="H15" s="199"/>
    </row>
    <row r="16" spans="1:8" ht="80.099999999999994" customHeight="1" x14ac:dyDescent="0.45">
      <c r="A16" s="161" t="s">
        <v>2142</v>
      </c>
      <c r="B16" s="168"/>
      <c r="C16" s="400"/>
      <c r="D16" s="400"/>
      <c r="E16" s="169" t="str">
        <f>IF(B16="","",VLOOKUP(B16,ア!$A$2:$C$788,2,FALSE))</f>
        <v/>
      </c>
      <c r="F16" s="170" t="str">
        <f>IF(B16="","",VLOOKUP(B16,ア!$A$2:$C$788,3,FALSE))</f>
        <v/>
      </c>
      <c r="G16" s="403"/>
      <c r="H16" s="200"/>
    </row>
    <row r="17" spans="1:8" ht="80.099999999999994" customHeight="1" x14ac:dyDescent="0.45">
      <c r="A17" s="164">
        <v>4</v>
      </c>
      <c r="B17" s="165"/>
      <c r="C17" s="398" t="str">
        <f>IF(B17="","",VLOOKUP(B17,様式4・中学部!$I$17:$Q$136,2,FALSE))</f>
        <v/>
      </c>
      <c r="D17" s="398" t="str">
        <f>IF(B17="","",VLOOKUP(B17,様式4・中学部!$I$17:$Q$136,3,FALSE))</f>
        <v/>
      </c>
      <c r="E17" s="166" t="str">
        <f>IF(B17="","",VLOOKUP(B17,様式4・中学部!$I$17:$Q$136,4,FALSE))</f>
        <v/>
      </c>
      <c r="F17" s="167" t="str">
        <f>IF(B17="","",VLOOKUP(B17,様式4・中学部!$I$17:$Q$136,5,FALSE))</f>
        <v/>
      </c>
      <c r="G17" s="401" t="str">
        <f>IF(B17="","",VLOOKUP(B17,様式4・中学部!$I$17:$Q$136,7,FALSE))</f>
        <v/>
      </c>
      <c r="H17" s="198"/>
    </row>
    <row r="18" spans="1:8" ht="80.099999999999994" customHeight="1" x14ac:dyDescent="0.45">
      <c r="A18" s="161" t="s">
        <v>2142</v>
      </c>
      <c r="B18" s="168"/>
      <c r="C18" s="399"/>
      <c r="D18" s="399"/>
      <c r="E18" s="169" t="str">
        <f>IF(B18="","",VLOOKUP(B18,ア!$A$2:$C$788,2,FALSE))</f>
        <v/>
      </c>
      <c r="F18" s="170" t="str">
        <f>IF(B18="","",VLOOKUP(B18,ア!$A$2:$C$788,3,FALSE))</f>
        <v/>
      </c>
      <c r="G18" s="402"/>
      <c r="H18" s="199"/>
    </row>
    <row r="19" spans="1:8" ht="80.099999999999994" customHeight="1" x14ac:dyDescent="0.45">
      <c r="A19" s="161" t="s">
        <v>2142</v>
      </c>
      <c r="B19" s="168"/>
      <c r="C19" s="400"/>
      <c r="D19" s="400"/>
      <c r="E19" s="169" t="str">
        <f>IF(B19="","",VLOOKUP(B19,ア!$A$2:$C$788,2,FALSE))</f>
        <v/>
      </c>
      <c r="F19" s="170" t="str">
        <f>IF(B19="","",VLOOKUP(B19,ア!$A$2:$C$788,3,FALSE))</f>
        <v/>
      </c>
      <c r="G19" s="403"/>
      <c r="H19" s="200"/>
    </row>
    <row r="20" spans="1:8" ht="80.099999999999994" customHeight="1" x14ac:dyDescent="0.45">
      <c r="A20" s="164">
        <v>5</v>
      </c>
      <c r="B20" s="165"/>
      <c r="C20" s="398" t="str">
        <f>IF(B20="","",VLOOKUP(B20,様式4・中学部!$I$17:$Q$136,2,FALSE))</f>
        <v/>
      </c>
      <c r="D20" s="398" t="str">
        <f>IF(B20="","",VLOOKUP(B20,様式4・中学部!$I$17:$Q$136,3,FALSE))</f>
        <v/>
      </c>
      <c r="E20" s="166" t="str">
        <f>IF(B20="","",VLOOKUP(B20,様式4・中学部!$I$17:$Q$136,4,FALSE))</f>
        <v/>
      </c>
      <c r="F20" s="167" t="str">
        <f>IF(B20="","",VLOOKUP(B20,様式4・中学部!$I$17:$Q$136,5,FALSE))</f>
        <v/>
      </c>
      <c r="G20" s="401" t="str">
        <f>IF(B20="","",VLOOKUP(B20,様式4・中学部!$I$17:$Q$136,7,FALSE))</f>
        <v/>
      </c>
      <c r="H20" s="198"/>
    </row>
    <row r="21" spans="1:8" ht="80.099999999999994" customHeight="1" x14ac:dyDescent="0.45">
      <c r="A21" s="161" t="s">
        <v>2142</v>
      </c>
      <c r="B21" s="168"/>
      <c r="C21" s="399"/>
      <c r="D21" s="399"/>
      <c r="E21" s="169" t="str">
        <f>IF(B21="","",VLOOKUP(B21,ア!$A$2:$C$788,2,FALSE))</f>
        <v/>
      </c>
      <c r="F21" s="170" t="str">
        <f>IF(B21="","",VLOOKUP(B21,ア!$A$2:$C$788,3,FALSE))</f>
        <v/>
      </c>
      <c r="G21" s="402"/>
      <c r="H21" s="199"/>
    </row>
    <row r="22" spans="1:8" ht="80.099999999999994" customHeight="1" x14ac:dyDescent="0.45">
      <c r="A22" s="161" t="s">
        <v>2142</v>
      </c>
      <c r="B22" s="168"/>
      <c r="C22" s="400"/>
      <c r="D22" s="400"/>
      <c r="E22" s="169" t="str">
        <f>IF(B22="","",VLOOKUP(B22,ア!$A$2:$C$788,2,FALSE))</f>
        <v/>
      </c>
      <c r="F22" s="170" t="str">
        <f>IF(B22="","",VLOOKUP(B22,ア!$A$2:$C$788,3,FALSE))</f>
        <v/>
      </c>
      <c r="G22" s="403"/>
      <c r="H22" s="200"/>
    </row>
    <row r="23" spans="1:8" ht="80.099999999999994" customHeight="1" x14ac:dyDescent="0.45">
      <c r="A23" s="164">
        <v>6</v>
      </c>
      <c r="B23" s="165"/>
      <c r="C23" s="398" t="str">
        <f>IF(B23="","",VLOOKUP(B23,様式4・中学部!$I$17:$Q$136,2,FALSE))</f>
        <v/>
      </c>
      <c r="D23" s="398" t="str">
        <f>IF(B23="","",VLOOKUP(B23,様式4・中学部!$I$17:$Q$136,3,FALSE))</f>
        <v/>
      </c>
      <c r="E23" s="166" t="str">
        <f>IF(B23="","",VLOOKUP(B23,様式4・中学部!$I$17:$Q$136,4,FALSE))</f>
        <v/>
      </c>
      <c r="F23" s="167" t="str">
        <f>IF(B23="","",VLOOKUP(B23,様式4・中学部!$I$17:$Q$136,5,FALSE))</f>
        <v/>
      </c>
      <c r="G23" s="401" t="str">
        <f>IF(B23="","",VLOOKUP(B23,様式4・中学部!$I$17:$Q$136,7,FALSE))</f>
        <v/>
      </c>
      <c r="H23" s="198"/>
    </row>
    <row r="24" spans="1:8" ht="80.099999999999994" customHeight="1" x14ac:dyDescent="0.45">
      <c r="A24" s="161" t="s">
        <v>2142</v>
      </c>
      <c r="B24" s="168"/>
      <c r="C24" s="399"/>
      <c r="D24" s="399"/>
      <c r="E24" s="169" t="str">
        <f>IF(B24="","",VLOOKUP(B24,ア!$A$2:$C$788,2,FALSE))</f>
        <v/>
      </c>
      <c r="F24" s="170" t="str">
        <f>IF(B24="","",VLOOKUP(B24,ア!$A$2:$C$788,3,FALSE))</f>
        <v/>
      </c>
      <c r="G24" s="402"/>
      <c r="H24" s="199"/>
    </row>
    <row r="25" spans="1:8" ht="80.099999999999994" customHeight="1" x14ac:dyDescent="0.45">
      <c r="A25" s="161" t="s">
        <v>2142</v>
      </c>
      <c r="B25" s="168"/>
      <c r="C25" s="400"/>
      <c r="D25" s="400"/>
      <c r="E25" s="169" t="str">
        <f>IF(B25="","",VLOOKUP(B25,ア!$A$2:$C$788,2,FALSE))</f>
        <v/>
      </c>
      <c r="F25" s="170" t="str">
        <f>IF(B25="","",VLOOKUP(B25,ア!$A$2:$C$788,3,FALSE))</f>
        <v/>
      </c>
      <c r="G25" s="403"/>
      <c r="H25" s="200"/>
    </row>
    <row r="26" spans="1:8" ht="80.099999999999994" customHeight="1" x14ac:dyDescent="0.45">
      <c r="A26" s="164">
        <v>7</v>
      </c>
      <c r="B26" s="165"/>
      <c r="C26" s="398" t="str">
        <f>IF(B26="","",VLOOKUP(B26,様式4・中学部!$I$17:$Q$136,2,FALSE))</f>
        <v/>
      </c>
      <c r="D26" s="398" t="str">
        <f>IF(B26="","",VLOOKUP(B26,様式4・中学部!$I$17:$Q$136,3,FALSE))</f>
        <v/>
      </c>
      <c r="E26" s="166" t="str">
        <f>IF(B26="","",VLOOKUP(B26,様式4・中学部!$I$17:$Q$136,4,FALSE))</f>
        <v/>
      </c>
      <c r="F26" s="167" t="str">
        <f>IF(B26="","",VLOOKUP(B26,様式4・中学部!$I$17:$Q$136,5,FALSE))</f>
        <v/>
      </c>
      <c r="G26" s="401" t="str">
        <f>IF(B26="","",VLOOKUP(B26,様式4・中学部!$I$17:$Q$136,7,FALSE))</f>
        <v/>
      </c>
      <c r="H26" s="198"/>
    </row>
    <row r="27" spans="1:8" ht="80.099999999999994" customHeight="1" x14ac:dyDescent="0.45">
      <c r="A27" s="161" t="s">
        <v>2142</v>
      </c>
      <c r="B27" s="168"/>
      <c r="C27" s="399"/>
      <c r="D27" s="399"/>
      <c r="E27" s="169" t="str">
        <f>IF(B27="","",VLOOKUP(B27,ア!$A$2:$C$788,2,FALSE))</f>
        <v/>
      </c>
      <c r="F27" s="170" t="str">
        <f>IF(B27="","",VLOOKUP(B27,ア!$A$2:$C$788,3,FALSE))</f>
        <v/>
      </c>
      <c r="G27" s="402"/>
      <c r="H27" s="199"/>
    </row>
    <row r="28" spans="1:8" ht="80.099999999999994" customHeight="1" x14ac:dyDescent="0.45">
      <c r="A28" s="161" t="s">
        <v>2142</v>
      </c>
      <c r="B28" s="168"/>
      <c r="C28" s="400"/>
      <c r="D28" s="400"/>
      <c r="E28" s="169" t="str">
        <f>IF(B28="","",VLOOKUP(B28,ア!$A$2:$C$788,2,FALSE))</f>
        <v/>
      </c>
      <c r="F28" s="170" t="str">
        <f>IF(B28="","",VLOOKUP(B28,ア!$A$2:$C$788,3,FALSE))</f>
        <v/>
      </c>
      <c r="G28" s="403"/>
      <c r="H28" s="200"/>
    </row>
    <row r="29" spans="1:8" ht="80.099999999999994" customHeight="1" x14ac:dyDescent="0.45">
      <c r="A29" s="164">
        <v>8</v>
      </c>
      <c r="B29" s="165"/>
      <c r="C29" s="398" t="str">
        <f>IF(B29="","",VLOOKUP(B29,様式4・中学部!$I$17:$Q$136,2,FALSE))</f>
        <v/>
      </c>
      <c r="D29" s="398" t="str">
        <f>IF(B29="","",VLOOKUP(B29,様式4・中学部!$I$17:$Q$136,3,FALSE))</f>
        <v/>
      </c>
      <c r="E29" s="166" t="str">
        <f>IF(B29="","",VLOOKUP(B29,様式4・中学部!$I$17:$Q$136,4,FALSE))</f>
        <v/>
      </c>
      <c r="F29" s="167" t="str">
        <f>IF(B29="","",VLOOKUP(B29,様式4・中学部!$I$17:$Q$136,5,FALSE))</f>
        <v/>
      </c>
      <c r="G29" s="401" t="str">
        <f>IF(B29="","",VLOOKUP(B29,様式4・中学部!$I$17:$Q$136,7,FALSE))</f>
        <v/>
      </c>
      <c r="H29" s="198"/>
    </row>
    <row r="30" spans="1:8" ht="80.099999999999994" customHeight="1" x14ac:dyDescent="0.45">
      <c r="A30" s="161" t="s">
        <v>2142</v>
      </c>
      <c r="B30" s="168"/>
      <c r="C30" s="399"/>
      <c r="D30" s="399"/>
      <c r="E30" s="169" t="str">
        <f>IF(B30="","",VLOOKUP(B30,ア!$A$2:$C$788,2,FALSE))</f>
        <v/>
      </c>
      <c r="F30" s="170" t="str">
        <f>IF(B30="","",VLOOKUP(B30,ア!$A$2:$C$788,3,FALSE))</f>
        <v/>
      </c>
      <c r="G30" s="402"/>
      <c r="H30" s="199"/>
    </row>
    <row r="31" spans="1:8" ht="80.099999999999994" customHeight="1" x14ac:dyDescent="0.45">
      <c r="A31" s="161" t="s">
        <v>2142</v>
      </c>
      <c r="B31" s="168"/>
      <c r="C31" s="400"/>
      <c r="D31" s="400"/>
      <c r="E31" s="169" t="str">
        <f>IF(B31="","",VLOOKUP(B31,ア!$A$2:$C$788,2,FALSE))</f>
        <v/>
      </c>
      <c r="F31" s="170" t="str">
        <f>IF(B31="","",VLOOKUP(B31,ア!$A$2:$C$788,3,FALSE))</f>
        <v/>
      </c>
      <c r="G31" s="403"/>
      <c r="H31" s="200"/>
    </row>
    <row r="32" spans="1:8" ht="80.099999999999994" customHeight="1" x14ac:dyDescent="0.45">
      <c r="A32" s="164">
        <v>9</v>
      </c>
      <c r="B32" s="165"/>
      <c r="C32" s="398" t="str">
        <f>IF(B32="","",VLOOKUP(B32,様式4・中学部!$I$17:$Q$136,2,FALSE))</f>
        <v/>
      </c>
      <c r="D32" s="398" t="str">
        <f>IF(B32="","",VLOOKUP(B32,様式4・中学部!$I$17:$Q$136,3,FALSE))</f>
        <v/>
      </c>
      <c r="E32" s="166" t="str">
        <f>IF(B32="","",VLOOKUP(B32,様式4・中学部!$I$17:$Q$136,4,FALSE))</f>
        <v/>
      </c>
      <c r="F32" s="167" t="str">
        <f>IF(B32="","",VLOOKUP(B32,様式4・中学部!$I$17:$Q$136,5,FALSE))</f>
        <v/>
      </c>
      <c r="G32" s="401" t="str">
        <f>IF(B32="","",VLOOKUP(B32,様式4・中学部!$I$17:$Q$136,7,FALSE))</f>
        <v/>
      </c>
      <c r="H32" s="198"/>
    </row>
    <row r="33" spans="1:8" ht="80.099999999999994" customHeight="1" x14ac:dyDescent="0.45">
      <c r="A33" s="161" t="s">
        <v>2142</v>
      </c>
      <c r="B33" s="168"/>
      <c r="C33" s="399"/>
      <c r="D33" s="399"/>
      <c r="E33" s="169" t="str">
        <f>IF(B33="","",VLOOKUP(B33,ア!$A$2:$C$788,2,FALSE))</f>
        <v/>
      </c>
      <c r="F33" s="170" t="str">
        <f>IF(B33="","",VLOOKUP(B33,ア!$A$2:$C$788,3,FALSE))</f>
        <v/>
      </c>
      <c r="G33" s="402"/>
      <c r="H33" s="199"/>
    </row>
    <row r="34" spans="1:8" ht="80.099999999999994" customHeight="1" x14ac:dyDescent="0.45">
      <c r="A34" s="161" t="s">
        <v>2142</v>
      </c>
      <c r="B34" s="168"/>
      <c r="C34" s="400"/>
      <c r="D34" s="400"/>
      <c r="E34" s="169" t="str">
        <f>IF(B34="","",VLOOKUP(B34,ア!$A$2:$C$788,2,FALSE))</f>
        <v/>
      </c>
      <c r="F34" s="170" t="str">
        <f>IF(B34="","",VLOOKUP(B34,ア!$A$2:$C$788,3,FALSE))</f>
        <v/>
      </c>
      <c r="G34" s="403"/>
      <c r="H34" s="200"/>
    </row>
    <row r="35" spans="1:8" ht="80.099999999999994" customHeight="1" x14ac:dyDescent="0.45">
      <c r="A35" s="164">
        <v>10</v>
      </c>
      <c r="B35" s="165"/>
      <c r="C35" s="398" t="str">
        <f>IF(B35="","",VLOOKUP(B35,様式4・中学部!$I$17:$Q$136,2,FALSE))</f>
        <v/>
      </c>
      <c r="D35" s="398" t="str">
        <f>IF(B35="","",VLOOKUP(B35,様式4・中学部!$I$17:$Q$136,3,FALSE))</f>
        <v/>
      </c>
      <c r="E35" s="166" t="str">
        <f>IF(B35="","",VLOOKUP(B35,様式4・中学部!$I$17:$Q$136,4,FALSE))</f>
        <v/>
      </c>
      <c r="F35" s="167" t="str">
        <f>IF(B35="","",VLOOKUP(B35,様式4・中学部!$I$17:$Q$136,5,FALSE))</f>
        <v/>
      </c>
      <c r="G35" s="401" t="str">
        <f>IF(B35="","",VLOOKUP(B35,様式4・中学部!$I$17:$Q$136,7,FALSE))</f>
        <v/>
      </c>
      <c r="H35" s="198"/>
    </row>
    <row r="36" spans="1:8" ht="80.099999999999994" customHeight="1" x14ac:dyDescent="0.45">
      <c r="A36" s="161" t="s">
        <v>2142</v>
      </c>
      <c r="B36" s="168"/>
      <c r="C36" s="399"/>
      <c r="D36" s="399"/>
      <c r="E36" s="169" t="str">
        <f>IF(B36="","",VLOOKUP(B36,ア!$A$2:$C$788,2,FALSE))</f>
        <v/>
      </c>
      <c r="F36" s="170" t="str">
        <f>IF(B36="","",VLOOKUP(B36,ア!$A$2:$C$788,3,FALSE))</f>
        <v/>
      </c>
      <c r="G36" s="402"/>
      <c r="H36" s="199"/>
    </row>
    <row r="37" spans="1:8" ht="80.099999999999994" customHeight="1" x14ac:dyDescent="0.45">
      <c r="A37" s="161" t="s">
        <v>2142</v>
      </c>
      <c r="B37" s="168"/>
      <c r="C37" s="400"/>
      <c r="D37" s="400"/>
      <c r="E37" s="169" t="str">
        <f>IF(B37="","",VLOOKUP(B37,ア!$A$2:$C$788,2,FALSE))</f>
        <v/>
      </c>
      <c r="F37" s="170" t="str">
        <f>IF(B37="","",VLOOKUP(B37,ア!$A$2:$C$788,3,FALSE))</f>
        <v/>
      </c>
      <c r="G37" s="403"/>
      <c r="H37" s="200"/>
    </row>
    <row r="38" spans="1:8" ht="80.099999999999994" customHeight="1" x14ac:dyDescent="0.45">
      <c r="A38" s="164">
        <v>11</v>
      </c>
      <c r="B38" s="165"/>
      <c r="C38" s="398" t="str">
        <f>IF(B38="","",VLOOKUP(B38,様式4・中学部!$I$17:$Q$136,2,FALSE))</f>
        <v/>
      </c>
      <c r="D38" s="398" t="str">
        <f>IF(B38="","",VLOOKUP(B38,様式4・中学部!$I$17:$Q$136,3,FALSE))</f>
        <v/>
      </c>
      <c r="E38" s="166" t="str">
        <f>IF(B38="","",VLOOKUP(B38,様式4・中学部!$I$17:$Q$136,4,FALSE))</f>
        <v/>
      </c>
      <c r="F38" s="167" t="str">
        <f>IF(B38="","",VLOOKUP(B38,様式4・中学部!$I$17:$Q$136,5,FALSE))</f>
        <v/>
      </c>
      <c r="G38" s="401" t="str">
        <f>IF(B38="","",VLOOKUP(B38,様式4・中学部!$I$17:$Q$136,7,FALSE))</f>
        <v/>
      </c>
      <c r="H38" s="198"/>
    </row>
    <row r="39" spans="1:8" ht="80.099999999999994" customHeight="1" x14ac:dyDescent="0.45">
      <c r="A39" s="161" t="s">
        <v>2142</v>
      </c>
      <c r="B39" s="168"/>
      <c r="C39" s="399"/>
      <c r="D39" s="399"/>
      <c r="E39" s="169" t="str">
        <f>IF(B39="","",VLOOKUP(B39,ア!$A$2:$C$788,2,FALSE))</f>
        <v/>
      </c>
      <c r="F39" s="170" t="str">
        <f>IF(B39="","",VLOOKUP(B39,ア!$A$2:$C$788,3,FALSE))</f>
        <v/>
      </c>
      <c r="G39" s="402"/>
      <c r="H39" s="199"/>
    </row>
    <row r="40" spans="1:8" ht="80.099999999999994" customHeight="1" x14ac:dyDescent="0.45">
      <c r="A40" s="161" t="s">
        <v>2142</v>
      </c>
      <c r="B40" s="168"/>
      <c r="C40" s="400"/>
      <c r="D40" s="400"/>
      <c r="E40" s="169" t="str">
        <f>IF(B40="","",VLOOKUP(B40,ア!$A$2:$C$788,2,FALSE))</f>
        <v/>
      </c>
      <c r="F40" s="170" t="str">
        <f>IF(B40="","",VLOOKUP(B40,ア!$A$2:$C$788,3,FALSE))</f>
        <v/>
      </c>
      <c r="G40" s="403"/>
      <c r="H40" s="200"/>
    </row>
    <row r="41" spans="1:8" ht="80.099999999999994" customHeight="1" x14ac:dyDescent="0.45">
      <c r="A41" s="164">
        <v>12</v>
      </c>
      <c r="B41" s="165"/>
      <c r="C41" s="398" t="str">
        <f>IF(B41="","",VLOOKUP(B41,様式4・中学部!$I$17:$Q$136,2,FALSE))</f>
        <v/>
      </c>
      <c r="D41" s="398" t="str">
        <f>IF(B41="","",VLOOKUP(B41,様式4・中学部!$I$17:$Q$136,3,FALSE))</f>
        <v/>
      </c>
      <c r="E41" s="166" t="str">
        <f>IF(B41="","",VLOOKUP(B41,様式4・中学部!$I$17:$Q$136,4,FALSE))</f>
        <v/>
      </c>
      <c r="F41" s="167" t="str">
        <f>IF(B41="","",VLOOKUP(B41,様式4・中学部!$I$17:$Q$136,5,FALSE))</f>
        <v/>
      </c>
      <c r="G41" s="401" t="str">
        <f>IF(B41="","",VLOOKUP(B41,様式4・中学部!$I$17:$Q$136,7,FALSE))</f>
        <v/>
      </c>
      <c r="H41" s="198"/>
    </row>
    <row r="42" spans="1:8" ht="80.099999999999994" customHeight="1" x14ac:dyDescent="0.45">
      <c r="A42" s="161" t="s">
        <v>2142</v>
      </c>
      <c r="B42" s="168"/>
      <c r="C42" s="399"/>
      <c r="D42" s="399"/>
      <c r="E42" s="169" t="str">
        <f>IF(B42="","",VLOOKUP(B42,ア!$A$2:$C$788,2,FALSE))</f>
        <v/>
      </c>
      <c r="F42" s="170" t="str">
        <f>IF(B42="","",VLOOKUP(B42,ア!$A$2:$C$788,3,FALSE))</f>
        <v/>
      </c>
      <c r="G42" s="402"/>
      <c r="H42" s="199"/>
    </row>
    <row r="43" spans="1:8" ht="80.099999999999994" customHeight="1" x14ac:dyDescent="0.45">
      <c r="A43" s="161" t="s">
        <v>2142</v>
      </c>
      <c r="B43" s="168"/>
      <c r="C43" s="400"/>
      <c r="D43" s="400"/>
      <c r="E43" s="169" t="str">
        <f>IF(B43="","",VLOOKUP(B43,ア!$A$2:$C$788,2,FALSE))</f>
        <v/>
      </c>
      <c r="F43" s="170" t="str">
        <f>IF(B43="","",VLOOKUP(B43,ア!$A$2:$C$788,3,FALSE))</f>
        <v/>
      </c>
      <c r="G43" s="403"/>
      <c r="H43" s="200"/>
    </row>
    <row r="44" spans="1:8" ht="80.099999999999994" customHeight="1" x14ac:dyDescent="0.45">
      <c r="A44" s="164">
        <v>13</v>
      </c>
      <c r="B44" s="165"/>
      <c r="C44" s="398" t="str">
        <f>IF(B44="","",VLOOKUP(B44,様式4・中学部!$I$17:$Q$136,2,FALSE))</f>
        <v/>
      </c>
      <c r="D44" s="398" t="str">
        <f>IF(B44="","",VLOOKUP(B44,様式4・中学部!$I$17:$Q$136,3,FALSE))</f>
        <v/>
      </c>
      <c r="E44" s="166" t="str">
        <f>IF(B44="","",VLOOKUP(B44,様式4・中学部!$I$17:$Q$136,4,FALSE))</f>
        <v/>
      </c>
      <c r="F44" s="167" t="str">
        <f>IF(B44="","",VLOOKUP(B44,様式4・中学部!$I$17:$Q$136,5,FALSE))</f>
        <v/>
      </c>
      <c r="G44" s="401" t="str">
        <f>IF(B44="","",VLOOKUP(B44,様式4・中学部!$I$17:$Q$136,7,FALSE))</f>
        <v/>
      </c>
      <c r="H44" s="198"/>
    </row>
    <row r="45" spans="1:8" ht="80.099999999999994" customHeight="1" x14ac:dyDescent="0.45">
      <c r="A45" s="161" t="s">
        <v>2142</v>
      </c>
      <c r="B45" s="168"/>
      <c r="C45" s="399"/>
      <c r="D45" s="399"/>
      <c r="E45" s="169" t="str">
        <f>IF(B45="","",VLOOKUP(B45,ア!$A$2:$C$788,2,FALSE))</f>
        <v/>
      </c>
      <c r="F45" s="170" t="str">
        <f>IF(B45="","",VLOOKUP(B45,ア!$A$2:$C$788,3,FALSE))</f>
        <v/>
      </c>
      <c r="G45" s="402"/>
      <c r="H45" s="199"/>
    </row>
    <row r="46" spans="1:8" ht="80.099999999999994" customHeight="1" x14ac:dyDescent="0.45">
      <c r="A46" s="161" t="s">
        <v>2142</v>
      </c>
      <c r="B46" s="168"/>
      <c r="C46" s="400"/>
      <c r="D46" s="400"/>
      <c r="E46" s="169" t="str">
        <f>IF(B46="","",VLOOKUP(B46,ア!$A$2:$C$788,2,FALSE))</f>
        <v/>
      </c>
      <c r="F46" s="170" t="str">
        <f>IF(B46="","",VLOOKUP(B46,ア!$A$2:$C$788,3,FALSE))</f>
        <v/>
      </c>
      <c r="G46" s="403"/>
      <c r="H46" s="200"/>
    </row>
    <row r="47" spans="1:8" ht="80.099999999999994" customHeight="1" x14ac:dyDescent="0.45">
      <c r="A47" s="164">
        <v>14</v>
      </c>
      <c r="B47" s="165"/>
      <c r="C47" s="398" t="str">
        <f>IF(B47="","",VLOOKUP(B47,様式4・中学部!$I$17:$Q$136,2,FALSE))</f>
        <v/>
      </c>
      <c r="D47" s="398" t="str">
        <f>IF(B47="","",VLOOKUP(B47,様式4・中学部!$I$17:$Q$136,3,FALSE))</f>
        <v/>
      </c>
      <c r="E47" s="166" t="str">
        <f>IF(B47="","",VLOOKUP(B47,様式4・中学部!$I$17:$Q$136,4,FALSE))</f>
        <v/>
      </c>
      <c r="F47" s="167" t="str">
        <f>IF(B47="","",VLOOKUP(B47,様式4・中学部!$I$17:$Q$136,5,FALSE))</f>
        <v/>
      </c>
      <c r="G47" s="401" t="str">
        <f>IF(B47="","",VLOOKUP(B47,様式4・中学部!$I$17:$Q$136,7,FALSE))</f>
        <v/>
      </c>
      <c r="H47" s="198"/>
    </row>
    <row r="48" spans="1:8" ht="80.099999999999994" customHeight="1" x14ac:dyDescent="0.45">
      <c r="A48" s="161" t="s">
        <v>2142</v>
      </c>
      <c r="B48" s="168"/>
      <c r="C48" s="399"/>
      <c r="D48" s="399"/>
      <c r="E48" s="169" t="str">
        <f>IF(B48="","",VLOOKUP(B48,ア!$A$2:$C$788,2,FALSE))</f>
        <v/>
      </c>
      <c r="F48" s="170" t="str">
        <f>IF(B48="","",VLOOKUP(B48,ア!$A$2:$C$788,3,FALSE))</f>
        <v/>
      </c>
      <c r="G48" s="402"/>
      <c r="H48" s="199"/>
    </row>
    <row r="49" spans="1:8" ht="80.099999999999994" customHeight="1" x14ac:dyDescent="0.45">
      <c r="A49" s="161" t="s">
        <v>2142</v>
      </c>
      <c r="B49" s="168"/>
      <c r="C49" s="400"/>
      <c r="D49" s="400"/>
      <c r="E49" s="169" t="str">
        <f>IF(B49="","",VLOOKUP(B49,ア!$A$2:$C$788,2,FALSE))</f>
        <v/>
      </c>
      <c r="F49" s="170" t="str">
        <f>IF(B49="","",VLOOKUP(B49,ア!$A$2:$C$788,3,FALSE))</f>
        <v/>
      </c>
      <c r="G49" s="403"/>
      <c r="H49" s="200"/>
    </row>
    <row r="50" spans="1:8" ht="80.099999999999994" customHeight="1" x14ac:dyDescent="0.45">
      <c r="A50" s="164">
        <v>15</v>
      </c>
      <c r="B50" s="165"/>
      <c r="C50" s="398" t="str">
        <f>IF(B50="","",VLOOKUP(B50,様式4・中学部!$I$17:$Q$136,2,FALSE))</f>
        <v/>
      </c>
      <c r="D50" s="398" t="str">
        <f>IF(B50="","",VLOOKUP(B50,様式4・中学部!$I$17:$Q$136,3,FALSE))</f>
        <v/>
      </c>
      <c r="E50" s="166" t="str">
        <f>IF(B50="","",VLOOKUP(B50,様式4・中学部!$I$17:$Q$136,4,FALSE))</f>
        <v/>
      </c>
      <c r="F50" s="167" t="str">
        <f>IF(B50="","",VLOOKUP(B50,様式4・中学部!$I$17:$Q$136,5,FALSE))</f>
        <v/>
      </c>
      <c r="G50" s="401" t="str">
        <f>IF(B50="","",VLOOKUP(B50,様式4・中学部!$I$17:$Q$136,7,FALSE))</f>
        <v/>
      </c>
      <c r="H50" s="198"/>
    </row>
    <row r="51" spans="1:8" ht="80.099999999999994" customHeight="1" x14ac:dyDescent="0.45">
      <c r="A51" s="161" t="s">
        <v>2142</v>
      </c>
      <c r="B51" s="168"/>
      <c r="C51" s="399"/>
      <c r="D51" s="399"/>
      <c r="E51" s="169" t="str">
        <f>IF(B51="","",VLOOKUP(B51,ア!$A$2:$C$788,2,FALSE))</f>
        <v/>
      </c>
      <c r="F51" s="170" t="str">
        <f>IF(B51="","",VLOOKUP(B51,ア!$A$2:$C$788,3,FALSE))</f>
        <v/>
      </c>
      <c r="G51" s="402"/>
      <c r="H51" s="199"/>
    </row>
    <row r="52" spans="1:8" ht="80.099999999999994" customHeight="1" x14ac:dyDescent="0.45">
      <c r="A52" s="161" t="s">
        <v>2142</v>
      </c>
      <c r="B52" s="168"/>
      <c r="C52" s="400"/>
      <c r="D52" s="400"/>
      <c r="E52" s="169" t="str">
        <f>IF(B52="","",VLOOKUP(B52,ア!$A$2:$C$788,2,FALSE))</f>
        <v/>
      </c>
      <c r="F52" s="170" t="str">
        <f>IF(B52="","",VLOOKUP(B52,ア!$A$2:$C$788,3,FALSE))</f>
        <v/>
      </c>
      <c r="G52" s="403"/>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2" zoomScale="85" zoomScaleNormal="100" zoomScaleSheetLayoutView="85" workbookViewId="0">
      <selection activeCell="X59" sqref="X59:X6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様式4・中学部!W3</f>
        <v>中学部</v>
      </c>
      <c r="B1" s="382"/>
      <c r="C1" s="383" t="s">
        <v>5528</v>
      </c>
      <c r="D1" s="384"/>
      <c r="E1" s="157"/>
      <c r="F1" s="390"/>
      <c r="G1" s="390"/>
      <c r="H1" s="390"/>
      <c r="I1" s="390"/>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404"/>
      <c r="B3" s="404"/>
      <c r="C3" s="404"/>
      <c r="D3" s="289"/>
      <c r="E3" s="289"/>
      <c r="F3" s="387" t="str">
        <f>様式３・中1!F3</f>
        <v>学校名　　　大阪府立西淀川支援学校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8" t="s">
        <v>2019</v>
      </c>
      <c r="B5" s="388"/>
      <c r="C5" s="388"/>
      <c r="D5" s="171"/>
      <c r="E5" s="171"/>
    </row>
    <row r="6" spans="1:9" ht="20.399999999999999" customHeight="1" x14ac:dyDescent="0.45">
      <c r="A6" s="388"/>
      <c r="B6" s="388"/>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Ⅰ</v>
      </c>
      <c r="I8" s="197" t="s">
        <v>7945</v>
      </c>
    </row>
    <row r="9" spans="1:9" ht="80.099999999999994" customHeight="1" x14ac:dyDescent="0.45">
      <c r="A9" s="176">
        <v>2</v>
      </c>
      <c r="B9" s="177" t="s">
        <v>2028</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Ⅰ</v>
      </c>
      <c r="I9" s="197" t="s">
        <v>7959</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Ⅰ</v>
      </c>
      <c r="I10" s="197" t="s">
        <v>7950</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Ⅰ</v>
      </c>
      <c r="I11" s="197" t="s">
        <v>7951</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東書</v>
      </c>
      <c r="F12" s="179" t="str">
        <f>IF(B12="","",VLOOKUP(B12,様式4・中学部!$R$17:$Z$136,5,FALSE))</f>
        <v>NEW HORIZON English Course 3</v>
      </c>
      <c r="G12" s="181" t="str">
        <f>IF(B12="","",VLOOKUP(B12,様式4・中学部!$R$17:$Z$136,6,FALSE))</f>
        <v>凖</v>
      </c>
      <c r="H12" s="181" t="str">
        <f>IF(B12="","",VLOOKUP(B12,様式4・中学部!$R$17:$Z$136,7,FALSE))</f>
        <v>Ⅰ</v>
      </c>
      <c r="I12" s="197" t="s">
        <v>7960</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あか図</v>
      </c>
      <c r="F13" s="179" t="str">
        <f>IF(B13="","",VLOOKUP(B13,様式4・中学部!$R$17:$Z$136,5,FALSE))</f>
        <v>中学生の道徳３</v>
      </c>
      <c r="G13" s="181" t="str">
        <f>IF(B13="","",VLOOKUP(B13,様式4・中学部!$R$17:$Z$136,6,FALSE))</f>
        <v>凖</v>
      </c>
      <c r="H13" s="181" t="str">
        <f>IF(B13="","",VLOOKUP(B13,様式4・中学部!$R$17:$Z$136,7,FALSE))</f>
        <v>Ⅰ</v>
      </c>
      <c r="I13" s="197" t="s">
        <v>7958</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22" zoomScale="85" zoomScaleNormal="100" zoomScaleSheetLayoutView="85" workbookViewId="0">
      <selection activeCell="X59" sqref="X59:X6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様式4・中学部!W3</f>
        <v>中学部</v>
      </c>
      <c r="B1" s="382"/>
      <c r="C1" s="393" t="s">
        <v>5526</v>
      </c>
      <c r="D1" s="394"/>
      <c r="E1" s="157"/>
      <c r="F1" s="390" t="s">
        <v>7713</v>
      </c>
      <c r="G1" s="390"/>
      <c r="H1" s="390"/>
    </row>
    <row r="2" spans="1:8" ht="29.25" customHeight="1" x14ac:dyDescent="0.45">
      <c r="A2" s="396" t="str">
        <f>様式4・中学部!F1&amp;"選定理由一覧表（検定済教科書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9" t="str">
        <f>様式３・中1!F3</f>
        <v>学校名　　　大阪府立西淀川支援学校　　　中学部</v>
      </c>
      <c r="G3" s="389"/>
      <c r="H3" s="389"/>
    </row>
    <row r="4" spans="1:8" s="35" customFormat="1" ht="20.399999999999999" customHeight="1" x14ac:dyDescent="0.2">
      <c r="A4" s="158"/>
      <c r="B4" s="158"/>
      <c r="C4" s="159"/>
      <c r="D4" s="159"/>
      <c r="E4" s="159"/>
      <c r="F4" s="395"/>
      <c r="G4" s="395"/>
      <c r="H4" s="395"/>
    </row>
    <row r="5" spans="1:8" s="35" customFormat="1" ht="20.399999999999999" customHeight="1" x14ac:dyDescent="0.2">
      <c r="A5" s="388" t="s">
        <v>2019</v>
      </c>
      <c r="B5" s="388"/>
      <c r="C5" s="388"/>
      <c r="D5" s="159"/>
      <c r="E5" s="159"/>
      <c r="F5" s="285" t="s">
        <v>7714</v>
      </c>
      <c r="G5" s="285"/>
      <c r="H5" s="285"/>
    </row>
    <row r="6" spans="1:8" ht="20.399999999999999" customHeight="1" x14ac:dyDescent="0.45">
      <c r="A6" s="388"/>
      <c r="B6" s="388"/>
      <c r="C6" s="388"/>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IF(B8="","",VLOOKUP(B8,様式4・中学部!$R$17:$Z$136,2,FALSE))</f>
        <v/>
      </c>
      <c r="D8" s="398" t="str">
        <f>IF(B8="","",VLOOKUP(B8,様式4・中学部!$R$17:$Z$136,3,FALSE))</f>
        <v/>
      </c>
      <c r="E8" s="166" t="str">
        <f>IF(B8="","",VLOOKUP(B8,様式4・中学部!$A$17:$H$136,4,FALSE))</f>
        <v/>
      </c>
      <c r="F8" s="167" t="str">
        <f>IF(B8="","",VLOOKUP(B8,様式4・中学部!$R$17:$Z$136,5,FALSE))</f>
        <v/>
      </c>
      <c r="G8" s="401" t="str">
        <f>IF(B8="","",VLOOKUP(B8,様式4・中学部!$R$17:$Z$136,7,FALSE))</f>
        <v/>
      </c>
      <c r="H8" s="198"/>
    </row>
    <row r="9" spans="1:8" ht="80.099999999999994" customHeight="1" x14ac:dyDescent="0.45">
      <c r="A9" s="161" t="s">
        <v>2142</v>
      </c>
      <c r="B9" s="168"/>
      <c r="C9" s="399"/>
      <c r="D9" s="399"/>
      <c r="E9" s="169" t="str">
        <f>IF(B9="","",VLOOKUP(B9,ア!$A$2:$C$788,2,FALSE))</f>
        <v/>
      </c>
      <c r="F9" s="170" t="str">
        <f>IF(B9="","",VLOOKUP(B9,ア!$A$2:$C$788,3,FALSE))</f>
        <v/>
      </c>
      <c r="G9" s="402"/>
      <c r="H9" s="199"/>
    </row>
    <row r="10" spans="1:8" ht="80.099999999999994" customHeight="1" x14ac:dyDescent="0.45">
      <c r="A10" s="161" t="s">
        <v>2142</v>
      </c>
      <c r="B10" s="168"/>
      <c r="C10" s="400"/>
      <c r="D10" s="400"/>
      <c r="E10" s="169" t="str">
        <f>IF(B10="","",VLOOKUP(B10,ア!$A$2:$C$788,2,FALSE))</f>
        <v/>
      </c>
      <c r="F10" s="170" t="str">
        <f>IF(B10="","",VLOOKUP(B10,ア!$A$2:$C$788,3,FALSE))</f>
        <v/>
      </c>
      <c r="G10" s="403"/>
      <c r="H10" s="200"/>
    </row>
    <row r="11" spans="1:8" ht="80.099999999999994" customHeight="1" x14ac:dyDescent="0.45">
      <c r="A11" s="164">
        <v>2</v>
      </c>
      <c r="B11" s="165"/>
      <c r="C11" s="398" t="str">
        <f>IF(B11="","",VLOOKUP(B11,様式4・中学部!$R$17:$Z$136,2,FALSE))</f>
        <v/>
      </c>
      <c r="D11" s="398" t="str">
        <f>IF(B11="","",VLOOKUP(B11,様式4・中学部!$R$17:$Z$136,3,FALSE))</f>
        <v/>
      </c>
      <c r="E11" s="166" t="str">
        <f>IF(B11="","",VLOOKUP(B11,様式4・中学部!$R$17:$Z$136,4,FALSE))</f>
        <v/>
      </c>
      <c r="F11" s="167" t="str">
        <f>IF(B11="","",VLOOKUP(B11,様式4・中学部!$R$17:$Z$136,5,FALSE))</f>
        <v/>
      </c>
      <c r="G11" s="401" t="str">
        <f>IF(B11="","",VLOOKUP(B11,様式4・中学部!$R$17:$Z$136,7,FALSE))</f>
        <v/>
      </c>
      <c r="H11" s="198"/>
    </row>
    <row r="12" spans="1:8" ht="80.099999999999994" customHeight="1" x14ac:dyDescent="0.45">
      <c r="A12" s="161" t="s">
        <v>2142</v>
      </c>
      <c r="B12" s="168"/>
      <c r="C12" s="399"/>
      <c r="D12" s="399"/>
      <c r="E12" s="169" t="str">
        <f>IF(B12="","",VLOOKUP(B12,ア!$A$2:$C$788,2,FALSE))</f>
        <v/>
      </c>
      <c r="F12" s="170" t="str">
        <f>IF(B12="","",VLOOKUP(B12,ア!$A$2:$C$788,3,FALSE))</f>
        <v/>
      </c>
      <c r="G12" s="402"/>
      <c r="H12" s="199"/>
    </row>
    <row r="13" spans="1:8" ht="80.099999999999994" customHeight="1" x14ac:dyDescent="0.45">
      <c r="A13" s="161" t="s">
        <v>2142</v>
      </c>
      <c r="B13" s="168"/>
      <c r="C13" s="400"/>
      <c r="D13" s="400"/>
      <c r="E13" s="169" t="str">
        <f>IF(B13="","",VLOOKUP(B13,ア!$A$2:$C$788,2,FALSE))</f>
        <v/>
      </c>
      <c r="F13" s="170" t="str">
        <f>IF(B13="","",VLOOKUP(B13,ア!$A$2:$C$788,3,FALSE))</f>
        <v/>
      </c>
      <c r="G13" s="403"/>
      <c r="H13" s="200"/>
    </row>
    <row r="14" spans="1:8" ht="80.099999999999994" customHeight="1" x14ac:dyDescent="0.45">
      <c r="A14" s="164">
        <v>3</v>
      </c>
      <c r="B14" s="165"/>
      <c r="C14" s="398" t="str">
        <f>IF(B14="","",VLOOKUP(B14,様式4・中学部!$R$17:$Z$136,2,FALSE))</f>
        <v/>
      </c>
      <c r="D14" s="398" t="str">
        <f>IF(B14="","",VLOOKUP(B14,様式4・中学部!$R$17:$Z$136,3,FALSE))</f>
        <v/>
      </c>
      <c r="E14" s="166" t="str">
        <f>IF(B14="","",VLOOKUP(B14,様式4・中学部!$R$17:$Z$136,4,FALSE))</f>
        <v/>
      </c>
      <c r="F14" s="167" t="str">
        <f>IF(B14="","",VLOOKUP(B14,様式4・中学部!$R$17:$Z$136,5,FALSE))</f>
        <v/>
      </c>
      <c r="G14" s="401" t="str">
        <f>IF(B14="","",VLOOKUP(B14,様式4・中学部!$R$17:$Z$136,7,FALSE))</f>
        <v/>
      </c>
      <c r="H14" s="198"/>
    </row>
    <row r="15" spans="1:8" ht="80.099999999999994" customHeight="1" x14ac:dyDescent="0.45">
      <c r="A15" s="161" t="s">
        <v>2142</v>
      </c>
      <c r="B15" s="168"/>
      <c r="C15" s="399"/>
      <c r="D15" s="399"/>
      <c r="E15" s="169" t="str">
        <f>IF(B15="","",VLOOKUP(B15,ア!$A$2:$C$788,2,FALSE))</f>
        <v/>
      </c>
      <c r="F15" s="170" t="str">
        <f>IF(B15="","",VLOOKUP(B15,ア!$A$2:$C$788,3,FALSE))</f>
        <v/>
      </c>
      <c r="G15" s="402"/>
      <c r="H15" s="199"/>
    </row>
    <row r="16" spans="1:8" ht="80.099999999999994" customHeight="1" x14ac:dyDescent="0.45">
      <c r="A16" s="161" t="s">
        <v>2142</v>
      </c>
      <c r="B16" s="168"/>
      <c r="C16" s="400"/>
      <c r="D16" s="400"/>
      <c r="E16" s="169" t="str">
        <f>IF(B16="","",VLOOKUP(B16,ア!$A$2:$C$788,2,FALSE))</f>
        <v/>
      </c>
      <c r="F16" s="170" t="str">
        <f>IF(B16="","",VLOOKUP(B16,ア!$A$2:$C$788,3,FALSE))</f>
        <v/>
      </c>
      <c r="G16" s="403"/>
      <c r="H16" s="200"/>
    </row>
    <row r="17" spans="1:8" ht="80.099999999999994" customHeight="1" x14ac:dyDescent="0.45">
      <c r="A17" s="164">
        <v>4</v>
      </c>
      <c r="B17" s="165"/>
      <c r="C17" s="398" t="str">
        <f>IF(B17="","",VLOOKUP(B17,様式4・中学部!$R$17:$Z$136,2,FALSE))</f>
        <v/>
      </c>
      <c r="D17" s="398" t="str">
        <f>IF(B17="","",VLOOKUP(B17,様式4・中学部!$R$17:$Z$136,3,FALSE))</f>
        <v/>
      </c>
      <c r="E17" s="166" t="str">
        <f>IF(B17="","",VLOOKUP(B17,様式4・中学部!$R$17:$Z$136,4,FALSE))</f>
        <v/>
      </c>
      <c r="F17" s="167" t="str">
        <f>IF(B17="","",VLOOKUP(B17,様式4・中学部!$R$17:$Z$136,5,FALSE))</f>
        <v/>
      </c>
      <c r="G17" s="401" t="str">
        <f>IF(B17="","",VLOOKUP(B17,様式4・中学部!$R$17:$Z$136,7,FALSE))</f>
        <v/>
      </c>
      <c r="H17" s="198"/>
    </row>
    <row r="18" spans="1:8" ht="80.099999999999994" customHeight="1" x14ac:dyDescent="0.45">
      <c r="A18" s="161" t="s">
        <v>2142</v>
      </c>
      <c r="B18" s="168"/>
      <c r="C18" s="399"/>
      <c r="D18" s="399"/>
      <c r="E18" s="169" t="str">
        <f>IF(B18="","",VLOOKUP(B18,ア!$A$2:$C$788,2,FALSE))</f>
        <v/>
      </c>
      <c r="F18" s="170" t="str">
        <f>IF(B18="","",VLOOKUP(B18,ア!$A$2:$C$788,3,FALSE))</f>
        <v/>
      </c>
      <c r="G18" s="402"/>
      <c r="H18" s="199"/>
    </row>
    <row r="19" spans="1:8" ht="80.099999999999994" customHeight="1" x14ac:dyDescent="0.45">
      <c r="A19" s="161" t="s">
        <v>2142</v>
      </c>
      <c r="B19" s="168"/>
      <c r="C19" s="400"/>
      <c r="D19" s="400"/>
      <c r="E19" s="169" t="str">
        <f>IF(B19="","",VLOOKUP(B19,ア!$A$2:$C$788,2,FALSE))</f>
        <v/>
      </c>
      <c r="F19" s="170" t="str">
        <f>IF(B19="","",VLOOKUP(B19,ア!$A$2:$C$788,3,FALSE))</f>
        <v/>
      </c>
      <c r="G19" s="403"/>
      <c r="H19" s="200"/>
    </row>
    <row r="20" spans="1:8" ht="80.099999999999994" customHeight="1" x14ac:dyDescent="0.45">
      <c r="A20" s="164">
        <v>5</v>
      </c>
      <c r="B20" s="165"/>
      <c r="C20" s="398" t="str">
        <f>IF(B20="","",VLOOKUP(B20,様式4・中学部!$R$17:$Z$136,2,FALSE))</f>
        <v/>
      </c>
      <c r="D20" s="398" t="str">
        <f>IF(B20="","",VLOOKUP(B20,様式4・中学部!$R$17:$Z$136,3,FALSE))</f>
        <v/>
      </c>
      <c r="E20" s="166" t="str">
        <f>IF(B20="","",VLOOKUP(B20,様式4・中学部!$R$17:$Z$136,4,FALSE))</f>
        <v/>
      </c>
      <c r="F20" s="167" t="str">
        <f>IF(B20="","",VLOOKUP(B20,様式4・中学部!$R$17:$Z$136,5,FALSE))</f>
        <v/>
      </c>
      <c r="G20" s="401" t="str">
        <f>IF(B20="","",VLOOKUP(B20,様式4・中学部!$R$17:$Z$136,7,FALSE))</f>
        <v/>
      </c>
      <c r="H20" s="198"/>
    </row>
    <row r="21" spans="1:8" ht="80.099999999999994" customHeight="1" x14ac:dyDescent="0.45">
      <c r="A21" s="161" t="s">
        <v>2142</v>
      </c>
      <c r="B21" s="168"/>
      <c r="C21" s="399"/>
      <c r="D21" s="399"/>
      <c r="E21" s="169" t="str">
        <f>IF(B21="","",VLOOKUP(B21,ア!$A$2:$C$788,2,FALSE))</f>
        <v/>
      </c>
      <c r="F21" s="170" t="str">
        <f>IF(B21="","",VLOOKUP(B21,ア!$A$2:$C$788,3,FALSE))</f>
        <v/>
      </c>
      <c r="G21" s="402"/>
      <c r="H21" s="199"/>
    </row>
    <row r="22" spans="1:8" ht="80.099999999999994" customHeight="1" x14ac:dyDescent="0.45">
      <c r="A22" s="161" t="s">
        <v>2142</v>
      </c>
      <c r="B22" s="168"/>
      <c r="C22" s="400"/>
      <c r="D22" s="400"/>
      <c r="E22" s="169" t="str">
        <f>IF(B22="","",VLOOKUP(B22,ア!$A$2:$C$788,2,FALSE))</f>
        <v/>
      </c>
      <c r="F22" s="170" t="str">
        <f>IF(B22="","",VLOOKUP(B22,ア!$A$2:$C$788,3,FALSE))</f>
        <v/>
      </c>
      <c r="G22" s="403"/>
      <c r="H22" s="200"/>
    </row>
    <row r="23" spans="1:8" ht="80.099999999999994" customHeight="1" x14ac:dyDescent="0.45">
      <c r="A23" s="164">
        <v>6</v>
      </c>
      <c r="B23" s="165"/>
      <c r="C23" s="398" t="str">
        <f>IF(B23="","",VLOOKUP(B23,様式4・中学部!$R$17:$Z$136,2,FALSE))</f>
        <v/>
      </c>
      <c r="D23" s="398" t="str">
        <f>IF(B23="","",VLOOKUP(B23,様式4・中学部!$R$17:$Z$136,3,FALSE))</f>
        <v/>
      </c>
      <c r="E23" s="166" t="str">
        <f>IF(B23="","",VLOOKUP(B23,様式4・中学部!$R$17:$Z$136,4,FALSE))</f>
        <v/>
      </c>
      <c r="F23" s="167" t="str">
        <f>IF(B23="","",VLOOKUP(B23,様式4・中学部!$R$17:$Z$136,5,FALSE))</f>
        <v/>
      </c>
      <c r="G23" s="401" t="str">
        <f>IF(B23="","",VLOOKUP(B23,様式4・中学部!$R$17:$Z$136,7,FALSE))</f>
        <v/>
      </c>
      <c r="H23" s="198"/>
    </row>
    <row r="24" spans="1:8" ht="80.099999999999994" customHeight="1" x14ac:dyDescent="0.45">
      <c r="A24" s="161" t="s">
        <v>2142</v>
      </c>
      <c r="B24" s="168"/>
      <c r="C24" s="399"/>
      <c r="D24" s="399"/>
      <c r="E24" s="169" t="str">
        <f>IF(B24="","",VLOOKUP(B24,ア!$A$2:$C$788,2,FALSE))</f>
        <v/>
      </c>
      <c r="F24" s="170" t="str">
        <f>IF(B24="","",VLOOKUP(B24,ア!$A$2:$C$788,3,FALSE))</f>
        <v/>
      </c>
      <c r="G24" s="402"/>
      <c r="H24" s="199"/>
    </row>
    <row r="25" spans="1:8" ht="80.099999999999994" customHeight="1" x14ac:dyDescent="0.45">
      <c r="A25" s="161" t="s">
        <v>2142</v>
      </c>
      <c r="B25" s="168"/>
      <c r="C25" s="400"/>
      <c r="D25" s="400"/>
      <c r="E25" s="169" t="str">
        <f>IF(B25="","",VLOOKUP(B25,ア!$A$2:$C$788,2,FALSE))</f>
        <v/>
      </c>
      <c r="F25" s="170" t="str">
        <f>IF(B25="","",VLOOKUP(B25,ア!$A$2:$C$788,3,FALSE))</f>
        <v/>
      </c>
      <c r="G25" s="403"/>
      <c r="H25" s="200"/>
    </row>
    <row r="26" spans="1:8" ht="80.099999999999994" customHeight="1" x14ac:dyDescent="0.45">
      <c r="A26" s="164">
        <v>7</v>
      </c>
      <c r="B26" s="165"/>
      <c r="C26" s="398" t="str">
        <f>IF(B26="","",VLOOKUP(B26,様式4・中学部!$R$17:$Z$136,2,FALSE))</f>
        <v/>
      </c>
      <c r="D26" s="398" t="str">
        <f>IF(B26="","",VLOOKUP(B26,様式4・中学部!$R$17:$Z$136,3,FALSE))</f>
        <v/>
      </c>
      <c r="E26" s="166" t="str">
        <f>IF(B26="","",VLOOKUP(B26,様式4・中学部!$R$17:$Z$136,4,FALSE))</f>
        <v/>
      </c>
      <c r="F26" s="167" t="str">
        <f>IF(B26="","",VLOOKUP(B26,様式4・中学部!$R$17:$Z$136,5,FALSE))</f>
        <v/>
      </c>
      <c r="G26" s="401" t="str">
        <f>IF(B26="","",VLOOKUP(B26,様式4・中学部!$R$17:$Z$136,7,FALSE))</f>
        <v/>
      </c>
      <c r="H26" s="198"/>
    </row>
    <row r="27" spans="1:8" ht="80.099999999999994" customHeight="1" x14ac:dyDescent="0.45">
      <c r="A27" s="161" t="s">
        <v>2142</v>
      </c>
      <c r="B27" s="168"/>
      <c r="C27" s="399"/>
      <c r="D27" s="399"/>
      <c r="E27" s="169" t="str">
        <f>IF(B27="","",VLOOKUP(B27,ア!$A$2:$C$788,2,FALSE))</f>
        <v/>
      </c>
      <c r="F27" s="170" t="str">
        <f>IF(B27="","",VLOOKUP(B27,ア!$A$2:$C$788,3,FALSE))</f>
        <v/>
      </c>
      <c r="G27" s="402"/>
      <c r="H27" s="199"/>
    </row>
    <row r="28" spans="1:8" ht="80.099999999999994" customHeight="1" x14ac:dyDescent="0.45">
      <c r="A28" s="161" t="s">
        <v>2142</v>
      </c>
      <c r="B28" s="168"/>
      <c r="C28" s="400"/>
      <c r="D28" s="400"/>
      <c r="E28" s="169" t="str">
        <f>IF(B28="","",VLOOKUP(B28,ア!$A$2:$C$788,2,FALSE))</f>
        <v/>
      </c>
      <c r="F28" s="170" t="str">
        <f>IF(B28="","",VLOOKUP(B28,ア!$A$2:$C$788,3,FALSE))</f>
        <v/>
      </c>
      <c r="G28" s="403"/>
      <c r="H28" s="200"/>
    </row>
    <row r="29" spans="1:8" ht="80.099999999999994" customHeight="1" x14ac:dyDescent="0.45">
      <c r="A29" s="164">
        <v>8</v>
      </c>
      <c r="B29" s="165"/>
      <c r="C29" s="398" t="str">
        <f>IF(B29="","",VLOOKUP(B29,様式4・中学部!$R$17:$Z$136,2,FALSE))</f>
        <v/>
      </c>
      <c r="D29" s="398" t="str">
        <f>IF(B29="","",VLOOKUP(B29,様式4・中学部!$R$17:$Z$136,3,FALSE))</f>
        <v/>
      </c>
      <c r="E29" s="166" t="str">
        <f>IF(B29="","",VLOOKUP(B29,様式4・中学部!$R$17:$Z$136,4,FALSE))</f>
        <v/>
      </c>
      <c r="F29" s="167" t="str">
        <f>IF(B29="","",VLOOKUP(B29,様式4・中学部!$R$17:$Z$136,5,FALSE))</f>
        <v/>
      </c>
      <c r="G29" s="401" t="str">
        <f>IF(B29="","",VLOOKUP(B29,様式4・中学部!$R$17:$Z$136,7,FALSE))</f>
        <v/>
      </c>
      <c r="H29" s="198"/>
    </row>
    <row r="30" spans="1:8" ht="80.099999999999994" customHeight="1" x14ac:dyDescent="0.45">
      <c r="A30" s="161" t="s">
        <v>2142</v>
      </c>
      <c r="B30" s="168"/>
      <c r="C30" s="399"/>
      <c r="D30" s="399"/>
      <c r="E30" s="169" t="str">
        <f>IF(B30="","",VLOOKUP(B30,ア!$A$2:$C$788,2,FALSE))</f>
        <v/>
      </c>
      <c r="F30" s="170" t="str">
        <f>IF(B30="","",VLOOKUP(B30,ア!$A$2:$C$788,3,FALSE))</f>
        <v/>
      </c>
      <c r="G30" s="402"/>
      <c r="H30" s="199"/>
    </row>
    <row r="31" spans="1:8" ht="80.099999999999994" customHeight="1" x14ac:dyDescent="0.45">
      <c r="A31" s="161" t="s">
        <v>2142</v>
      </c>
      <c r="B31" s="168"/>
      <c r="C31" s="400"/>
      <c r="D31" s="400"/>
      <c r="E31" s="169" t="str">
        <f>IF(B31="","",VLOOKUP(B31,ア!$A$2:$C$788,2,FALSE))</f>
        <v/>
      </c>
      <c r="F31" s="170" t="str">
        <f>IF(B31="","",VLOOKUP(B31,ア!$A$2:$C$788,3,FALSE))</f>
        <v/>
      </c>
      <c r="G31" s="403"/>
      <c r="H31" s="200"/>
    </row>
    <row r="32" spans="1:8" ht="80.099999999999994" customHeight="1" x14ac:dyDescent="0.45">
      <c r="A32" s="164">
        <v>9</v>
      </c>
      <c r="B32" s="165"/>
      <c r="C32" s="398" t="str">
        <f>IF(B32="","",VLOOKUP(B32,様式4・中学部!$R$17:$Z$136,2,FALSE))</f>
        <v/>
      </c>
      <c r="D32" s="398" t="str">
        <f>IF(B32="","",VLOOKUP(B32,様式4・中学部!$R$17:$Z$136,3,FALSE))</f>
        <v/>
      </c>
      <c r="E32" s="166" t="str">
        <f>IF(B32="","",VLOOKUP(B32,様式4・中学部!$R$17:$Z$136,4,FALSE))</f>
        <v/>
      </c>
      <c r="F32" s="167" t="str">
        <f>IF(B32="","",VLOOKUP(B32,様式4・中学部!$R$17:$Z$136,5,FALSE))</f>
        <v/>
      </c>
      <c r="G32" s="401" t="str">
        <f>IF(B32="","",VLOOKUP(B32,様式4・中学部!$R$17:$Z$136,7,FALSE))</f>
        <v/>
      </c>
      <c r="H32" s="198"/>
    </row>
    <row r="33" spans="1:8" ht="80.099999999999994" customHeight="1" x14ac:dyDescent="0.45">
      <c r="A33" s="161" t="s">
        <v>2142</v>
      </c>
      <c r="B33" s="168"/>
      <c r="C33" s="399"/>
      <c r="D33" s="399"/>
      <c r="E33" s="169" t="str">
        <f>IF(B33="","",VLOOKUP(B33,ア!$A$2:$C$788,2,FALSE))</f>
        <v/>
      </c>
      <c r="F33" s="170" t="str">
        <f>IF(B33="","",VLOOKUP(B33,ア!$A$2:$C$788,3,FALSE))</f>
        <v/>
      </c>
      <c r="G33" s="402"/>
      <c r="H33" s="199"/>
    </row>
    <row r="34" spans="1:8" ht="80.099999999999994" customHeight="1" x14ac:dyDescent="0.45">
      <c r="A34" s="161" t="s">
        <v>2142</v>
      </c>
      <c r="B34" s="168"/>
      <c r="C34" s="400"/>
      <c r="D34" s="400"/>
      <c r="E34" s="169" t="str">
        <f>IF(B34="","",VLOOKUP(B34,ア!$A$2:$C$788,2,FALSE))</f>
        <v/>
      </c>
      <c r="F34" s="170" t="str">
        <f>IF(B34="","",VLOOKUP(B34,ア!$A$2:$C$788,3,FALSE))</f>
        <v/>
      </c>
      <c r="G34" s="403"/>
      <c r="H34" s="200"/>
    </row>
    <row r="35" spans="1:8" ht="80.099999999999994" customHeight="1" x14ac:dyDescent="0.45">
      <c r="A35" s="164">
        <v>10</v>
      </c>
      <c r="B35" s="165"/>
      <c r="C35" s="398" t="str">
        <f>IF(B35="","",VLOOKUP(B35,様式4・中学部!$R$17:$Z$136,2,FALSE))</f>
        <v/>
      </c>
      <c r="D35" s="398" t="str">
        <f>IF(B35="","",VLOOKUP(B35,様式4・中学部!$R$17:$Z$136,3,FALSE))</f>
        <v/>
      </c>
      <c r="E35" s="166" t="str">
        <f>IF(B35="","",VLOOKUP(B35,様式4・中学部!$R$17:$Z$136,4,FALSE))</f>
        <v/>
      </c>
      <c r="F35" s="167" t="str">
        <f>IF(B35="","",VLOOKUP(B35,様式4・中学部!$R$17:$Z$136,5,FALSE))</f>
        <v/>
      </c>
      <c r="G35" s="401" t="str">
        <f>IF(B35="","",VLOOKUP(B35,様式4・中学部!$R$17:$Z$136,7,FALSE))</f>
        <v/>
      </c>
      <c r="H35" s="198"/>
    </row>
    <row r="36" spans="1:8" ht="80.099999999999994" customHeight="1" x14ac:dyDescent="0.45">
      <c r="A36" s="161" t="s">
        <v>2142</v>
      </c>
      <c r="B36" s="168"/>
      <c r="C36" s="399"/>
      <c r="D36" s="399"/>
      <c r="E36" s="169" t="str">
        <f>IF(B36="","",VLOOKUP(B36,ア!$A$2:$C$788,2,FALSE))</f>
        <v/>
      </c>
      <c r="F36" s="170" t="str">
        <f>IF(B36="","",VLOOKUP(B36,ア!$A$2:$C$788,3,FALSE))</f>
        <v/>
      </c>
      <c r="G36" s="402"/>
      <c r="H36" s="199"/>
    </row>
    <row r="37" spans="1:8" ht="80.099999999999994" customHeight="1" x14ac:dyDescent="0.45">
      <c r="A37" s="161" t="s">
        <v>2142</v>
      </c>
      <c r="B37" s="168"/>
      <c r="C37" s="400"/>
      <c r="D37" s="400"/>
      <c r="E37" s="169" t="str">
        <f>IF(B37="","",VLOOKUP(B37,ア!$A$2:$C$788,2,FALSE))</f>
        <v/>
      </c>
      <c r="F37" s="170" t="str">
        <f>IF(B37="","",VLOOKUP(B37,ア!$A$2:$C$788,3,FALSE))</f>
        <v/>
      </c>
      <c r="G37" s="403"/>
      <c r="H37" s="200"/>
    </row>
    <row r="38" spans="1:8" ht="80.099999999999994" customHeight="1" x14ac:dyDescent="0.45">
      <c r="A38" s="164">
        <v>11</v>
      </c>
      <c r="B38" s="165"/>
      <c r="C38" s="398" t="str">
        <f>IF(B38="","",VLOOKUP(B38,様式4・中学部!$R$17:$Z$136,2,FALSE))</f>
        <v/>
      </c>
      <c r="D38" s="398" t="str">
        <f>IF(B38="","",VLOOKUP(B38,様式4・中学部!$R$17:$Z$136,3,FALSE))</f>
        <v/>
      </c>
      <c r="E38" s="166" t="str">
        <f>IF(B38="","",VLOOKUP(B38,様式4・中学部!$R$17:$Z$136,4,FALSE))</f>
        <v/>
      </c>
      <c r="F38" s="167" t="str">
        <f>IF(B38="","",VLOOKUP(B38,様式4・中学部!$R$17:$Z$136,5,FALSE))</f>
        <v/>
      </c>
      <c r="G38" s="401" t="str">
        <f>IF(B38="","",VLOOKUP(B38,様式4・中学部!$R$17:$Z$136,7,FALSE))</f>
        <v/>
      </c>
      <c r="H38" s="198"/>
    </row>
    <row r="39" spans="1:8" ht="80.099999999999994" customHeight="1" x14ac:dyDescent="0.45">
      <c r="A39" s="161" t="s">
        <v>2142</v>
      </c>
      <c r="B39" s="168"/>
      <c r="C39" s="399"/>
      <c r="D39" s="399"/>
      <c r="E39" s="169" t="str">
        <f>IF(B39="","",VLOOKUP(B39,ア!$A$2:$C$788,2,FALSE))</f>
        <v/>
      </c>
      <c r="F39" s="170" t="str">
        <f>IF(B39="","",VLOOKUP(B39,ア!$A$2:$C$788,3,FALSE))</f>
        <v/>
      </c>
      <c r="G39" s="402"/>
      <c r="H39" s="199"/>
    </row>
    <row r="40" spans="1:8" ht="80.099999999999994" customHeight="1" x14ac:dyDescent="0.45">
      <c r="A40" s="161" t="s">
        <v>2142</v>
      </c>
      <c r="B40" s="168"/>
      <c r="C40" s="400"/>
      <c r="D40" s="400"/>
      <c r="E40" s="169" t="str">
        <f>IF(B40="","",VLOOKUP(B40,ア!$A$2:$C$788,2,FALSE))</f>
        <v/>
      </c>
      <c r="F40" s="170" t="str">
        <f>IF(B40="","",VLOOKUP(B40,ア!$A$2:$C$788,3,FALSE))</f>
        <v/>
      </c>
      <c r="G40" s="403"/>
      <c r="H40" s="200"/>
    </row>
    <row r="41" spans="1:8" ht="80.099999999999994" customHeight="1" x14ac:dyDescent="0.45">
      <c r="A41" s="164">
        <v>12</v>
      </c>
      <c r="B41" s="165"/>
      <c r="C41" s="398" t="str">
        <f>IF(B41="","",VLOOKUP(B41,様式4・中学部!$R$17:$Z$136,2,FALSE))</f>
        <v/>
      </c>
      <c r="D41" s="398" t="str">
        <f>IF(B41="","",VLOOKUP(B41,様式4・中学部!$R$17:$Z$136,3,FALSE))</f>
        <v/>
      </c>
      <c r="E41" s="166" t="str">
        <f>IF(B41="","",VLOOKUP(B41,様式4・中学部!$R$17:$Z$136,4,FALSE))</f>
        <v/>
      </c>
      <c r="F41" s="167" t="str">
        <f>IF(B41="","",VLOOKUP(B41,様式4・中学部!$R$17:$Z$136,5,FALSE))</f>
        <v/>
      </c>
      <c r="G41" s="401" t="str">
        <f>IF(B41="","",VLOOKUP(B41,様式4・中学部!$R$17:$Z$136,7,FALSE))</f>
        <v/>
      </c>
      <c r="H41" s="198"/>
    </row>
    <row r="42" spans="1:8" ht="80.099999999999994" customHeight="1" x14ac:dyDescent="0.45">
      <c r="A42" s="161" t="s">
        <v>2142</v>
      </c>
      <c r="B42" s="168"/>
      <c r="C42" s="399"/>
      <c r="D42" s="399"/>
      <c r="E42" s="169" t="str">
        <f>IF(B42="","",VLOOKUP(B42,ア!$A$2:$C$788,2,FALSE))</f>
        <v/>
      </c>
      <c r="F42" s="170" t="str">
        <f>IF(B42="","",VLOOKUP(B42,ア!$A$2:$C$788,3,FALSE))</f>
        <v/>
      </c>
      <c r="G42" s="402"/>
      <c r="H42" s="199"/>
    </row>
    <row r="43" spans="1:8" ht="80.099999999999994" customHeight="1" x14ac:dyDescent="0.45">
      <c r="A43" s="161" t="s">
        <v>2142</v>
      </c>
      <c r="B43" s="168"/>
      <c r="C43" s="400"/>
      <c r="D43" s="400"/>
      <c r="E43" s="169" t="str">
        <f>IF(B43="","",VLOOKUP(B43,ア!$A$2:$C$788,2,FALSE))</f>
        <v/>
      </c>
      <c r="F43" s="170" t="str">
        <f>IF(B43="","",VLOOKUP(B43,ア!$A$2:$C$788,3,FALSE))</f>
        <v/>
      </c>
      <c r="G43" s="403"/>
      <c r="H43" s="200"/>
    </row>
    <row r="44" spans="1:8" ht="80.099999999999994" customHeight="1" x14ac:dyDescent="0.45">
      <c r="A44" s="164">
        <v>13</v>
      </c>
      <c r="B44" s="165"/>
      <c r="C44" s="398" t="str">
        <f>IF(B44="","",VLOOKUP(B44,様式4・中学部!$R$17:$Z$136,2,FALSE))</f>
        <v/>
      </c>
      <c r="D44" s="398" t="str">
        <f>IF(B44="","",VLOOKUP(B44,様式4・中学部!$R$17:$Z$136,3,FALSE))</f>
        <v/>
      </c>
      <c r="E44" s="166" t="str">
        <f>IF(B44="","",VLOOKUP(B44,様式4・中学部!$R$17:$Z$136,4,FALSE))</f>
        <v/>
      </c>
      <c r="F44" s="167" t="str">
        <f>IF(B44="","",VLOOKUP(B44,様式4・中学部!$R$17:$Z$136,5,FALSE))</f>
        <v/>
      </c>
      <c r="G44" s="401" t="str">
        <f>IF(B44="","",VLOOKUP(B44,様式4・中学部!$R$17:$Z$136,7,FALSE))</f>
        <v/>
      </c>
      <c r="H44" s="198"/>
    </row>
    <row r="45" spans="1:8" ht="80.099999999999994" customHeight="1" x14ac:dyDescent="0.45">
      <c r="A45" s="161" t="s">
        <v>2142</v>
      </c>
      <c r="B45" s="168"/>
      <c r="C45" s="399"/>
      <c r="D45" s="399"/>
      <c r="E45" s="169" t="str">
        <f>IF(B45="","",VLOOKUP(B45,ア!$A$2:$C$788,2,FALSE))</f>
        <v/>
      </c>
      <c r="F45" s="170" t="str">
        <f>IF(B45="","",VLOOKUP(B45,ア!$A$2:$C$788,3,FALSE))</f>
        <v/>
      </c>
      <c r="G45" s="402"/>
      <c r="H45" s="199"/>
    </row>
    <row r="46" spans="1:8" ht="80.099999999999994" customHeight="1" x14ac:dyDescent="0.45">
      <c r="A46" s="161" t="s">
        <v>2142</v>
      </c>
      <c r="B46" s="168"/>
      <c r="C46" s="400"/>
      <c r="D46" s="400"/>
      <c r="E46" s="169" t="str">
        <f>IF(B46="","",VLOOKUP(B46,ア!$A$2:$C$788,2,FALSE))</f>
        <v/>
      </c>
      <c r="F46" s="170" t="str">
        <f>IF(B46="","",VLOOKUP(B46,ア!$A$2:$C$788,3,FALSE))</f>
        <v/>
      </c>
      <c r="G46" s="403"/>
      <c r="H46" s="200"/>
    </row>
    <row r="47" spans="1:8" ht="80.099999999999994" customHeight="1" x14ac:dyDescent="0.45">
      <c r="A47" s="164">
        <v>14</v>
      </c>
      <c r="B47" s="165"/>
      <c r="C47" s="398" t="str">
        <f>IF(B47="","",VLOOKUP(B47,様式4・中学部!$R$17:$Z$136,2,FALSE))</f>
        <v/>
      </c>
      <c r="D47" s="398" t="str">
        <f>IF(B47="","",VLOOKUP(B47,様式4・中学部!$R$17:$Z$136,3,FALSE))</f>
        <v/>
      </c>
      <c r="E47" s="166" t="str">
        <f>IF(B47="","",VLOOKUP(B47,様式4・中学部!$R$17:$Z$136,4,FALSE))</f>
        <v/>
      </c>
      <c r="F47" s="167" t="str">
        <f>IF(B47="","",VLOOKUP(B47,様式4・中学部!$R$17:$Z$136,5,FALSE))</f>
        <v/>
      </c>
      <c r="G47" s="401" t="str">
        <f>IF(B47="","",VLOOKUP(B47,様式4・中学部!$R$17:$Z$136,7,FALSE))</f>
        <v/>
      </c>
      <c r="H47" s="198"/>
    </row>
    <row r="48" spans="1:8" ht="80.099999999999994" customHeight="1" x14ac:dyDescent="0.45">
      <c r="A48" s="161" t="s">
        <v>2142</v>
      </c>
      <c r="B48" s="168"/>
      <c r="C48" s="399"/>
      <c r="D48" s="399"/>
      <c r="E48" s="169" t="str">
        <f>IF(B48="","",VLOOKUP(B48,ア!$A$2:$C$788,2,FALSE))</f>
        <v/>
      </c>
      <c r="F48" s="170" t="str">
        <f>IF(B48="","",VLOOKUP(B48,ア!$A$2:$C$788,3,FALSE))</f>
        <v/>
      </c>
      <c r="G48" s="402"/>
      <c r="H48" s="199"/>
    </row>
    <row r="49" spans="1:8" ht="80.099999999999994" customHeight="1" x14ac:dyDescent="0.45">
      <c r="A49" s="161" t="s">
        <v>2142</v>
      </c>
      <c r="B49" s="168"/>
      <c r="C49" s="400"/>
      <c r="D49" s="400"/>
      <c r="E49" s="169" t="str">
        <f>IF(B49="","",VLOOKUP(B49,ア!$A$2:$C$788,2,FALSE))</f>
        <v/>
      </c>
      <c r="F49" s="170" t="str">
        <f>IF(B49="","",VLOOKUP(B49,ア!$A$2:$C$788,3,FALSE))</f>
        <v/>
      </c>
      <c r="G49" s="403"/>
      <c r="H49" s="200"/>
    </row>
    <row r="50" spans="1:8" ht="80.099999999999994" customHeight="1" x14ac:dyDescent="0.45">
      <c r="A50" s="164">
        <v>15</v>
      </c>
      <c r="B50" s="165"/>
      <c r="C50" s="398" t="str">
        <f>IF(B50="","",VLOOKUP(B50,様式4・中学部!$R$17:$Z$136,2,FALSE))</f>
        <v/>
      </c>
      <c r="D50" s="398" t="str">
        <f>IF(B50="","",VLOOKUP(B50,様式4・中学部!$R$17:$Z$136,3,FALSE))</f>
        <v/>
      </c>
      <c r="E50" s="166" t="str">
        <f>IF(B50="","",VLOOKUP(B50,様式4・中学部!$R$17:$Z$136,4,FALSE))</f>
        <v/>
      </c>
      <c r="F50" s="167" t="str">
        <f>IF(B50="","",VLOOKUP(B50,様式4・中学部!$R$17:$Z$136,5,FALSE))</f>
        <v/>
      </c>
      <c r="G50" s="401" t="str">
        <f>IF(B50="","",VLOOKUP(B50,様式4・中学部!$R$17:$Z$136,7,FALSE))</f>
        <v/>
      </c>
      <c r="H50" s="198"/>
    </row>
    <row r="51" spans="1:8" ht="80.099999999999994" customHeight="1" x14ac:dyDescent="0.45">
      <c r="A51" s="161" t="s">
        <v>2142</v>
      </c>
      <c r="B51" s="168"/>
      <c r="C51" s="399"/>
      <c r="D51" s="399"/>
      <c r="E51" s="169" t="str">
        <f>IF(B51="","",VLOOKUP(B51,ア!$A$2:$C$788,2,FALSE))</f>
        <v/>
      </c>
      <c r="F51" s="170" t="str">
        <f>IF(B51="","",VLOOKUP(B51,ア!$A$2:$C$788,3,FALSE))</f>
        <v/>
      </c>
      <c r="G51" s="402"/>
      <c r="H51" s="199"/>
    </row>
    <row r="52" spans="1:8" ht="80.099999999999994" customHeight="1" x14ac:dyDescent="0.45">
      <c r="A52" s="161" t="s">
        <v>2142</v>
      </c>
      <c r="B52" s="168"/>
      <c r="C52" s="400"/>
      <c r="D52" s="400"/>
      <c r="E52" s="169" t="str">
        <f>IF(B52="","",VLOOKUP(B52,ア!$A$2:$C$788,2,FALSE))</f>
        <v/>
      </c>
      <c r="F52" s="170" t="str">
        <f>IF(B52="","",VLOOKUP(B52,ア!$A$2:$C$788,3,FALSE))</f>
        <v/>
      </c>
      <c r="G52" s="403"/>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7857</v>
      </c>
      <c r="B743" s="193" t="s">
        <v>7858</v>
      </c>
      <c r="C743" s="189" t="s">
        <v>7859</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f46cc1c-6f96-4d45-a3ed-cf301d15fd1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317339A0E9D40458DA9EB8790A362DF" ma:contentTypeVersion="14" ma:contentTypeDescription="新しいドキュメントを作成します。" ma:contentTypeScope="" ma:versionID="9164208b945b431a76f0733a52c3874e">
  <xsd:schema xmlns:xsd="http://www.w3.org/2001/XMLSchema" xmlns:xs="http://www.w3.org/2001/XMLSchema" xmlns:p="http://schemas.microsoft.com/office/2006/metadata/properties" xmlns:ns2="cf46cc1c-6f96-4d45-a3ed-cf301d15fd18" xmlns:ns3="92c85782-91b6-4975-a634-e8e07eaefb77" targetNamespace="http://schemas.microsoft.com/office/2006/metadata/properties" ma:root="true" ma:fieldsID="d54942dca308e1ffec70c7d2e79cbdae" ns2:_="" ns3:_="">
    <xsd:import namespace="cf46cc1c-6f96-4d45-a3ed-cf301d15fd1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46cc1c-6f96-4d45-a3ed-cf301d15f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fec7516-fa8d-48da-b77e-9aa914300d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F7A626-4858-4D3C-837E-A37E9230177A}">
  <ds:schemaRefs>
    <ds:schemaRef ds:uri="http://schemas.microsoft.com/office/2006/metadata/properties"/>
    <ds:schemaRef ds:uri="http://purl.org/dc/terms/"/>
    <ds:schemaRef ds:uri="http://schemas.microsoft.com/office/2006/documentManagement/types"/>
    <ds:schemaRef ds:uri="http://www.w3.org/XML/1998/namespace"/>
    <ds:schemaRef ds:uri="http://purl.org/dc/elements/1.1/"/>
    <ds:schemaRef ds:uri="cf46cc1c-6f96-4d45-a3ed-cf301d15fd18"/>
    <ds:schemaRef ds:uri="92c85782-91b6-4975-a634-e8e07eaefb77"/>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EB675F43-6498-4A33-A72C-6D8D1E080B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46cc1c-6f96-4d45-a3ed-cf301d15fd1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9B45F2-216B-4FAC-81AE-C775C0B8B578}">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2025-07-10T08:23:31Z</cp:lastPrinted>
  <dcterms:created xsi:type="dcterms:W3CDTF">2019-06-05T06:28:00Z</dcterms:created>
  <dcterms:modified xsi:type="dcterms:W3CDTF">2025-11-27T06:02:57Z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0x0101008317339A0E9D40458DA9EB8790A362DF</vt:lpwstr>
  </property>
  <property fmtid="{D5CDD505-2E9C-101B-9397-08002B2CF9AE}" pid="4" name="MediaServiceImageTags">
    <vt:lpwstr/>
  </property>
</Properties>
</file>