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E5B7FF7-EDDD-4EE6-A85D-2D2751478AF9}" xr6:coauthVersionLast="47" xr6:coauthVersionMax="47" xr10:uidLastSave="{00000000-0000-0000-0000-000000000000}"/>
  <bookViews>
    <workbookView xWindow="2904" yWindow="135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17" i="7" l="1"/>
  <c r="E35" i="7" l="1"/>
  <c r="D35" i="7"/>
  <c r="E33" i="7"/>
  <c r="D33" i="7"/>
  <c r="E31" i="7"/>
  <c r="D31" i="7"/>
  <c r="E29" i="7"/>
  <c r="D29" i="7"/>
  <c r="E27" i="7"/>
  <c r="D27" i="7"/>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W33" i="7"/>
  <c r="V33" i="7"/>
  <c r="N33" i="7"/>
  <c r="M33" i="7"/>
  <c r="W31" i="7"/>
  <c r="V31" i="7"/>
  <c r="N31" i="7"/>
  <c r="M31" i="7"/>
  <c r="W29" i="7"/>
  <c r="V29" i="7"/>
  <c r="N29" i="7"/>
  <c r="M29" i="7"/>
  <c r="W27" i="7"/>
  <c r="V27" i="7"/>
  <c r="N27" i="7"/>
  <c r="M27" i="7"/>
  <c r="W25" i="7"/>
  <c r="V25" i="7"/>
  <c r="N25" i="7"/>
  <c r="M25" i="7"/>
  <c r="E25" i="7"/>
  <c r="D25" i="7"/>
  <c r="W23" i="7"/>
  <c r="V23" i="7"/>
  <c r="N23" i="7"/>
  <c r="M23" i="7"/>
  <c r="E23" i="7"/>
  <c r="D23" i="7"/>
  <c r="W21" i="7"/>
  <c r="V21" i="7"/>
  <c r="N21" i="7"/>
  <c r="M21" i="7"/>
  <c r="E21" i="7"/>
  <c r="D21" i="7"/>
  <c r="W19" i="7"/>
  <c r="V19" i="7"/>
  <c r="N19" i="7"/>
  <c r="M19" i="7"/>
  <c r="E19" i="7"/>
  <c r="D19"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G2" i="18" s="1"/>
  <c r="D2" i="19" s="1"/>
  <c r="J3" i="18" a="1"/>
  <c r="J3" i="18" s="1"/>
  <c r="J2" i="18"/>
  <c r="G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<sst xmlns="http://schemas.openxmlformats.org/spreadsheetml/2006/main" count="13572" uniqueCount="8010">
  <si>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</si>
  <si>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</si>
  <si>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</si>
  <si>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</si>
  <si>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</si>
  <si>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</si>
  <si>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</si>
  <si>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</si>
  <si>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</si>
  <si>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</si>
  <si>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</si>
  <si>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</si>
  <si>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</si>
  <si>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</si>
  <si>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</si>
  <si>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</si>
  <si>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</si>
  <si>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</si>
  <si>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</si>
  <si>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</si>
  <si>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</si>
  <si>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</si>
  <si>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</si>
  <si>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</si>
  <si>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</si>
  <si>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</si>
  <si>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</si>
  <si>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</si>
  <si>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</si>
  <si>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</si>
  <si>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</si>
  <si>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</si>
  <si>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</si>
  <si>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</si>
  <si>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</si>
  <si>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</si>
  <si>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</si>
  <si>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</si>
  <si>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</si>
  <si>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</si>
  <si>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</si>
  <si>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</si>
  <si>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</si>
  <si>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</si>
  <si>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</si>
  <si>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</si>
  <si>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</si>
  <si>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</si>
  <si>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</si>
  <si>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</si>
  <si>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</si>
  <si>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</si>
  <si>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</si>
  <si>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</si>
  <si>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</si>
  <si>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</si>
  <si>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</si>
  <si>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</si>
  <si>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</si>
  <si>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</si>
  <si>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</si>
  <si>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</si>
  <si>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</si>
  <si>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</si>
  <si>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</si>
  <si>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</si>
  <si>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</si>
  <si>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</si>
  <si>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</si>
  <si>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</si>
  <si>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</si>
  <si>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</si>
  <si>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</si>
  <si>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</si>
  <si>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</si>
  <si>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</si>
  <si>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</si>
  <si>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</si>
  <si>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</si>
  <si>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</si>
  <si>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</si>
  <si>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</si>
  <si>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</si>
  <si>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</si>
  <si>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</si>
  <si>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</si>
  <si>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</si>
  <si>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</si>
  <si>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</si>
  <si>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</si>
  <si>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</si>
  <si>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</si>
  <si>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</si>
  <si>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</si>
  <si>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</si>
  <si>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</si>
  <si>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</si>
  <si>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</si>
  <si>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</si>
  <si>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</si>
  <si>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</si>
  <si>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</si>
  <si>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</si>
  <si>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</si>
  <si>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</si>
  <si>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</si>
  <si>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</si>
  <si>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</si>
  <si>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</si>
  <si>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</si>
  <si>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</si>
  <si>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</si>
  <si>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</si>
  <si>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</si>
  <si>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</si>
  <si>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</si>
  <si>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</si>
  <si>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</si>
  <si>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</si>
  <si>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</si>
  <si>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</si>
  <si>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</si>
  <si>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</si>
  <si>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</si>
  <si>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</si>
  <si>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</si>
  <si>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</si>
  <si>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</si>
  <si>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</si>
  <si>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</si>
  <si>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</si>
  <si>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</si>
  <si>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</si>
  <si>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</si>
  <si>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</si>
  <si>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</si>
  <si>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</si>
  <si>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</si>
  <si>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</si>
  <si>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</si>
  <si>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</si>
  <si>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</si>
  <si>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</si>
  <si>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</si>
  <si>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</si>
  <si>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</si>
  <si>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</si>
  <si>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</si>
  <si>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</si>
  <si>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</si>
  <si>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</si>
  <si>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</si>
  <si>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</si>
  <si>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</si>
  <si>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</si>
  <si>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</si>
  <si>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</si>
  <si>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</si>
  <si>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</si>
  <si>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</si>
  <si>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</si>
  <si>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</si>
  <si>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</si>
  <si>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</si>
  <si>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</si>
  <si>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</si>
  <si>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</si>
  <si>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</si>
  <si>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</si>
  <si>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</si>
  <si>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</si>
  <si>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</si>
  <si>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</si>
  <si>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</si>
  <si>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</si>
  <si>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</si>
  <si>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</si>
  <si>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</si>
  <si>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</si>
  <si>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</si>
  <si>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</si>
  <si>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</si>
  <si>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</si>
  <si>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</si>
  <si>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</si>
  <si>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</si>
  <si>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</si>
  <si>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</si>
  <si>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</si>
  <si>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</si>
  <si>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</si>
  <si>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</si>
  <si>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</si>
  <si>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</si>
  <si>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</si>
  <si>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</si>
  <si>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</si>
  <si>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</si>
  <si>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</si>
  <si>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</si>
  <si>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</si>
  <si>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</si>
  <si>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</si>
  <si>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</si>
  <si>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</si>
  <si>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</si>
  <si>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</si>
  <si>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</si>
  <si>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</si>
  <si>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</si>
  <si>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</si>
  <si>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</si>
  <si>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</si>
  <si>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</si>
  <si>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</si>
  <si>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</si>
  <si>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</si>
  <si>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</si>
  <si>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</si>
  <si>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</si>
  <si>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</si>
  <si>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</si>
  <si>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</si>
  <si>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</si>
  <si>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</si>
  <si>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</si>
  <si>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</si>
  <si>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</si>
  <si>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</si>
  <si>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</si>
  <si>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</si>
  <si>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</si>
  <si>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</si>
  <si>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</si>
  <si>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</si>
  <si>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</si>
  <si>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</si>
  <si>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</si>
  <si>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</si>
  <si>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</si>
  <si>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</si>
  <si>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</si>
  <si>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</si>
  <si>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</si>
  <si>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</si>
  <si>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</si>
  <si>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</si>
  <si>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</si>
  <si>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</si>
  <si>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</si>
  <si>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</si>
  <si>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</si>
  <si>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</si>
  <si>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</si>
  <si>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</si>
  <si>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</si>
  <si>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</si>
  <si>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</si>
  <si>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</si>
  <si>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</si>
  <si>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</si>
  <si>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</si>
  <si>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</si>
  <si>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</si>
  <si>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</si>
  <si>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</si>
  <si>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</si>
  <si>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</si>
  <si>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</si>
  <si>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</si>
  <si>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</si>
  <si>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</si>
  <si>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</si>
  <si>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</si>
  <si>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</si>
  <si>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</si>
  <si>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</si>
  <si>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</si>
  <si>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</si>
  <si>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</si>
  <si>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</si>
  <si>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</si>
  <si>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</si>
  <si>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</si>
  <si>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</si>
  <si>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</si>
  <si>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</si>
  <si>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</si>
  <si>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</si>
  <si>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</si>
  <si>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</si>
  <si>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</si>
  <si>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</si>
  <si>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</si>
  <si>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</si>
  <si>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</si>
  <si>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</si>
  <si>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</si>
  <si>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</si>
  <si>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</si>
  <si>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</si>
  <si>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</si>
  <si>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</si>
  <si>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</si>
  <si>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</si>
  <si>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</si>
  <si>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</si>
  <si>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</si>
  <si>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</si>
  <si>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</si>
  <si>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</si>
  <si>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</si>
  <si>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</si>
  <si>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</si>
  <si>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</si>
  <si>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</si>
  <si>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</si>
  <si>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</si>
  <si>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</si>
  <si>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</si>
  <si>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</si>
  <si>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</si>
  <si>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</si>
  <si>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</si>
  <si>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</si>
  <si>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</si>
  <si>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</si>
  <si>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</si>
  <si>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</si>
  <si>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</si>
  <si>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</si>
  <si>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</si>
  <si>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</si>
  <si>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</si>
  <si>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</si>
  <si>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</si>
  <si>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</si>
  <si>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</si>
  <si>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</si>
  <si>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</si>
  <si>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</si>
  <si>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</si>
  <si>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</si>
  <si>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</si>
  <si>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</si>
  <si>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</si>
  <si>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</si>
  <si>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</si>
  <si>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</si>
  <si>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</si>
  <si>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</si>
  <si>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</si>
  <si>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</si>
  <si>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</si>
  <si>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</si>
  <si>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</si>
  <si>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</si>
  <si>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</si>
  <si>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</si>
  <si>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</si>
  <si>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</si>
  <si>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</si>
  <si>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</si>
  <si>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</si>
  <si>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</si>
  <si>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</si>
  <si>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</si>
  <si>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</si>
  <si>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</si>
  <si>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</si>
  <si>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</si>
  <si>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</si>
  <si>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</si>
  <si>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</si>
  <si>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</si>
  <si>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</si>
  <si>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</si>
  <si>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</si>
  <si>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</si>
  <si>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</si>
  <si>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</si>
  <si>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</si>
  <si>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</si>
  <si>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</si>
  <si>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</si>
  <si>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</si>
  <si>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</si>
  <si>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</si>
  <si>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</si>
  <si>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</si>
  <si>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</si>
  <si>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</si>
  <si>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</si>
  <si>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</si>
  <si>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</si>
  <si>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</si>
  <si>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</si>
  <si>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</si>
  <si>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</si>
  <si>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</si>
  <si>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</si>
  <si>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</si>
  <si>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</si>
  <si>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</si>
  <si>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</si>
  <si>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</si>
  <si>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</si>
  <si>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</si>
  <si>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</si>
  <si>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</si>
  <si>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</si>
  <si>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</si>
  <si>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</si>
  <si>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</si>
  <si>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</si>
  <si>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</si>
  <si>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</si>
  <si>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</si>
  <si>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</si>
  <si>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</si>
  <si>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</si>
  <si>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</si>
  <si>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</si>
  <si>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</si>
  <si>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</si>
  <si>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</si>
  <si>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</si>
  <si>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</si>
  <si>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</si>
  <si>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</si>
  <si>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</si>
  <si>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</si>
  <si>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</si>
  <si>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</si>
  <si>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</si>
  <si>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</si>
  <si>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</si>
  <si>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</si>
  <si>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</si>
  <si>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</si>
  <si>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</si>
  <si>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</si>
  <si>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</si>
  <si>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</si>
  <si>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</si>
  <si>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</si>
  <si>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</si>
  <si>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</si>
  <si>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</si>
  <si>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</si>
  <si>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</si>
  <si>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</si>
  <si>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</si>
  <si>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</si>
  <si>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</si>
  <si>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</si>
  <si>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</si>
  <si>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</si>
  <si>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</si>
  <si>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</si>
  <si>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</si>
  <si>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</si>
  <si>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</si>
  <si>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</si>
  <si>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</si>
  <si>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</si>
  <si>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</si>
  <si>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</si>
  <si>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</si>
  <si>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</si>
  <si>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</si>
  <si>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</si>
  <si>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</si>
  <si>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</si>
  <si>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</si>
  <si>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</si>
  <si>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</si>
  <si>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</si>
  <si>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</si>
  <si>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</si>
  <si>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</si>
  <si>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</si>
  <si>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</si>
  <si>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</si>
  <si>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</si>
  <si>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</si>
  <si>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</si>
  <si>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</si>
  <si>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</si>
  <si>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</si>
  <si>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</si>
  <si>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</si>
  <si>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</si>
  <si>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</si>
  <si>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</si>
  <si>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</si>
  <si>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</si>
  <si>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</si>
  <si>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</si>
  <si>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</si>
  <si>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</si>
  <si>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</si>
  <si>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</si>
  <si>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</si>
  <si>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</si>
  <si>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</si>
  <si>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</si>
  <si>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</si>
  <si>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</si>
  <si>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</si>
  <si>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</si>
  <si>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</si>
  <si>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</si>
  <si>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</si>
  <si>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</si>
  <si>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</si>
  <si>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</si>
  <si>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</si>
  <si>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</si>
  <si>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</si>
  <si>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</si>
  <si>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</si>
  <si>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</si>
  <si>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</si>
  <si>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</si>
  <si>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</si>
  <si>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</si>
  <si>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</si>
  <si>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</si>
  <si>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</si>
  <si>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</si>
  <si>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</si>
  <si>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</si>
  <si>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</si>
  <si>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</si>
  <si>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</si>
  <si>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</si>
  <si>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</si>
  <si>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</si>
  <si>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</si>
  <si>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</si>
  <si>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</si>
  <si>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</si>
  <si>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</si>
  <si>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</si>
  <si>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</si>
  <si>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</si>
  <si>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</si>
  <si>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</si>
  <si>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</si>
  <si>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</si>
  <si>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</si>
  <si>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</si>
  <si>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</si>
  <si>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</si>
  <si>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</si>
  <si>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</si>
  <si>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</si>
  <si>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</si>
  <si>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</si>
  <si>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</si>
  <si>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</si>
  <si>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</si>
  <si>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</si>
  <si>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</si>
  <si>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</si>
  <si>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</si>
  <si>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</si>
  <si>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</si>
  <si>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</si>
  <si>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</si>
  <si>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</si>
  <si>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</si>
  <si>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</si>
  <si>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</si>
  <si>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</si>
  <si>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</si>
  <si>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</si>
  <si>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</si>
  <si>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</si>
  <si>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</si>
  <si>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</si>
  <si>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</si>
  <si>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</si>
  <si>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</si>
  <si>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</si>
  <si>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</si>
  <si>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</si>
  <si>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</si>
  <si>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</si>
  <si>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</si>
  <si>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</si>
  <si>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</si>
  <si>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</si>
  <si>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</si>
  <si>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</si>
  <si>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</si>
  <si>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</si>
  <si>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</si>
  <si>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</si>
  <si>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</si>
  <si>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</si>
  <si>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</si>
  <si>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</si>
  <si>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</si>
  <si>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</si>
  <si>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</si>
  <si>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</si>
  <si>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</si>
  <si>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</si>
  <si>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</si>
  <si>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</si>
  <si>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</si>
  <si>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</si>
  <si>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</si>
  <si>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</si>
  <si>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</si>
  <si>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</si>
  <si>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</si>
  <si>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</si>
  <si>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</si>
  <si>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</si>
  <si>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</si>
  <si>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</si>
  <si>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</si>
  <si>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</si>
  <si>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</si>
  <si>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</si>
  <si>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</si>
  <si>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</si>
  <si>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</si>
  <si>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</si>
  <si>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</si>
  <si>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</si>
  <si>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</si>
  <si>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</si>
  <si>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</si>
  <si>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</si>
  <si>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</si>
  <si>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</si>
  <si>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</si>
  <si>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</si>
  <si>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</si>
  <si>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</si>
  <si>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</si>
  <si>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</si>
  <si>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</si>
  <si>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</si>
  <si>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</si>
  <si>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</si>
  <si>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</si>
  <si>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</si>
  <si>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</si>
  <si>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</si>
  <si>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</si>
  <si>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</si>
  <si>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</si>
  <si>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</si>
  <si>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</si>
  <si>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</si>
  <si>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</si>
  <si>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</si>
  <si>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</si>
  <si>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</si>
  <si>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</si>
  <si>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</si>
  <si>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</si>
  <si>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</si>
  <si>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</si>
  <si>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</si>
  <si>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</si>
  <si>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</si>
  <si>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</si>
  <si>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</si>
  <si>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</si>
  <si>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</si>
  <si>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</si>
  <si>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</si>
  <si>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</si>
  <si>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</si>
  <si>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</si>
  <si>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</si>
  <si>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</si>
  <si>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</si>
  <si>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</si>
  <si>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</si>
  <si>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</si>
  <si>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</si>
  <si>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</si>
  <si>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</si>
  <si>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</si>
  <si>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</si>
  <si>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</si>
  <si>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</si>
  <si>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</si>
  <si>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</si>
  <si>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</si>
  <si>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</si>
  <si>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</si>
  <si>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</si>
  <si>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</si>
  <si>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</si>
  <si>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</si>
  <si>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</si>
  <si>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</si>
  <si>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</si>
  <si>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</si>
  <si>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</si>
  <si>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</si>
  <si>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</si>
  <si>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</si>
  <si>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</si>
  <si>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</si>
  <si>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</si>
  <si>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</si>
  <si>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</si>
  <si>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</si>
  <si>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</si>
  <si>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</si>
  <si>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</si>
  <si>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</si>
  <si>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</si>
  <si>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</si>
  <si>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</si>
  <si>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</si>
  <si>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</si>
  <si>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</si>
  <si>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</si>
  <si>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</si>
  <si>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</si>
  <si>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</si>
  <si>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</si>
  <si>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</si>
  <si>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</si>
  <si>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</si>
  <si>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</si>
  <si>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</si>
  <si>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</si>
  <si>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</si>
  <si>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</si>
  <si>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</si>
  <si>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</si>
  <si>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</si>
  <si>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</si>
  <si>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</si>
  <si>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</si>
  <si>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</si>
  <si>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</si>
  <si>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</si>
  <si>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</si>
  <si>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</si>
  <si>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</si>
  <si>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</si>
  <si>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</si>
  <si>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</si>
  <si>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</si>
  <si>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</si>
  <si>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</si>
  <si>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</si>
  <si>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</si>
  <si>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</si>
  <si>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</si>
  <si>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</si>
  <si>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</si>
  <si>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</si>
  <si>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</si>
  <si>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</si>
  <si>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</si>
  <si>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</si>
  <si>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</si>
  <si>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</si>
  <si>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</si>
  <si>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</si>
  <si>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</si>
  <si>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</si>
  <si>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</si>
  <si>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</si>
  <si>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</si>
  <si>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</si>
  <si>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</si>
  <si>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</si>
  <si>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</si>
  <si>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</si>
  <si>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</si>
  <si>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</si>
  <si>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</si>
  <si>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</si>
  <si>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</si>
  <si>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</si>
  <si>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</si>
  <si>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</si>
  <si>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</si>
  <si>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</si>
  <si>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</si>
  <si>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</si>
  <si>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</si>
  <si>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</si>
  <si>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</si>
  <si>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</si>
  <si>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</si>
  <si>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</si>
  <si>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</si>
  <si>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</si>
  <si>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</si>
  <si>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</si>
  <si>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</si>
  <si>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</si>
  <si>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</si>
  <si>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</si>
  <si>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</si>
  <si>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</si>
  <si>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</si>
  <si>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</si>
  <si>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</si>
  <si>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</si>
  <si>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</si>
  <si>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</si>
  <si>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</si>
  <si>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</si>
  <si>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</si>
  <si>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</si>
  <si>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</si>
  <si>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</si>
  <si>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</si>
  <si>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</si>
  <si>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</si>
  <si>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</si>
  <si>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</si>
  <si>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</si>
  <si>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</si>
  <si>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</si>
  <si>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</si>
  <si>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</si>
  <si>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</si>
  <si>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</si>
  <si>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</si>
  <si>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</si>
  <si>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</si>
  <si>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</si>
  <si>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</si>
  <si>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</si>
  <si>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</si>
  <si>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</si>
  <si>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</si>
  <si>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</si>
  <si>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</si>
  <si>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</si>
  <si>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</si>
  <si>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</si>
  <si>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</si>
  <si>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</si>
  <si>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</si>
  <si>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</si>
  <si>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</si>
  <si>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</si>
  <si>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</si>
  <si>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</si>
  <si>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</si>
  <si>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</si>
  <si>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</si>
  <si>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</si>
  <si>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</si>
  <si>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</si>
  <si>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</si>
  <si>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</si>
  <si>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</si>
  <si>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</si>
  <si>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</si>
  <si>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</si>
  <si>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</si>
  <si>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</si>
  <si>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</si>
  <si>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</si>
  <si>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</si>
  <si>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</si>
  <si>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</si>
  <si>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</si>
  <si>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</si>
  <si>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</si>
  <si>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</si>
  <si>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</si>
  <si>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</si>
  <si>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</si>
  <si>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</si>
  <si>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</si>
  <si>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</si>
  <si>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</si>
  <si>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</si>
  <si>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</si>
  <si>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</si>
  <si>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</si>
  <si>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</si>
  <si>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</si>
  <si>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</si>
  <si>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</si>
  <si>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</si>
  <si>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</si>
  <si>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</si>
  <si>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</si>
  <si>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</si>
  <si>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</si>
  <si>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</si>
  <si>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</si>
  <si>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</si>
  <si>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</si>
  <si>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</si>
  <si>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</si>
  <si>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</si>
  <si>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</si>
  <si>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</si>
  <si>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</si>
  <si>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</si>
  <si>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</si>
  <si>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</si>
  <si>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</si>
  <si>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</si>
  <si>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</si>
  <si>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</si>
  <si>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</si>
  <si>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</si>
  <si>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</si>
  <si>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</si>
  <si>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</si>
  <si>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</si>
  <si>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</si>
  <si>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</si>
  <si>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</si>
  <si>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</si>
  <si>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</si>
  <si>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</si>
  <si>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</si>
  <si>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</si>
  <si>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</si>
  <si>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</si>
  <si>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</si>
  <si>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</si>
  <si>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</si>
  <si>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</si>
  <si>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</si>
  <si>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</si>
  <si>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</si>
  <si>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</si>
  <si>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</si>
  <si>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</si>
  <si>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</si>
  <si>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</si>
  <si>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</si>
  <si>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</si>
  <si>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</si>
  <si>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</si>
  <si>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</si>
  <si>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</si>
  <si>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</si>
  <si>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</si>
  <si>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</si>
  <si>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</si>
  <si>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</si>
  <si>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</si>
  <si>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</si>
  <si>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</si>
  <si>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</si>
  <si>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</si>
  <si>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</si>
  <si>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</si>
  <si>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</si>
  <si>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</si>
  <si>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</si>
  <si>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</si>
  <si>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</si>
  <si>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</si>
  <si>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</si>
  <si>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</si>
  <si>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</si>
  <si>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</si>
  <si>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</si>
  <si>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</si>
  <si>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</si>
  <si>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</si>
  <si>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</si>
  <si>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</si>
  <si>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</si>
  <si>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</si>
  <si>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</si>
  <si>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</si>
  <si>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</si>
  <si>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</si>
  <si>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</si>
  <si>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</si>
  <si>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</si>
  <si>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</si>
  <si>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</si>
  <si>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</si>
  <si>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</si>
  <si>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</si>
  <si>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</si>
  <si>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</si>
  <si>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</si>
  <si>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</si>
  <si>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</si>
  <si>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</si>
  <si>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</si>
  <si>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</si>
  <si>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</si>
  <si>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</si>
  <si>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</si>
  <si>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</si>
  <si>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</si>
  <si>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</si>
  <si>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</si>
  <si>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</si>
  <si>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</si>
  <si>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</si>
  <si>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</si>
  <si>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</si>
  <si>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</si>
  <si>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</si>
  <si>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</si>
  <si>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</si>
  <si>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</si>
  <si>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</si>
  <si>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</si>
  <si>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</si>
  <si>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</si>
  <si>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</si>
  <si>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</si>
  <si>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</si>
  <si>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</si>
  <si>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</si>
  <si>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</si>
  <si>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</si>
  <si>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</si>
  <si>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</si>
  <si>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</si>
  <si>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</si>
  <si>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</si>
  <si>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</si>
  <si>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</si>
  <si>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</si>
  <si>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</si>
  <si>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</si>
  <si>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</si>
  <si>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</si>
  <si>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</si>
  <si>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</si>
  <si>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</si>
  <si>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</si>
  <si>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</si>
  <si>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</si>
  <si>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</si>
  <si>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</si>
  <si>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</si>
  <si>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</si>
  <si>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</si>
  <si>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</si>
  <si>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</si>
  <si>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</si>
  <si>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</si>
  <si>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</si>
  <si>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</si>
  <si>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</si>
  <si>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</si>
  <si>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</si>
  <si>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</si>
  <si>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</si>
  <si>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</si>
  <si>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</si>
  <si>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</si>
  <si>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</si>
  <si>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</si>
  <si>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</si>
  <si>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</si>
  <si>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</si>
  <si>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</si>
  <si>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</si>
  <si>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</si>
  <si>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</si>
  <si>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</si>
  <si>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</si>
  <si>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</si>
  <si>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</si>
  <si>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</si>
  <si>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</si>
  <si>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</si>
  <si>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</si>
  <si>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</si>
  <si>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</si>
  <si>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</si>
  <si>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</si>
  <si>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</si>
  <si>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</si>
  <si>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</si>
  <si>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</si>
  <si>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</si>
  <si>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</si>
  <si>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</si>
  <si>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</si>
  <si>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</si>
  <si>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</si>
  <si>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</si>
  <si>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</si>
  <si>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</si>
  <si>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</si>
  <si>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</si>
  <si>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</si>
  <si>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</si>
  <si>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</si>
  <si>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</si>
  <si>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</si>
  <si>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</si>
  <si>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</si>
  <si>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</si>
  <si>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</si>
  <si>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</si>
  <si>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</si>
  <si>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</si>
  <si>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</si>
  <si>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</si>
  <si>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</si>
  <si>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</si>
  <si>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</si>
  <si>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</si>
  <si>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</si>
  <si>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</si>
  <si>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</si>
  <si>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</si>
  <si>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</si>
  <si>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</si>
  <si>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</si>
  <si>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</si>
  <si>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</si>
  <si>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</si>
  <si>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</si>
  <si>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</si>
  <si>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</si>
  <si>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</si>
  <si>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</si>
  <si>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</si>
  <si>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</si>
  <si>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</si>
  <si>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</si>
  <si>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</si>
  <si>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</si>
  <si>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</si>
  <si>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</si>
  <si>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</si>
  <si>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</si>
  <si>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</si>
  <si>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</si>
  <si>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</si>
  <si>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</si>
  <si>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</si>
  <si>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</si>
  <si>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</si>
  <si>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</si>
  <si>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</si>
  <si>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</si>
  <si>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</si>
  <si>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</si>
  <si>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</si>
  <si>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</si>
  <si>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</si>
  <si>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</si>
  <si>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</si>
  <si>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</si>
  <si>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</si>
  <si>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</si>
  <si>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</si>
  <si>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</si>
  <si>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</si>
  <si>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</si>
  <si>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</si>
  <si>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</si>
  <si>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</si>
  <si>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</si>
  <si>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</si>
  <si>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</si>
  <si>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</si>
  <si>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</si>
  <si>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</si>
  <si>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</si>
  <si>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</si>
  <si>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</si>
  <si>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</si>
  <si>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</si>
  <si>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</si>
  <si>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</si>
  <si>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</si>
  <si>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</si>
  <si>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</si>
  <si>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</si>
  <si>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</si>
  <si>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</si>
  <si>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</si>
  <si>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</si>
  <si>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</si>
  <si>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</si>
  <si>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</si>
  <si>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</si>
  <si>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</si>
  <si>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</si>
  <si>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</si>
  <si>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</si>
  <si>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</si>
  <si>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</si>
  <si>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</si>
  <si>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</si>
  <si>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</si>
  <si>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</si>
  <si>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</si>
  <si>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</si>
  <si>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</si>
  <si>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</si>
  <si>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</si>
  <si>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</si>
  <si>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</si>
  <si>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</si>
  <si>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</si>
  <si>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</si>
  <si>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</si>
  <si>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</si>
  <si>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</si>
  <si>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</si>
  <si>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</si>
  <si>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</si>
  <si>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</si>
  <si>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</si>
  <si>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</si>
  <si>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</si>
  <si>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</si>
  <si>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</si>
  <si>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</si>
  <si>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</si>
  <si>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</si>
  <si>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</si>
  <si>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</si>
  <si>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</si>
  <si>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</si>
  <si>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</si>
  <si>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</si>
  <si>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</si>
  <si>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</si>
  <si>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</si>
  <si>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</si>
  <si>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</si>
  <si>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</si>
  <si>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</si>
  <si>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</si>
  <si>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</si>
  <si>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</si>
  <si>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</si>
  <si>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</si>
  <si>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</si>
  <si>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</si>
  <si>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</si>
  <si>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</si>
  <si>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</si>
  <si>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</si>
  <si>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</si>
  <si>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</si>
  <si>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</si>
  <si>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</si>
  <si>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</si>
  <si>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</si>
  <si>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</si>
  <si>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</si>
  <si>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</si>
  <si>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</si>
  <si>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</si>
  <si>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</si>
  <si>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</si>
  <si>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</si>
  <si>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</si>
  <si>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</si>
  <si>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</si>
  <si>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</si>
  <si>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</si>
  <si>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</si>
  <si>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</si>
  <si>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</si>
  <si>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</si>
  <si>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</si>
  <si>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</si>
  <si>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</si>
  <si>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</si>
  <si>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</si>
  <si>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</si>
  <si>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</si>
  <si>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</si>
  <si>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</si>
  <si>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</si>
  <si>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</si>
  <si>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</si>
  <si>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</si>
  <si>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</si>
  <si>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</si>
  <si>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</si>
  <si>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</si>
  <si>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</si>
  <si>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</si>
  <si>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</si>
  <si>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</si>
  <si>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</si>
  <si>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</si>
  <si>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</si>
  <si>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</si>
  <si>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</si>
  <si>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</si>
  <si>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</si>
  <si>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</si>
  <si>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</si>
  <si>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</si>
  <si>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</si>
  <si>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</si>
  <si>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</si>
  <si>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</si>
  <si>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</si>
  <si>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</si>
  <si>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</si>
  <si>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</si>
  <si>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</si>
  <si>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</si>
  <si>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</si>
  <si>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</si>
  <si>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</si>
  <si>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</si>
  <si>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</si>
  <si>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</si>
  <si>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</si>
  <si>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</si>
  <si>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</si>
  <si>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</si>
  <si>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</si>
  <si>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</si>
  <si>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</si>
  <si>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</si>
  <si>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</si>
  <si>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</si>
  <si>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</si>
  <si>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</si>
  <si>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</si>
  <si>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</si>
  <si>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</si>
  <si>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</si>
  <si>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</si>
  <si>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</si>
  <si>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</si>
  <si>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</si>
  <si>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</si>
  <si>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</si>
  <si>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</si>
  <si>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</si>
  <si>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</si>
  <si>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</si>
  <si>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</si>
  <si>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</si>
  <si>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</si>
  <si>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</si>
  <si>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</si>
  <si>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</si>
  <si>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</si>
  <si>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</si>
  <si>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</si>
  <si>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</si>
  <si>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</si>
  <si>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</si>
  <si>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</si>
  <si>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</si>
  <si>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</si>
  <si>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</si>
  <si>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</si>
  <si>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</si>
  <si>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</si>
  <si>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</si>
  <si>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</si>
  <si>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</si>
  <si>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</si>
  <si>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</si>
  <si>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</si>
  <si>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</si>
  <si>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</si>
  <si>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</si>
  <si>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</si>
  <si>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</si>
  <si>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</si>
  <si>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</si>
  <si>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</si>
  <si>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</si>
  <si>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</si>
  <si>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</si>
  <si>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</si>
  <si>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</si>
  <si>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</si>
  <si>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</si>
  <si>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</si>
  <si>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</si>
  <si>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</si>
  <si>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</si>
  <si>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</si>
  <si>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</si>
  <si>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</si>
  <si>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</si>
  <si>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</si>
  <si>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</si>
  <si>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</si>
  <si>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</si>
  <si>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</si>
  <si>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</si>
  <si>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</si>
  <si>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</si>
  <si>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</si>
  <si>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</si>
  <si>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</si>
  <si>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</si>
  <si>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</si>
  <si>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</si>
  <si>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</si>
  <si>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</si>
  <si>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</si>
  <si>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</si>
  <si>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</si>
  <si>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</si>
  <si>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</si>
  <si>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</si>
  <si>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</si>
  <si>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</si>
  <si>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</si>
  <si>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</si>
  <si>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</si>
  <si>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</si>
  <si>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</si>
  <si>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</si>
  <si>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</si>
  <si>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</si>
  <si>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</si>
  <si>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</si>
  <si>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</si>
  <si>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</si>
  <si>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</si>
  <si>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</si>
  <si>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</si>
  <si>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</si>
  <si>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</si>
  <si>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</si>
  <si>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</si>
  <si>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</si>
  <si>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</si>
  <si>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</si>
  <si>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</si>
  <si>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</si>
  <si>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</si>
  <si>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</si>
  <si>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</si>
  <si>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</si>
  <si>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</si>
  <si>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</si>
  <si>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</si>
  <si>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</si>
  <si>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</si>
  <si>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</si>
  <si>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</si>
  <si>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</si>
  <si>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</si>
  <si>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</si>
  <si>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</si>
  <si>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</si>
  <si>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</si>
  <si>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</si>
  <si>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</si>
  <si>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</si>
  <si>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</si>
  <si>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</si>
  <si>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</si>
  <si>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</si>
  <si>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</si>
  <si>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</si>
  <si>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</si>
  <si>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</si>
  <si>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</si>
  <si>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</si>
  <si>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</si>
  <si>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</si>
  <si>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</si>
  <si>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</si>
  <si>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</si>
  <si>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</si>
  <si>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</si>
  <si>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</si>
  <si>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</si>
  <si>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</si>
  <si>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</si>
  <si>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</si>
  <si>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</si>
  <si>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</si>
  <si>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</si>
  <si>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</si>
  <si>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</si>
  <si>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</si>
  <si>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</si>
  <si>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</si>
  <si>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</si>
  <si>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</si>
  <si>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</si>
  <si>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</si>
  <si>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</si>
  <si>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</si>
  <si>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</si>
  <si>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</si>
  <si>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</si>
  <si>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</si>
  <si>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</si>
  <si>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</si>
  <si>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</si>
  <si>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</si>
  <si>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</si>
  <si>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</si>
  <si>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</si>
  <si>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</si>
  <si>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</si>
  <si>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</si>
  <si>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</si>
  <si>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</si>
  <si>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</si>
  <si>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</si>
  <si>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</si>
  <si>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</si>
  <si>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</si>
  <si>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</si>
  <si>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</si>
  <si>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</si>
  <si>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</si>
  <si>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</si>
  <si>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</si>
  <si>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</si>
  <si>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</si>
  <si>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</si>
  <si>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</si>
  <si>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</si>
  <si>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</si>
  <si>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</si>
  <si>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</si>
  <si>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</si>
  <si>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</si>
  <si>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</si>
  <si>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</si>
  <si>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</si>
  <si>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</si>
  <si>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</si>
  <si>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</si>
  <si>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</si>
  <si>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</si>
  <si>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</si>
  <si>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</si>
  <si>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</si>
  <si>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</si>
  <si>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</si>
  <si>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</si>
  <si>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</si>
  <si>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</si>
  <si>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</si>
  <si>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</si>
  <si>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</si>
  <si>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</si>
  <si>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</si>
  <si>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</si>
  <si>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</si>
  <si>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</si>
  <si>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</si>
  <si>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</si>
  <si>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</si>
  <si>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</si>
  <si>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</si>
  <si>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</si>
  <si>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</si>
  <si>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</si>
  <si>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</si>
  <si>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</si>
  <si>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</si>
  <si>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</si>
  <si>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</si>
  <si>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</si>
  <si>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</si>
  <si>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</si>
  <si>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</si>
  <si>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</si>
  <si>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</si>
  <si>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</si>
  <si>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</si>
  <si>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</si>
  <si>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</si>
  <si>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</si>
  <si>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</si>
  <si>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</si>
  <si>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</si>
  <si>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</si>
  <si>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</si>
  <si>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</si>
  <si>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</si>
  <si>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</si>
  <si>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</si>
  <si>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</si>
  <si>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</si>
  <si>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</si>
  <si>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</si>
  <si>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</si>
  <si>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</si>
  <si>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</si>
  <si>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</si>
  <si>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</si>
  <si>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</si>
  <si>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</si>
  <si>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</si>
  <si>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</si>
  <si>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</si>
  <si>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</si>
  <si>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</si>
  <si>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</si>
  <si>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</si>
  <si>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</si>
  <si>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</si>
  <si>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</si>
  <si>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</si>
  <si>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</si>
  <si>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</si>
  <si>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</si>
  <si>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</si>
  <si>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</si>
  <si>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</si>
  <si>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</si>
  <si>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</si>
  <si>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</si>
  <si>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</si>
  <si>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</si>
  <si>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</si>
  <si>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</si>
  <si>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</si>
  <si>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</si>
  <si>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</si>
  <si>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</si>
  <si>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</si>
  <si>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</si>
  <si>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</si>
  <si>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</si>
  <si>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</si>
  <si>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</si>
  <si>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</si>
  <si>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</si>
  <si>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</si>
  <si>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</si>
  <si>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</si>
  <si>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</si>
  <si>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</si>
  <si>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</si>
  <si>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</si>
  <si>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</si>
  <si>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</si>
  <si>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</si>
  <si>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</si>
  <si>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</si>
  <si>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</si>
  <si>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</si>
  <si>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</si>
  <si>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</si>
  <si>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</si>
  <si>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</si>
  <si>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</si>
  <si>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</si>
  <si>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</si>
  <si>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</si>
  <si>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</si>
  <si>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</si>
  <si>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</si>
  <si>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</si>
  <si>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</si>
  <si>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</si>
  <si>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</si>
  <si>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</si>
  <si>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</si>
  <si>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</si>
  <si>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</si>
  <si>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</si>
  <si>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</si>
  <si>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</si>
  <si>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</si>
  <si>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</si>
  <si>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</si>
  <si>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</si>
  <si>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</si>
  <si>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</si>
  <si>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</si>
  <si>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</si>
  <si>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</si>
  <si>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</si>
  <si>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</si>
  <si>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</si>
  <si>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</si>
  <si>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</si>
  <si>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</si>
  <si>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</si>
  <si>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</si>
  <si>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</si>
  <si>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</si>
  <si>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</si>
  <si>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</si>
  <si>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</si>
  <si>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</si>
  <si>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</si>
  <si>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</si>
  <si>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</si>
  <si>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</si>
  <si>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</si>
  <si>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</si>
  <si>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</si>
  <si>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</si>
  <si>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</si>
  <si>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</si>
  <si>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</si>
  <si>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</si>
  <si>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</si>
  <si>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</si>
  <si>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</si>
  <si>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</si>
  <si>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</si>
  <si>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</si>
  <si>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</si>
  <si>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</si>
  <si>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</si>
  <si>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</si>
  <si>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</si>
  <si>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</si>
  <si>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</si>
  <si>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</si>
  <si>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</si>
  <si>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</si>
  <si>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</si>
  <si>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</si>
  <si>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</si>
  <si>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</si>
  <si>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</si>
  <si>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</si>
  <si>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</si>
  <si>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</si>
  <si>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</si>
  <si>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</si>
  <si>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</si>
  <si>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</si>
  <si>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</si>
  <si>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</si>
  <si>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</si>
  <si>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</si>
  <si>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</si>
  <si>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</si>
  <si>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</si>
  <si>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</si>
  <si>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</si>
  <si>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</si>
  <si>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</si>
  <si>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</si>
  <si>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</si>
  <si>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</si>
  <si>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</si>
  <si>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</si>
  <si>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</si>
  <si>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</si>
  <si>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</si>
  <si>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</si>
  <si>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</si>
  <si>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</si>
  <si>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</si>
  <si>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</si>
  <si>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</si>
  <si>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</si>
  <si>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</si>
  <si>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</si>
  <si>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</si>
  <si>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</si>
  <si>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</si>
  <si>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</si>
  <si>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</si>
  <si>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</si>
  <si>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</si>
  <si>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</si>
  <si>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</si>
  <si>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</si>
  <si>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</si>
  <si>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</si>
  <si>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</si>
  <si>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</si>
  <si>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</si>
  <si>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</si>
  <si>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</si>
  <si>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</si>
  <si>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</si>
  <si>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</si>
  <si>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</si>
  <si>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</si>
  <si>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</si>
  <si>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</si>
  <si>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</si>
  <si>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</si>
  <si>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</si>
  <si>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</si>
  <si>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</si>
  <si>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</si>
  <si>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</si>
  <si>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</si>
  <si>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</si>
  <si>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</si>
  <si>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</si>
  <si>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</si>
  <si>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</si>
  <si>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</si>
  <si>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</si>
  <si>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</si>
  <si>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</si>
  <si>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</si>
  <si>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</si>
  <si>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</si>
  <si>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</si>
  <si>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</si>
  <si>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</si>
  <si>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</si>
  <si>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</si>
  <si>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</si>
  <si>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</si>
  <si>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</si>
  <si>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</si>
  <si>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</si>
  <si>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</si>
  <si>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</si>
  <si>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</si>
  <si>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</si>
  <si>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</si>
  <si>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</si>
  <si>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</si>
  <si>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</si>
  <si>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</si>
  <si>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</si>
  <si>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</si>
  <si>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</si>
  <si>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</si>
  <si>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</si>
  <si>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</si>
  <si>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</si>
  <si>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</si>
  <si>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</si>
  <si>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</si>
  <si>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</si>
  <si>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</si>
  <si>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</si>
  <si>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</si>
  <si>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</si>
  <si>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</si>
  <si>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</si>
  <si>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</si>
  <si>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</si>
  <si>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</si>
  <si>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</si>
  <si>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</si>
  <si>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</si>
  <si>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</si>
  <si>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</si>
  <si>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</si>
  <si>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</si>
  <si>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</si>
  <si>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</si>
  <si>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</si>
  <si>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</si>
  <si>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</si>
  <si>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</si>
  <si>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</si>
  <si>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</si>
  <si>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</si>
  <si>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</si>
  <si>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</si>
  <si>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</si>
  <si>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</si>
  <si>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</si>
  <si>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</si>
  <si>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</si>
  <si>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</si>
  <si>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</si>
  <si>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</si>
  <si>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</si>
  <si>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</si>
  <si>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</si>
  <si>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</si>
  <si>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</si>
  <si>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</si>
  <si>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</si>
  <si>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</si>
  <si>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</si>
  <si>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</si>
  <si>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</si>
  <si>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</si>
  <si>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</si>
  <si>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</si>
  <si>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</si>
  <si>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</si>
  <si>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</si>
  <si>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</si>
  <si>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</si>
  <si>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</si>
  <si>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</si>
  <si>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</si>
  <si>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</si>
  <si>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</si>
  <si>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</si>
  <si>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</si>
  <si>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</si>
  <si>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</si>
  <si>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</si>
  <si>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</si>
  <si>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</si>
  <si>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</si>
  <si>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</si>
  <si>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</si>
  <si>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</si>
  <si>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</si>
  <si>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</si>
  <si>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</si>
  <si>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</si>
  <si>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</si>
  <si>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</si>
  <si>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</si>
  <si>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</si>
  <si>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</si>
  <si>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</si>
  <si>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</si>
  <si>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</si>
  <si>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</si>
  <si>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</si>
  <si>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</si>
  <si>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</si>
  <si>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</si>
  <si>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</si>
  <si>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</si>
  <si>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</si>
  <si>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</si>
  <si>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</si>
  <si>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</si>
  <si>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</si>
  <si>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</si>
  <si>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</si>
  <si>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</si>
  <si>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</si>
  <si>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</si>
  <si>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</si>
  <si>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</si>
  <si>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</si>
  <si>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</si>
  <si>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</si>
  <si>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</si>
  <si>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</si>
  <si>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</si>
  <si>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</si>
  <si>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</si>
  <si>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</si>
  <si>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</si>
  <si>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</si>
  <si>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</si>
  <si>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</si>
  <si>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</si>
  <si>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</si>
  <si>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</si>
  <si>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</si>
  <si>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</si>
  <si>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</si>
  <si>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</si>
  <si>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</si>
  <si>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</si>
  <si>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</si>
  <si>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</si>
  <si>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</si>
  <si>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</si>
  <si>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</si>
  <si>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</si>
  <si>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</si>
  <si>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</si>
  <si>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</si>
  <si>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</si>
  <si>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</si>
  <si>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</si>
  <si>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</si>
  <si>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</si>
  <si>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</si>
  <si>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</si>
  <si>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</si>
  <si>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</si>
  <si>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</si>
  <si>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</si>
  <si>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</si>
  <si>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</si>
  <si>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</si>
  <si>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</si>
  <si>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</si>
  <si>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</si>
  <si>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</si>
  <si>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</si>
  <si>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</si>
  <si>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</si>
  <si>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</si>
  <si>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</si>
  <si>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</si>
  <si>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</si>
  <si>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</si>
  <si>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</si>
  <si>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</si>
  <si>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</si>
  <si>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</si>
  <si>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</si>
  <si>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</si>
  <si>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</si>
  <si>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</si>
  <si>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</si>
  <si>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</si>
  <si>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</si>
  <si>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</si>
  <si>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</si>
  <si>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</si>
  <si>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</si>
  <si>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</si>
  <si>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</si>
  <si>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</si>
  <si>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</si>
  <si>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</si>
  <si>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</si>
  <si>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</si>
  <si>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</si>
  <si>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</si>
  <si>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</si>
  <si>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</si>
  <si>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</si>
  <si>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</si>
  <si>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</si>
  <si>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</si>
  <si>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</si>
  <si>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</si>
  <si>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</si>
  <si>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</si>
  <si>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</si>
  <si>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</si>
  <si>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</si>
  <si>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</si>
  <si>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</si>
  <si>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</si>
  <si>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</si>
  <si>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</si>
  <si>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</si>
  <si>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</si>
  <si>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</si>
  <si>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</si>
  <si>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</si>
  <si>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</si>
  <si>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</si>
  <si>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</si>
  <si>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</si>
  <si>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</si>
  <si>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</si>
  <si>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</si>
  <si>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</si>
  <si>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</si>
  <si>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</si>
  <si>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</si>
  <si>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</si>
  <si>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</si>
  <si>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</si>
  <si>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</si>
  <si>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</si>
  <si>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</si>
  <si>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</si>
  <si>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</si>
  <si>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</si>
  <si>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</si>
  <si>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</si>
  <si>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</si>
  <si>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</si>
  <si>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</si>
  <si>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</si>
  <si>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</si>
  <si>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</si>
  <si>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</si>
  <si>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</si>
  <si>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</si>
  <si>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</si>
  <si>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</si>
  <si>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</si>
  <si>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</si>
  <si>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</si>
  <si>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</si>
  <si>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</si>
  <si>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</si>
  <si>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</si>
  <si>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</si>
  <si>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</si>
  <si>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</si>
  <si>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</si>
  <si>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</si>
  <si>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</si>
  <si>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</si>
  <si>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</si>
  <si>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</si>
  <si>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</si>
  <si>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</si>
  <si>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</si>
  <si>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</si>
  <si>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</si>
  <si>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</si>
  <si>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</si>
  <si>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</si>
  <si>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</si>
  <si>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</si>
  <si>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</si>
  <si>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</si>
  <si>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</si>
  <si>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</si>
  <si>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</si>
  <si>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</si>
  <si>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</si>
  <si>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</si>
  <si>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</si>
  <si>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</si>
  <si>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</si>
  <si>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</si>
  <si>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</si>
  <si>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</si>
  <si>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</si>
  <si>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</si>
  <si>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</si>
  <si>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</si>
  <si>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</si>
  <si>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</si>
  <si>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</si>
  <si>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</si>
  <si>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</si>
  <si>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</si>
  <si>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</si>
  <si>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</si>
  <si>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</si>
  <si>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</si>
  <si>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</si>
  <si>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</si>
  <si>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</si>
  <si>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</si>
  <si>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</si>
  <si>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</si>
  <si>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</si>
  <si>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</si>
  <si>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</si>
  <si>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</si>
  <si>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</si>
  <si>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</si>
  <si>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</si>
  <si>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</si>
  <si>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</si>
  <si>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</si>
  <si>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</si>
  <si>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</si>
  <si>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</si>
  <si>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</si>
  <si>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</si>
  <si>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</si>
  <si>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</si>
  <si>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</si>
  <si>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</si>
  <si>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</si>
  <si>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</si>
  <si>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</si>
  <si>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</si>
  <si>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</si>
  <si>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</si>
  <si>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</si>
  <si>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</si>
  <si>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</si>
  <si>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</si>
  <si>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</si>
  <si>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</si>
  <si>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</si>
  <si>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</si>
  <si>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</si>
  <si>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</si>
  <si>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</si>
  <si>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</si>
  <si>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</si>
  <si>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</si>
  <si>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</si>
  <si>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</si>
  <si>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</si>
  <si>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</si>
  <si>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</si>
  <si>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</si>
  <si>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</si>
  <si>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</si>
  <si>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</si>
  <si>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</si>
  <si>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</si>
  <si>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</si>
  <si>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</si>
  <si>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</si>
  <si>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</si>
  <si>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</si>
  <si>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</si>
  <si>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</si>
  <si>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</si>
  <si>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</si>
  <si>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</si>
  <si>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</si>
  <si>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</si>
  <si>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</si>
  <si>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</si>
  <si>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</si>
  <si>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</si>
  <si>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</si>
  <si>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</si>
  <si>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</si>
  <si>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</si>
  <si>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</si>
  <si>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</si>
  <si>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</si>
  <si>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</si>
  <si>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</si>
  <si>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</si>
  <si>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</si>
  <si>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</si>
  <si>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</si>
  <si>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</si>
  <si>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</si>
  <si>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</si>
  <si>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</si>
  <si>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</si>
  <si>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</si>
  <si>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</si>
  <si>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</si>
  <si>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</si>
  <si>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</si>
  <si>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</si>
  <si>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</si>
  <si>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</si>
  <si>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</si>
  <si>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</si>
  <si>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</si>
  <si>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</si>
  <si>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</si>
  <si>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</si>
  <si>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</si>
  <si>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</si>
  <si>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</si>
  <si>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</si>
  <si>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</si>
  <si>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</si>
  <si>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</si>
  <si>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</si>
  <si>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</si>
  <si>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</si>
  <si>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</si>
  <si>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</si>
  <si>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</si>
  <si>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</si>
  <si>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</si>
  <si>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</si>
  <si>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</si>
  <si>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</si>
  <si>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</si>
  <si>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</si>
  <si>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</si>
  <si>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</si>
  <si>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</si>
  <si>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</si>
  <si>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</si>
  <si>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</si>
  <si>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</si>
  <si>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</si>
  <si>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</si>
  <si>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</si>
  <si>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</si>
  <si>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</si>
  <si>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</si>
  <si>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</si>
  <si>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</si>
  <si>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</si>
  <si>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</si>
  <si>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</si>
  <si>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</si>
  <si>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</si>
  <si>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</si>
  <si>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</si>
  <si>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</si>
  <si>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</si>
  <si>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</si>
  <si>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</si>
  <si>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</si>
  <si>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</si>
  <si>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</si>
  <si>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</si>
  <si>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</si>
  <si>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</si>
  <si>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</si>
  <si>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</si>
  <si>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</si>
  <si>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</si>
  <si>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</si>
  <si>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</si>
  <si>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</si>
  <si>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</si>
  <si>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</si>
  <si>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</si>
  <si>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</si>
  <si>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</si>
  <si>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</si>
  <si>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</si>
  <si>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</si>
  <si>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</si>
  <si>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</si>
  <si>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</si>
  <si>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</si>
  <si>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</si>
  <si>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</si>
  <si>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</si>
  <si>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</si>
  <si>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</si>
  <si>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</si>
  <si>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</si>
  <si>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</si>
  <si>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</si>
  <si>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</si>
  <si>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</si>
  <si>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</si>
  <si>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</si>
  <si>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</si>
  <si>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</si>
  <si>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</si>
  <si>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</si>
  <si>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</si>
  <si>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</si>
  <si>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</si>
  <si>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</si>
  <si>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</si>
  <si>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</si>
  <si>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</si>
  <si>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</si>
  <si>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</si>
  <si>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</si>
  <si>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</si>
  <si>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</si>
  <si>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</si>
  <si>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</si>
  <si>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</si>
  <si>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</si>
  <si>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</si>
  <si>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</si>
  <si>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</si>
  <si>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</si>
  <si>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</si>
  <si>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</si>
  <si>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</si>
  <si>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</si>
  <si>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</si>
  <si>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</si>
  <si>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</si>
  <si>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</si>
  <si>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</si>
  <si>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</si>
  <si>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</si>
  <si>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</si>
  <si>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</si>
  <si>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</si>
  <si>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</si>
  <si>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</si>
  <si>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</si>
  <si>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</si>
  <si>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</si>
  <si>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</si>
  <si>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</si>
  <si>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</si>
  <si>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</si>
  <si>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</si>
  <si>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</si>
  <si>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</si>
  <si>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</si>
  <si>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</si>
  <si>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</si>
  <si>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</si>
  <si>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</si>
  <si>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</si>
  <si>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</si>
  <si>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</si>
  <si>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</si>
  <si>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</si>
  <si>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</si>
  <si>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</si>
  <si>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</si>
  <si>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</si>
  <si>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</si>
  <si>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</si>
  <si>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</si>
  <si>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</si>
  <si>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</si>
  <si>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</si>
  <si>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</si>
  <si>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</si>
  <si>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</si>
  <si>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</si>
  <si>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</si>
  <si>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</si>
  <si>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</si>
  <si>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</si>
  <si>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</si>
  <si>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</si>
  <si>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</si>
  <si>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</si>
  <si>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</si>
  <si>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</si>
  <si>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</si>
  <si>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</si>
  <si>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</si>
  <si>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</si>
  <si>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</si>
  <si>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</si>
  <si>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</si>
  <si>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</si>
  <si>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</si>
  <si>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</si>
  <si>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</si>
  <si>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</si>
  <si>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</si>
  <si>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</si>
  <si>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</si>
  <si>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</si>
  <si>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</si>
  <si>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</si>
  <si>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</si>
  <si>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</si>
  <si>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</si>
  <si>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</si>
  <si>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</si>
  <si>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</si>
  <si>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</si>
  <si>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</si>
  <si>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</si>
  <si>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</si>
  <si>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</si>
  <si>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</si>
  <si>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</si>
  <si>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</si>
  <si>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</si>
  <si>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</si>
  <si>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</si>
  <si>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</si>
  <si>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</si>
  <si>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</si>
  <si>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</si>
  <si>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</si>
  <si>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</si>
  <si>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</si>
  <si>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</si>
  <si>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</si>
  <si>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</si>
  <si>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</si>
  <si>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</si>
  <si>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</si>
  <si>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</si>
  <si>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</si>
  <si>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</si>
  <si>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</si>
  <si>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</si>
  <si>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</si>
  <si>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</si>
  <si>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</si>
  <si>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</si>
  <si>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</si>
  <si>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</si>
  <si>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</si>
  <si>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</si>
  <si>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</si>
  <si>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</si>
  <si>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</si>
  <si>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</si>
  <si>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</si>
  <si>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</si>
  <si>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</si>
  <si>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</si>
  <si>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</si>
  <si>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</si>
  <si>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</si>
  <si>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</si>
  <si>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</si>
  <si>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</si>
  <si>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</si>
  <si>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</si>
  <si>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</si>
  <si>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</si>
  <si>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</si>
  <si>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</si>
  <si>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</si>
  <si>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</si>
  <si>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</si>
  <si>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</si>
  <si>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</si>
  <si>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</si>
  <si>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</si>
  <si>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</si>
  <si>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</si>
  <si>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</si>
  <si>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</si>
  <si>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</si>
  <si>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</si>
  <si>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</si>
  <si>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</si>
  <si>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</si>
  <si>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</si>
  <si>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</si>
  <si>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</si>
  <si>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</si>
  <si>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</si>
  <si>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</si>
  <si>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</si>
  <si>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</si>
  <si>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</si>
  <si>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</si>
  <si>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</si>
  <si>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</si>
  <si>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</si>
  <si>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</si>
  <si>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</si>
  <si>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</si>
  <si>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</si>
  <si>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</si>
  <si>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</si>
  <si>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</si>
  <si>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</si>
  <si>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</si>
  <si>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</si>
  <si>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</si>
  <si>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</si>
  <si>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</si>
  <si>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</si>
  <si>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</si>
  <si>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</si>
  <si>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</si>
  <si>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</si>
  <si>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</si>
  <si>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</si>
  <si>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</si>
  <si>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</si>
  <si>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</si>
  <si>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</si>
  <si>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</si>
  <si>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</si>
  <si>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</si>
  <si>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</si>
  <si>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</si>
  <si>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</si>
  <si>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</si>
  <si>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</si>
  <si>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</si>
  <si>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</si>
  <si>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</si>
  <si>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</si>
  <si>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</si>
  <si>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</si>
  <si>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</si>
  <si>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</si>
  <si>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</si>
  <si>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</si>
  <si>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</si>
  <si>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</si>
  <si>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</si>
  <si>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</si>
  <si>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</si>
  <si>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</si>
  <si>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</si>
  <si>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</si>
  <si>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</si>
  <si>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</si>
  <si>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</si>
  <si>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</si>
  <si>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</si>
  <si>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</si>
  <si>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</si>
  <si>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</si>
  <si>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</si>
  <si>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</si>
  <si>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</si>
  <si>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</si>
  <si>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</si>
  <si>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</si>
  <si>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</si>
  <si>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</si>
  <si>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</si>
  <si>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</si>
  <si>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</si>
  <si>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</si>
  <si>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</si>
  <si>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</si>
  <si>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</si>
  <si>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</si>
  <si>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</si>
  <si>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</si>
  <si>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</si>
  <si>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</si>
  <si>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</si>
  <si>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</si>
  <si>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</si>
  <si>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</si>
  <si>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</si>
  <si>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</si>
  <si>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</si>
  <si>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</si>
  <si>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</si>
  <si>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</si>
  <si>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</si>
  <si>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</si>
  <si>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</si>
  <si>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</si>
  <si>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</si>
  <si>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</si>
  <si>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</si>
  <si>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</si>
  <si>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</si>
  <si>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</si>
  <si>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</si>
  <si>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</si>
  <si>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</si>
  <si>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</si>
  <si>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</si>
  <si>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</si>
  <si>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</si>
  <si>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</si>
  <si>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</si>
  <si>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</si>
  <si>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</si>
  <si>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</si>
  <si>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</si>
  <si>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</si>
  <si>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</si>
  <si>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</si>
  <si>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</si>
  <si>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</si>
  <si>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</si>
  <si>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</si>
  <si>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</si>
  <si>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</si>
  <si>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</si>
  <si>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</si>
  <si>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</si>
  <si>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</si>
  <si>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</si>
  <si>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</si>
  <si>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</si>
  <si>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</si>
  <si>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</si>
  <si>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</si>
  <si>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</si>
  <si>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</si>
  <si>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</si>
  <si>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</si>
  <si>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</si>
  <si>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</si>
  <si>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</si>
  <si>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</si>
  <si>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</si>
  <si>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</si>
  <si>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</si>
  <si>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</si>
  <si>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</si>
  <si>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</si>
  <si>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</si>
  <si>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</si>
  <si>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</si>
  <si>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</si>
  <si>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</si>
  <si>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</si>
  <si>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</si>
  <si>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</si>
  <si>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</si>
  <si>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</si>
  <si>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</si>
  <si>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</si>
  <si>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</si>
  <si>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</si>
  <si>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</si>
  <si>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</si>
  <si>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</si>
  <si>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</si>
  <si>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</si>
  <si>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</si>
  <si>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</si>
  <si>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</si>
  <si>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</si>
  <si>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</si>
  <si>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</si>
  <si>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</si>
  <si>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</si>
  <si>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</si>
  <si>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</si>
  <si>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</si>
  <si>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</si>
  <si>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</si>
  <si>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</si>
  <si>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</si>
  <si>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</si>
  <si>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</si>
  <si>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</si>
  <si>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</si>
  <si>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</si>
  <si>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</si>
  <si>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</si>
  <si>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</si>
  <si>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</si>
  <si>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</si>
  <si>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</si>
  <si>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</si>
  <si>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</si>
  <si>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</si>
  <si>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</si>
  <si>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</si>
  <si>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</si>
  <si>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</si>
  <si>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</si>
  <si>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</si>
  <si>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</si>
  <si>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</si>
  <si>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</si>
  <si>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</si>
  <si>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</si>
  <si>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</si>
  <si>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</si>
  <si>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</si>
  <si>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</si>
  <si>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</si>
  <si>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</si>
  <si>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</si>
  <si>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</si>
  <si>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</si>
  <si>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</si>
  <si>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</si>
  <si>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</si>
  <si>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</si>
  <si>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</si>
  <si>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</si>
  <si>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</si>
  <si>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</si>
  <si>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</si>
  <si>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</si>
  <si>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</si>
  <si>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</si>
  <si>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</si>
  <si>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</si>
  <si>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</si>
  <si>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</si>
  <si>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</si>
  <si>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</si>
  <si>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</si>
  <si>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</si>
  <si>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</si>
  <si>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</si>
  <si>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</si>
  <si>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</si>
  <si>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</si>
  <si>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</si>
  <si>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</si>
  <si>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</si>
  <si>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</si>
  <si>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</si>
  <si>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</si>
  <si>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</si>
  <si>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</si>
  <si>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</si>
  <si>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</si>
  <si>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</si>
  <si>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</si>
  <si>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</si>
  <si>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</si>
  <si>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</si>
  <si>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</si>
  <si>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</si>
  <si>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</si>
  <si>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</si>
  <si>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</si>
  <si>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</si>
  <si>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</si>
  <si>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</si>
  <si>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</si>
  <si>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</si>
  <si>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</si>
  <si>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</si>
  <si>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</si>
  <si>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</si>
  <si>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</si>
  <si>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</si>
  <si>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</si>
  <si>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</si>
  <si>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</si>
  <si>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</si>
  <si>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</si>
  <si>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</si>
  <si>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</si>
  <si>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</si>
  <si>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</si>
  <si>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</si>
  <si>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</si>
  <si>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</si>
  <si>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</si>
  <si>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</si>
  <si>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</si>
  <si>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</si>
  <si>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</si>
  <si>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</si>
  <si>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</si>
  <si>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</si>
  <si>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</si>
  <si>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</si>
  <si>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</si>
  <si>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</si>
  <si>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</si>
  <si>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</si>
  <si>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</si>
  <si>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</si>
  <si>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</si>
  <si>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</si>
  <si>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</si>
  <si>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</si>
  <si>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</si>
  <si>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</si>
  <si>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</si>
  <si>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</si>
  <si>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</si>
  <si>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</si>
  <si>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</si>
  <si>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</si>
  <si>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</si>
  <si>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</si>
  <si>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</si>
  <si>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</si>
  <si>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</si>
  <si>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</si>
  <si>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</si>
  <si>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</si>
  <si>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</si>
  <si>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</si>
  <si>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</si>
  <si>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</si>
  <si>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</si>
  <si>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</si>
  <si>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</si>
  <si>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</si>
  <si>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</si>
  <si>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</si>
  <si>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</si>
  <si>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</si>
  <si>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</si>
  <si>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</si>
  <si>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</si>
  <si>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</si>
  <si>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</si>
  <si>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</si>
  <si>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</si>
  <si>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</si>
  <si>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</si>
  <si>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</si>
  <si>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</si>
  <si>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</si>
  <si>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</si>
  <si>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</si>
  <si>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</si>
  <si>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</si>
  <si>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</si>
  <si>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</si>
  <si>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</si>
  <si>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</si>
  <si>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</si>
  <si>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</si>
  <si>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</si>
  <si>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</si>
  <si>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</si>
  <si>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</si>
  <si>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</si>
  <si>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</si>
  <si>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</si>
  <si>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</si>
  <si>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</si>
  <si>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</si>
  <si>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</si>
  <si>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</si>
  <si>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</si>
  <si>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</si>
  <si>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</si>
  <si>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</si>
  <si>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</si>
  <si>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</si>
  <si>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</si>
  <si>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</si>
  <si>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</si>
  <si>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</si>
  <si>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</si>
  <si>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</si>
  <si>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</si>
  <si>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</si>
  <si>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</si>
  <si>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</si>
  <si>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</si>
  <si>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</si>
  <si>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</si>
  <si>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</si>
  <si>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</si>
  <si>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</si>
  <si>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</si>
  <si>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</si>
  <si>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</si>
  <si>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</si>
  <si>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</si>
  <si>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</si>
  <si>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</si>
  <si>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</si>
  <si>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</si>
  <si>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</si>
  <si>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</si>
  <si>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</si>
  <si>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</si>
  <si>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</si>
  <si>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</si>
  <si>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</si>
  <si>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</si>
  <si>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</si>
  <si>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</si>
  <si>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</si>
  <si>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</si>
  <si>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</si>
  <si>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</si>
  <si>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</si>
  <si>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</si>
  <si>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</si>
  <si>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</si>
  <si>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</si>
  <si>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</si>
  <si>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</si>
  <si>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</si>
  <si>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</si>
  <si>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</si>
  <si>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</si>
  <si>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</si>
  <si>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</si>
  <si>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</si>
  <si>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</si>
  <si>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</si>
  <si>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</si>
  <si>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</si>
  <si>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</si>
  <si>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</si>
  <si>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</si>
  <si>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</si>
  <si>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</si>
  <si>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</si>
  <si>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</si>
  <si>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</si>
  <si>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</si>
  <si>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</si>
  <si>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</si>
  <si>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</si>
  <si>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</si>
  <si>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</si>
  <si>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</si>
  <si>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</si>
  <si>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</si>
  <si>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</si>
  <si>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</si>
  <si>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</si>
  <si>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</si>
  <si>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</si>
  <si>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</si>
  <si>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</si>
  <si>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</si>
  <si>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</si>
  <si>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</si>
  <si>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</si>
  <si>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</si>
  <si>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</si>
  <si>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</si>
  <si>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</si>
  <si>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</si>
  <si>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</si>
  <si>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</si>
  <si>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</si>
  <si>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</si>
  <si>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</si>
  <si>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</si>
  <si>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</si>
  <si>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</si>
  <si>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</si>
  <si>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</si>
  <si>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</si>
  <si>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</si>
  <si>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</si>
  <si>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</si>
  <si>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</si>
  <si>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</si>
  <si>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</si>
  <si>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</si>
  <si>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</si>
  <si>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</si>
  <si>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</si>
  <si>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</si>
  <si>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</si>
  <si>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</si>
  <si>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</si>
  <si>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</si>
  <si>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</si>
  <si>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</si>
  <si>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</si>
  <si>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</si>
  <si>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</si>
  <si>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</si>
  <si>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</si>
  <si>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</si>
  <si>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</si>
  <si>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</si>
  <si>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</si>
  <si>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</si>
  <si>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</si>
  <si>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</si>
  <si>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</si>
  <si>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</si>
  <si>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</si>
  <si>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</si>
  <si>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</si>
  <si>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</si>
  <si>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</si>
  <si>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</si>
  <si>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</si>
  <si>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</si>
  <si>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</si>
  <si>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</si>
  <si>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</si>
  <si>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</si>
  <si>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</si>
  <si>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</si>
  <si>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</si>
  <si>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</si>
  <si>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</si>
  <si>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</si>
  <si>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</si>
  <si>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</si>
  <si>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</si>
  <si>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</si>
  <si>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</si>
  <si>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</si>
  <si>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</si>
  <si>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</si>
  <si>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</si>
  <si>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</si>
  <si>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</si>
  <si>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</si>
  <si>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</si>
  <si>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</si>
  <si>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</si>
  <si>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</si>
  <si>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</si>
  <si>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</si>
  <si>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</si>
  <si>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</si>
  <si>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</si>
  <si>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</si>
  <si>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</si>
  <si>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</si>
  <si>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</si>
  <si>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</si>
  <si>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</si>
  <si>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</si>
  <si>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</si>
  <si>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</si>
  <si>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</si>
  <si>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</si>
  <si>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</si>
  <si>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</si>
  <si>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</si>
  <si>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</si>
  <si>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</si>
  <si>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</si>
  <si>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</si>
  <si>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</si>
  <si>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</si>
  <si>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</si>
  <si>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</si>
  <si>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</si>
  <si>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</si>
  <si>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</si>
  <si>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</si>
  <si>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</si>
  <si>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</si>
  <si>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</si>
  <si>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</si>
  <si>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</si>
  <si>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</si>
  <si>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</si>
  <si>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</si>
  <si>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</si>
  <si>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</si>
  <si>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</si>
  <si>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</si>
  <si>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</si>
  <si>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</si>
  <si>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</si>
  <si>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</si>
  <si>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</si>
  <si>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</si>
  <si>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</si>
  <si>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</si>
  <si>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</si>
  <si>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</si>
  <si>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</si>
  <si>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</si>
  <si>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</si>
  <si>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</si>
  <si>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</si>
  <si>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</si>
  <si>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</si>
  <si>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</si>
  <si>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</si>
  <si>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</si>
  <si>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</si>
  <si>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</si>
  <si>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</si>
  <si>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</si>
  <si>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</si>
  <si>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</si>
  <si>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</si>
  <si>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</si>
  <si>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</si>
  <si>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</si>
  <si>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</si>
  <si>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</si>
  <si>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</si>
  <si>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</si>
  <si>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</si>
  <si>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</si>
  <si>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</si>
  <si>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</si>
  <si>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</si>
  <si>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</si>
  <si>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</si>
  <si>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</si>
  <si>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</si>
  <si>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</si>
  <si>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</si>
  <si>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</si>
  <si>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</si>
  <si>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</si>
  <si>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</si>
  <si>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</si>
  <si>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</si>
  <si>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</si>
  <si>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</si>
  <si>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</si>
  <si>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</si>
  <si>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</si>
  <si>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</si>
  <si>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</si>
  <si>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</si>
  <si>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</si>
  <si>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</si>
  <si>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</si>
  <si>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</si>
  <si>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</si>
  <si>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</si>
  <si>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</si>
  <si>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</si>
  <si>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</si>
  <si>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</si>
  <si>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</si>
  <si>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</si>
  <si>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</si>
  <si>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</si>
  <si>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</si>
  <si>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</si>
  <si>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</si>
  <si>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</si>
  <si>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</si>
  <si>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</si>
  <si>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</si>
  <si>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</si>
  <si>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</si>
  <si>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</si>
  <si>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</si>
  <si>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</si>
  <si>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</si>
  <si>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</si>
  <si>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</si>
  <si>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</si>
  <si>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</si>
  <si>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</si>
  <si>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</si>
  <si>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</si>
  <si>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</si>
  <si>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</si>
  <si>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</si>
  <si>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</si>
  <si>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</si>
  <si>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</si>
  <si>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</si>
  <si>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</si>
  <si>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</si>
  <si>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</si>
  <si>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</si>
  <si>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</si>
  <si>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</si>
  <si>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</si>
  <si>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</si>
  <si>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</si>
  <si>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</si>
  <si>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</si>
  <si>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</si>
  <si>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</si>
  <si>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</si>
  <si>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</si>
  <si>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</si>
  <si>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</si>
  <si>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</si>
  <si>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</si>
  <si>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</si>
  <si>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</si>
  <si>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</si>
  <si>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</si>
  <si>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</si>
  <si>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</si>
  <si>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</si>
  <si>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</si>
  <si>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</si>
  <si>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</si>
  <si>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</si>
  <si>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</si>
  <si>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</si>
  <si>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</si>
  <si>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</si>
  <si>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</si>
  <si>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</si>
  <si>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</si>
  <si>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</si>
  <si>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</si>
  <si>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</si>
  <si>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</si>
  <si>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</si>
  <si>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</si>
  <si>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</si>
  <si>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</si>
  <si>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</si>
  <si>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</si>
  <si>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</si>
  <si>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</si>
  <si>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</si>
  <si>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</si>
  <si>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</si>
  <si>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</si>
  <si>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</si>
  <si>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</si>
  <si>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</si>
  <si>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</si>
  <si>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</si>
  <si>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</si>
  <si>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</si>
  <si>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</si>
  <si>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</si>
  <si>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</si>
  <si>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</si>
  <si>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</si>
  <si>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</si>
  <si>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</si>
  <si>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</si>
  <si>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</si>
  <si>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</si>
  <si>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</si>
  <si>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</si>
  <si>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</si>
  <si>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</si>
  <si>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</si>
  <si>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</si>
  <si>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</si>
  <si>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</si>
  <si>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</si>
  <si>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</si>
  <si>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</si>
  <si>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</si>
  <si>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</si>
  <si>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</si>
  <si>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</si>
  <si>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</si>
  <si>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</si>
  <si>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</si>
  <si>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</si>
  <si>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</si>
  <si>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</si>
  <si>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</si>
  <si>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</si>
  <si>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</si>
  <si>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</si>
  <si>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</si>
  <si>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</si>
  <si>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</si>
  <si>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</si>
  <si>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</si>
  <si>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</si>
  <si>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</si>
  <si>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</si>
  <si>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</si>
  <si>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</si>
  <si>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</si>
  <si>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</si>
  <si>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</si>
  <si>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</si>
  <si>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</si>
  <si>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</si>
  <si>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</si>
  <si>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</si>
  <si>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</si>
  <si>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</si>
  <si>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</si>
  <si>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</si>
  <si>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</si>
  <si>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</si>
  <si>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</si>
  <si>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</si>
  <si>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</si>
  <si>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</si>
  <si>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</si>
  <si>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</si>
  <si>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</si>
  <si>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</si>
  <si>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</si>
  <si>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</si>
  <si>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</si>
  <si>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</si>
  <si>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</si>
  <si>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</si>
  <si>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</si>
  <si>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</si>
  <si>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</si>
  <si>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</si>
  <si>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</si>
  <si>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</si>
  <si>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</si>
  <si>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</si>
  <si>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</si>
  <si>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</si>
  <si>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</si>
  <si>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</si>
  <si>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</si>
  <si>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</si>
  <si>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</si>
  <si>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</si>
  <si>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</si>
  <si>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</si>
  <si>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</si>
  <si>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</si>
  <si>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</si>
  <si>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</si>
  <si>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</si>
  <si>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</si>
  <si>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</si>
  <si>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</si>
  <si>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</si>
  <si>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</si>
  <si>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</si>
  <si>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</si>
  <si>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</si>
  <si>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</si>
  <si>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</si>
  <si>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</si>
  <si>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</si>
  <si>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</si>
  <si>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</si>
  <si>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</si>
  <si>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</si>
  <si>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</si>
  <si>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</si>
  <si>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</si>
  <si>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</si>
  <si>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</si>
  <si>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</si>
  <si>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</si>
  <si>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</si>
  <si>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</si>
  <si>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</si>
  <si>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</si>
  <si>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</si>
  <si>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</si>
  <si>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</si>
  <si>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</si>
  <si>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</si>
  <si>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</si>
  <si>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</si>
  <si>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</si>
  <si>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</si>
  <si>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</si>
  <si>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</si>
  <si>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</si>
  <si>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</si>
  <si>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</si>
  <si>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</si>
  <si>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</si>
  <si>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</si>
  <si>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</si>
  <si>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</si>
  <si>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</si>
  <si>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</si>
  <si>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</si>
  <si>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</si>
  <si>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</si>
  <si>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</si>
  <si>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</si>
  <si>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</si>
  <si>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</si>
  <si>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</si>
  <si>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</si>
  <si>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</si>
  <si>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</si>
  <si>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</si>
  <si>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</si>
  <si>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</si>
  <si>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</si>
  <si>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</si>
  <si>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</si>
  <si>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</si>
  <si>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</si>
  <si>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</si>
  <si>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</si>
  <si>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</si>
  <si>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</si>
  <si>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</si>
  <si>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</si>
  <si>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</si>
  <si>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</si>
  <si>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</si>
  <si>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</si>
  <si>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</si>
  <si>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</si>
  <si>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</si>
  <si>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</si>
  <si>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</si>
  <si>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</si>
  <si>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</si>
  <si>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</si>
  <si>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</si>
  <si>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</si>
  <si>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</si>
  <si>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</si>
  <si>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</si>
  <si>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</si>
  <si>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</si>
  <si>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</si>
  <si>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</si>
  <si>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</si>
  <si>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</si>
  <si>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</si>
  <si>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</si>
  <si>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</si>
  <si>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</si>
  <si>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</si>
  <si>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</si>
  <si>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</si>
  <si>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</si>
  <si>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</si>
  <si>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</si>
  <si>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</si>
  <si>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</si>
  <si>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</si>
  <si>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</si>
  <si>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</si>
  <si>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</si>
  <si>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</si>
  <si>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</si>
  <si>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</si>
  <si>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</si>
  <si>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</si>
  <si>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</si>
  <si>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</si>
  <si>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</si>
  <si>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</si>
  <si>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</si>
  <si>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</si>
  <si>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</si>
  <si>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</si>
  <si>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</si>
  <si>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</si>
  <si>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</si>
  <si>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</si>
  <si>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</si>
  <si>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</si>
  <si>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</si>
  <si>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</si>
  <si>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</si>
  <si>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</si>
  <si>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</si>
  <si>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</si>
  <si>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</si>
  <si>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</si>
  <si>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</si>
  <si>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</si>
  <si>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</si>
  <si>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</si>
  <si>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</si>
  <si>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</si>
  <si>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</si>
  <si>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</si>
  <si>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</si>
  <si>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</si>
  <si>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</si>
  <si>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</si>
  <si>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</si>
  <si>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</si>
  <si>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</si>
  <si>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</si>
  <si>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</si>
  <si>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</si>
  <si>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</si>
  <si>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</si>
  <si>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</si>
  <si>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</si>
  <si>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</si>
  <si>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</si>
  <si>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</si>
  <si>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</si>
  <si>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</si>
  <si>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</si>
  <si>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</si>
  <si>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</si>
  <si>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</si>
  <si>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</si>
  <si>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</si>
  <si>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</si>
  <si>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</si>
  <si>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</si>
  <si>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</si>
  <si>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</si>
  <si>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</si>
  <si>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</si>
  <si>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</si>
  <si>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</si>
  <si>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</si>
  <si>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</si>
  <si>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</si>
  <si>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</si>
  <si>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</si>
  <si>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</si>
  <si>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</si>
  <si>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</si>
  <si>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</si>
  <si>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</si>
  <si>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</si>
  <si>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</si>
  <si>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</si>
  <si>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</si>
  <si>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</si>
  <si>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</si>
  <si>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</si>
  <si>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</si>
  <si>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</si>
  <si>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</si>
  <si>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</si>
  <si>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</si>
  <si>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</si>
  <si>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</si>
  <si>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</si>
  <si>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</si>
  <si>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</si>
  <si>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</si>
  <si>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</si>
  <si>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</si>
  <si>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</si>
  <si>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</si>
  <si>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</si>
  <si>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</si>
  <si>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</si>
  <si>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</si>
  <si>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</si>
  <si>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</si>
  <si>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</si>
  <si>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</si>
  <si>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</si>
  <si>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</si>
  <si>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</si>
  <si>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</si>
  <si>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</si>
  <si>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</si>
  <si>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</si>
  <si>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</si>
  <si>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</si>
  <si>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</si>
  <si>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</si>
  <si>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</si>
  <si>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</si>
  <si>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</si>
  <si>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</si>
  <si>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</si>
  <si>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</si>
  <si>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</si>
  <si>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</si>
  <si>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</si>
  <si>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</si>
  <si>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</si>
  <si>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</si>
  <si>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</si>
  <si>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</si>
  <si>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</si>
  <si>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</si>
  <si>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</si>
  <si>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</si>
  <si>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</si>
  <si>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</si>
  <si>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</si>
  <si>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</si>
  <si>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</si>
  <si>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</si>
  <si>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</si>
  <si>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</si>
  <si>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</si>
  <si>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</si>
  <si>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</si>
  <si>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</si>
  <si>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</si>
  <si>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</si>
  <si>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</si>
  <si>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</si>
  <si>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</si>
  <si>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</si>
  <si>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</si>
  <si>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</si>
  <si>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</si>
  <si>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</si>
  <si>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</si>
  <si>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</si>
  <si>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</si>
  <si>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</si>
  <si>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</si>
  <si>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</si>
  <si>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</si>
  <si>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</si>
  <si>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</si>
  <si>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</si>
  <si>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</si>
  <si>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</si>
  <si>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</si>
  <si>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</si>
  <si>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</si>
  <si>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</si>
  <si>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</si>
  <si>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</si>
  <si>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</si>
  <si>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</si>
  <si>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</si>
  <si>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</si>
  <si>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</si>
  <si>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</si>
  <si>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</si>
  <si>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</si>
  <si>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</si>
  <si>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</si>
  <si>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</si>
  <si>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</si>
  <si>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</si>
  <si>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</si>
  <si>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</si>
  <si>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</si>
  <si>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</si>
  <si>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</si>
  <si>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</si>
  <si>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</si>
  <si>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</si>
  <si>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</si>
  <si>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</si>
  <si>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</si>
  <si>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</si>
  <si>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</si>
  <si>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</si>
  <si>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</si>
  <si>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</si>
  <si>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</si>
  <si>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</si>
  <si>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</si>
  <si>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</si>
  <si>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</si>
  <si>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</si>
  <si>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</si>
  <si>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</si>
  <si>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</si>
  <si>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</si>
  <si>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</si>
  <si>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</si>
  <si>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</si>
  <si>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</si>
  <si>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</si>
  <si>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</si>
  <si>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</si>
  <si>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</si>
  <si>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</si>
  <si>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</si>
  <si>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</si>
  <si>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</si>
  <si>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</si>
  <si>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</si>
  <si>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</si>
  <si>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</si>
  <si>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</si>
  <si>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</si>
  <si>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</si>
  <si>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</si>
  <si>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</si>
  <si>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</si>
  <si>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</si>
  <si>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</si>
  <si>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</si>
  <si>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</si>
  <si>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</si>
  <si>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</si>
  <si>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</si>
  <si>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</si>
  <si>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</si>
  <si>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</si>
  <si>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</si>
  <si>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</si>
  <si>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</si>
  <si>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</si>
  <si>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</si>
  <si>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</si>
  <si>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</si>
  <si>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</si>
  <si>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</si>
  <si>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</si>
  <si>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</si>
  <si>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</si>
  <si>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</si>
  <si>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</si>
  <si>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</si>
  <si>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</si>
  <si>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</si>
  <si>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</si>
  <si>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</si>
  <si>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</si>
  <si>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</si>
  <si>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</si>
  <si>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</si>
  <si>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</si>
  <si>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</si>
  <si>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</si>
  <si>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</si>
  <si>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</si>
  <si>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</si>
  <si>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</si>
  <si>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</si>
  <si>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</si>
  <si>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</si>
  <si>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</si>
  <si>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</si>
  <si>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</si>
  <si>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</si>
  <si>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</si>
  <si>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</si>
  <si>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</si>
  <si>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</si>
  <si>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</si>
  <si>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</si>
  <si>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</si>
  <si>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</si>
  <si>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</si>
  <si>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</si>
  <si>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</si>
  <si>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</si>
  <si>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</si>
  <si>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</si>
  <si>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</si>
  <si>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</si>
  <si>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</si>
  <si>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</si>
  <si>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</si>
  <si>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</si>
  <si>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</si>
  <si>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</si>
  <si>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</si>
  <si>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</si>
  <si>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</si>
  <si>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</si>
  <si>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</si>
  <si>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</si>
  <si>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</si>
  <si>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</si>
  <si>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</si>
  <si>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</si>
  <si>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</si>
  <si>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</si>
  <si>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</si>
  <si>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</si>
  <si>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</si>
  <si>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</si>
  <si>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</si>
  <si>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</si>
  <si>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</si>
  <si>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</si>
  <si>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</si>
  <si>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</si>
  <si>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</si>
  <si>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</si>
  <si>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</si>
  <si>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</si>
  <si>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</si>
  <si>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</si>
  <si>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</si>
  <si>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</si>
  <si>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</si>
  <si>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</si>
  <si>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</si>
  <si>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</si>
  <si>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</si>
  <si>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</si>
  <si>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</si>
  <si>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</si>
  <si>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</si>
  <si>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</si>
  <si>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</si>
  <si>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</si>
  <si>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</si>
  <si>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</si>
  <si>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</si>
  <si>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</si>
  <si>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</si>
  <si>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</si>
  <si>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</si>
  <si>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</si>
  <si>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</si>
  <si>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</si>
  <si>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</si>
  <si>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</si>
  <si>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</si>
  <si>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</si>
  <si>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</si>
  <si>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</si>
  <si>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</si>
  <si>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</si>
  <si>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</si>
  <si>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</si>
  <si>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</si>
  <si>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</si>
  <si>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</si>
  <si>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</si>
  <si>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</si>
  <si>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</si>
  <si>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</si>
  <si>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</si>
  <si>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</si>
  <si>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</si>
  <si>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</si>
  <si>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</si>
  <si>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</si>
  <si>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</si>
  <si>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</si>
  <si>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</si>
  <si>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</si>
  <si>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</si>
  <si>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</si>
  <si>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</si>
  <si>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</si>
  <si>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</si>
  <si>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</si>
  <si>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</si>
  <si>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</si>
  <si>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</si>
  <si>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</si>
  <si>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</si>
  <si>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</si>
  <si>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</si>
  <si>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</si>
  <si>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</si>
  <si>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</si>
  <si>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</si>
  <si>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</si>
  <si>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</si>
  <si>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</si>
  <si>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</si>
  <si>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</si>
  <si>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</si>
  <si>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</si>
  <si>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</si>
  <si>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</si>
  <si>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</si>
  <si>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</si>
  <si>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</si>
  <si>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</si>
  <si>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</si>
  <si>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</si>
  <si>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</si>
  <si>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</si>
  <si>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</si>
  <si>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</si>
  <si>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</si>
  <si>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</si>
  <si>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</si>
  <si>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</si>
  <si>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</si>
  <si>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</si>
  <si>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</si>
  <si>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</si>
  <si>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</si>
  <si>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</si>
  <si>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</si>
  <si>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</si>
  <si>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</si>
  <si>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</si>
  <si>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</si>
  <si>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</si>
  <si>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</si>
  <si>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</si>
  <si>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</si>
  <si>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</si>
  <si>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</si>
  <si>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</si>
  <si>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</si>
  <si>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</si>
  <si>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</si>
  <si>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</si>
  <si>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</si>
  <si>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</si>
  <si>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</si>
  <si>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</si>
  <si>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</si>
  <si>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</si>
  <si>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</si>
  <si>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</si>
  <si>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</si>
  <si>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</si>
  <si>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</si>
  <si>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</si>
  <si>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</si>
  <si>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</si>
  <si>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</si>
  <si>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</si>
  <si>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</si>
  <si>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</si>
  <si>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</si>
  <si>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</si>
  <si>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</si>
  <si>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</si>
  <si>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</si>
  <si>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</si>
  <si>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</si>
  <si>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</si>
  <si>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</si>
  <si>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</si>
  <si>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</si>
  <si>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</si>
  <si>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</si>
  <si>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</si>
  <si>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</si>
  <si>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</si>
  <si>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</si>
  <si>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</si>
  <si>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</si>
  <si>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</si>
  <si>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</si>
  <si>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</si>
  <si>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</si>
  <si>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</si>
  <si>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</si>
  <si>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</si>
  <si>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</si>
  <si>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</si>
  <si>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</si>
  <si>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</si>
  <si>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</si>
  <si>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</si>
  <si>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</si>
  <si>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</si>
  <si>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</si>
  <si>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</si>
  <si>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</si>
  <si>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</si>
  <si>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</si>
  <si>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</si>
  <si>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</si>
  <si>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</si>
  <si>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</si>
  <si>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</si>
  <si>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</si>
  <si>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</si>
  <si>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</si>
  <si>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</si>
  <si>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</si>
  <si>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</si>
  <si>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</si>
  <si>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</si>
  <si>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</si>
  <si>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</si>
  <si>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</si>
  <si>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</si>
  <si>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</si>
  <si>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</si>
  <si>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</si>
  <si>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</si>
  <si>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</si>
  <si>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</si>
  <si>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</si>
  <si>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</si>
  <si>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</si>
  <si>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</si>
  <si>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</si>
  <si>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</si>
  <si>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</si>
  <si>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</si>
  <si>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</si>
  <si>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</si>
  <si>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</si>
  <si>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</si>
  <si>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</si>
  <si>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</si>
  <si>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</si>
  <si>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</si>
  <si>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</si>
  <si>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</si>
  <si>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</si>
  <si>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</si>
  <si>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</si>
  <si>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</si>
  <si>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</si>
  <si>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</si>
  <si>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</si>
  <si>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</si>
  <si>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</si>
  <si>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</si>
  <si>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</si>
  <si>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</si>
  <si>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</si>
  <si>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</si>
  <si>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</si>
  <si>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</si>
  <si>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</si>
  <si>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</si>
  <si>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</si>
  <si>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</si>
  <si>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</si>
  <si>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</si>
  <si>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</si>
  <si>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</si>
  <si>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</si>
  <si>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</si>
  <si>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</si>
  <si>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</si>
  <si>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</si>
  <si>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</si>
  <si>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</si>
  <si>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</si>
  <si>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</si>
  <si>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</si>
  <si>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</si>
  <si>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</si>
  <si>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</si>
  <si>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</si>
  <si>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</si>
  <si>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</si>
  <si>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</si>
  <si>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</si>
  <si>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</si>
  <si>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</si>
  <si>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</si>
  <si>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</si>
  <si>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</si>
  <si>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</si>
  <si>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</si>
  <si>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</si>
  <si>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</si>
  <si>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</si>
  <si>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</si>
  <si>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</si>
  <si>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</si>
  <si>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</si>
  <si>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</si>
  <si>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</si>
  <si>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</si>
  <si>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</si>
  <si>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</si>
  <si>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</si>
  <si>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</si>
  <si>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</si>
  <si>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</si>
  <si>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</si>
  <si>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</si>
  <si>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</si>
  <si>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</si>
  <si>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</si>
  <si>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</si>
  <si>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</si>
  <si>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</si>
  <si>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</si>
  <si>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</si>
  <si>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</si>
  <si>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</si>
  <si>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</si>
  <si>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</si>
  <si>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</si>
  <si>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</si>
  <si>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</si>
  <si>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</si>
  <si>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</si>
  <si>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</si>
  <si>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</si>
  <si>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</si>
  <si>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</si>
  <si>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</si>
  <si>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</si>
  <si>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</si>
  <si>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</si>
  <si>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</si>
  <si>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</si>
  <si>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</si>
  <si>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</si>
  <si>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</si>
  <si>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</si>
  <si>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</si>
  <si>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</si>
  <si>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</si>
  <si>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</si>
  <si>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</si>
  <si>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</si>
  <si>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</si>
  <si>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</si>
  <si>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</si>
  <si>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</si>
  <si>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</si>
  <si>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</si>
  <si>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</si>
  <si>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</si>
  <si>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</si>
  <si>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</si>
  <si>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</si>
  <si>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</si>
  <si>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</si>
  <si>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</si>
  <si>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</si>
  <si>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</si>
  <si>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</si>
  <si>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</si>
  <si>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</si>
  <si>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</si>
  <si>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</si>
  <si>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</si>
  <si>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</si>
  <si>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</si>
  <si>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</si>
  <si>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</si>
  <si>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</si>
  <si>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</si>
  <si>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</si>
  <si>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</si>
  <si>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</si>
  <si>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</si>
  <si>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</si>
  <si>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</si>
  <si>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</si>
  <si>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</si>
  <si>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</si>
  <si>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</si>
  <si>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</si>
  <si>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</si>
  <si>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</si>
  <si>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</si>
  <si>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</si>
  <si>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</si>
  <si>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</si>
  <si>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</si>
  <si>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</si>
  <si>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</si>
  <si>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</si>
  <si>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</si>
  <si>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</si>
  <si>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</si>
  <si>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</si>
  <si>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</si>
  <si>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</si>
  <si>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</si>
  <si>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</si>
  <si>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</si>
  <si>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</si>
  <si>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</si>
  <si>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</si>
  <si>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</si>
  <si>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</si>
  <si>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</si>
  <si>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</si>
  <si>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</si>
  <si>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</si>
  <si>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</si>
  <si>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</si>
  <si>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</si>
  <si>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</si>
  <si>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</si>
  <si>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</si>
  <si>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</si>
  <si>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</si>
  <si>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</si>
  <si>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</si>
  <si>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</si>
  <si>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</si>
  <si>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</si>
  <si>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</si>
  <si>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</si>
  <si>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</si>
  <si>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</si>
  <si>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</si>
  <si>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</si>
  <si>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</si>
  <si>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</si>
  <si>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</si>
  <si>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</si>
  <si>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</si>
  <si>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</si>
  <si>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</si>
  <si>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</si>
  <si>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</si>
  <si>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</si>
  <si>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</si>
  <si>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</si>
  <si>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</si>
  <si>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</si>
  <si>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</si>
  <si>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</si>
  <si>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</si>
  <si>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</si>
  <si>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</si>
  <si>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</si>
  <si>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</si>
  <si>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</si>
  <si>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</si>
  <si>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</si>
  <si>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</si>
  <si>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</si>
  <si>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</si>
  <si>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</si>
  <si>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</si>
  <si>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</si>
  <si>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</si>
  <si>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</si>
  <si>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</si>
  <si>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</si>
  <si>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</si>
  <si>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</si>
  <si>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</si>
  <si>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</si>
  <si>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</si>
  <si>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</si>
  <si>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</si>
  <si>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</si>
  <si>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</si>
  <si>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</si>
  <si>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</si>
  <si>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</si>
  <si>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</si>
  <si>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</si>
  <si>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</si>
  <si>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</si>
  <si>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</si>
  <si>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</si>
  <si>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</si>
  <si>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</si>
  <si>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</si>
  <si>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</si>
  <si>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</si>
  <si>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</si>
  <si>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</si>
  <si>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</si>
  <si>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</si>
  <si>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</si>
  <si>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</si>
  <si>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</si>
  <si>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</si>
  <si>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</si>
  <si>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</si>
  <si>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</si>
  <si>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</si>
  <si>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</si>
  <si>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</si>
  <si>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</si>
  <si>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</si>
  <si>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</si>
  <si>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</si>
  <si>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</si>
  <si>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</si>
  <si>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</si>
  <si>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</si>
  <si>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</si>
  <si>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</si>
  <si>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</si>
  <si>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</si>
  <si>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</si>
  <si>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</si>
  <si>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</si>
  <si>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</si>
  <si>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</si>
  <si>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</si>
  <si>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</si>
  <si>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</si>
  <si>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</si>
  <si>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</si>
  <si>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</si>
  <si>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</si>
  <si>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</si>
  <si>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</si>
  <si>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</si>
  <si>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</si>
  <si>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</si>
  <si>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</si>
  <si>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</si>
  <si>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</si>
  <si>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</si>
  <si>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</si>
  <si>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</si>
  <si>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</si>
  <si>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</si>
  <si>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</si>
  <si>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</si>
  <si>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</si>
  <si>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</si>
  <si>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</si>
  <si>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</si>
  <si>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</si>
  <si>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</si>
  <si>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</si>
  <si>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</si>
  <si>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</si>
  <si>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</si>
  <si>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</si>
  <si>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</si>
  <si>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</si>
  <si>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</si>
  <si>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</si>
  <si>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</si>
  <si>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</si>
  <si>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</si>
  <si>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</si>
  <si>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</si>
  <si>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</si>
  <si>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</si>
  <si>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</si>
  <si>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</si>
  <si>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</si>
  <si>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</si>
  <si>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</si>
  <si>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</si>
  <si>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</si>
  <si>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</si>
  <si>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</si>
  <si>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</si>
  <si>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</si>
  <si>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</si>
  <si>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</si>
  <si>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</si>
  <si>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</si>
  <si>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</si>
  <si>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</si>
  <si>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</si>
  <si>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</si>
  <si>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</si>
  <si>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</si>
  <si>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</si>
  <si>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</si>
  <si>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</si>
  <si>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</si>
  <si>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</si>
  <si>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</si>
  <si>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</si>
  <si>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</si>
  <si>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</si>
  <si>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</si>
  <si>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</si>
  <si>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</si>
  <si>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</si>
  <si>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</si>
  <si>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</si>
  <si>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</si>
  <si>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</si>
  <si>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</si>
  <si>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</si>
  <si>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</si>
  <si>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</si>
  <si>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</si>
  <si>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</si>
  <si>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</si>
  <si>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</si>
  <si>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</si>
  <si>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</si>
  <si>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</si>
  <si>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</si>
  <si>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</si>
  <si>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</si>
  <si>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</si>
  <si>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</si>
  <si>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</si>
  <si>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</si>
  <si>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</si>
  <si>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</si>
  <si>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</si>
  <si>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</si>
  <si>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</si>
  <si>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</si>
  <si>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</si>
  <si>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</si>
  <si>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</si>
  <si>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</si>
  <si>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</si>
  <si>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</si>
  <si>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</si>
  <si>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</si>
  <si>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</si>
  <si>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</si>
  <si>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</si>
  <si>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</si>
  <si>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</si>
  <si>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</si>
  <si>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</si>
  <si>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</si>
  <si>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</si>
  <si>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</si>
  <si>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</si>
  <si>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</si>
  <si>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</si>
  <si>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</si>
  <si>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</si>
  <si>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</si>
  <si>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</si>
  <si>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</si>
  <si>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</si>
  <si>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</si>
  <si>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</si>
  <si>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</si>
  <si>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</si>
  <si>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</si>
  <si>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</si>
  <si>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</si>
  <si>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</si>
  <si>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</si>
  <si>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</si>
  <si>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</si>
  <si>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</si>
  <si>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</si>
  <si>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</si>
  <si>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</si>
  <si>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</si>
  <si>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</si>
  <si>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</si>
  <si>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</si>
  <si>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</si>
  <si>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</si>
  <si>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</si>
  <si>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</si>
  <si>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</si>
  <si>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</si>
  <si>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</si>
  <si>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</si>
  <si>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</si>
  <si>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</si>
  <si>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</si>
  <si>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</si>
  <si>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</si>
  <si>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</si>
  <si>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</si>
  <si>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</si>
  <si>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</si>
  <si>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</si>
  <si>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</si>
  <si>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</si>
  <si>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</si>
  <si>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</si>
  <si>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</si>
  <si>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</si>
  <si>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</si>
  <si>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</si>
  <si>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</si>
  <si>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</si>
  <si>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</si>
  <si>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</si>
  <si>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</si>
  <si>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</si>
  <si>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</si>
  <si>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</si>
  <si>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</si>
  <si>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</si>
  <si>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</si>
  <si>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</si>
  <si>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</si>
  <si>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</si>
  <si>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</si>
  <si>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</si>
  <si>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</si>
  <si>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</si>
  <si>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</si>
  <si>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</si>
  <si>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</si>
  <si>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</si>
  <si>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</si>
  <si>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</si>
  <si>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</si>
  <si>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</si>
  <si>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</si>
  <si>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</si>
  <si>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</si>
  <si>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</si>
  <si>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</si>
  <si>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</si>
  <si>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</si>
  <si>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</si>
  <si>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</si>
  <si>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</si>
  <si>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</si>
  <si>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</si>
  <si>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</si>
  <si>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</si>
  <si>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</si>
  <si>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</si>
  <si>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</si>
  <si>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</si>
  <si>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</si>
  <si>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</si>
  <si>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</si>
  <si>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</si>
  <si>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</si>
  <si>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</si>
  <si>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</si>
  <si>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</si>
  <si>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</si>
  <si>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</si>
  <si>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</si>
  <si>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</si>
  <si>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</si>
  <si>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</si>
  <si>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</si>
  <si>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</si>
  <si>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</si>
  <si>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</si>
  <si>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</si>
  <si>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</si>
  <si>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</si>
  <si>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</si>
  <si>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</si>
  <si>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</si>
  <si>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</si>
  <si>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</si>
  <si>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</si>
  <si>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</si>
  <si>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</si>
  <si>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</si>
  <si>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</si>
  <si>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</si>
  <si>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</si>
  <si>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</si>
  <si>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</si>
  <si>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</si>
  <si>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</si>
  <si>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</si>
  <si>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</si>
  <si>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</si>
  <si>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</si>
  <si>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</si>
  <si>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</si>
  <si>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</si>
  <si>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</si>
  <si>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</si>
  <si>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</si>
  <si>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</si>
  <si>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</si>
  <si>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</si>
  <si>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</si>
  <si>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</si>
  <si>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</si>
  <si>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</si>
  <si>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</si>
  <si>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</si>
  <si>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</si>
  <si>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</si>
  <si>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</si>
  <si>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</si>
  <si>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</si>
  <si>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</si>
  <si>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</si>
  <si>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</si>
  <si>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</si>
  <si>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</si>
  <si>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</si>
  <si>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</si>
  <si>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</si>
  <si>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</si>
  <si>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</si>
  <si>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</si>
  <si>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</si>
  <si>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</si>
  <si>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</si>
  <si>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</si>
  <si>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</si>
  <si>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</si>
  <si>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</si>
  <si>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</si>
  <si>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</si>
  <si>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</si>
  <si>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</si>
  <si>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</si>
  <si>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</si>
  <si>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</si>
  <si>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</si>
  <si>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</si>
  <si>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</si>
  <si>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</si>
  <si>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</si>
  <si>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</si>
  <si>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</si>
  <si>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</si>
  <si>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</si>
  <si>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</si>
  <si>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</si>
  <si>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</si>
  <si>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</si>
  <si>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</si>
  <si>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</si>
  <si>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</si>
  <si>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</si>
  <si>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</si>
  <si>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</si>
  <si>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</si>
  <si>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</si>
  <si>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</si>
  <si>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</si>
  <si>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</si>
  <si>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</si>
  <si>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</si>
  <si>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</si>
  <si>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</si>
  <si>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</si>
  <si>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</si>
  <si>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</si>
  <si>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</si>
  <si>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</si>
  <si>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</si>
  <si>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</si>
  <si>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</si>
  <si>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</si>
  <si>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</si>
  <si>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</si>
  <si>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</si>
  <si>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</si>
  <si>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</si>
  <si>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</si>
  <si>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</si>
  <si>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</si>
  <si>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</si>
  <si>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</si>
  <si>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</si>
  <si>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</si>
  <si>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</si>
  <si>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</si>
  <si>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</si>
  <si>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</si>
  <si>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</si>
  <si>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</si>
  <si>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</si>
  <si>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</si>
  <si>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</si>
  <si>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</si>
  <si>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</si>
  <si>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</si>
  <si>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</si>
  <si>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</si>
  <si>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</si>
  <si>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</si>
  <si>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</si>
  <si>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</si>
  <si>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</si>
  <si>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</si>
  <si>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</si>
  <si>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</si>
  <si>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</si>
  <si>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</si>
  <si>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</si>
  <si>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</si>
  <si>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</si>
  <si>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</si>
  <si>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</si>
  <si>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</si>
  <si>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</si>
  <si>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</si>
  <si>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</si>
  <si>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</si>
  <si>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</si>
  <si>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</si>
  <si>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</si>
  <si>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</si>
  <si>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</si>
  <si>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</si>
  <si>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</si>
  <si>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</si>
  <si>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</si>
  <si>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</si>
  <si>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</si>
  <si>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</si>
  <si>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</si>
  <si>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</si>
  <si>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</si>
  <si>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</si>
  <si>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</si>
  <si>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</si>
  <si>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</si>
  <si>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</si>
  <si>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</si>
  <si>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</si>
  <si>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</si>
  <si>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</si>
  <si>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</si>
  <si>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</si>
  <si>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</si>
  <si>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</si>
  <si>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</si>
  <si>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</si>
  <si>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</si>
  <si>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</si>
  <si>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</si>
  <si>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</si>
  <si>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</si>
  <si>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</si>
  <si>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</si>
  <si>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</si>
  <si>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</si>
  <si>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</si>
  <si>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</si>
  <si>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</si>
  <si>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</si>
  <si>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</si>
  <si>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</si>
  <si>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</si>
  <si>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</si>
  <si>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</si>
  <si>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</si>
  <si>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</si>
  <si>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</si>
  <si>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</si>
  <si>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</si>
  <si>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</si>
  <si>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</si>
  <si>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</si>
  <si>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</si>
  <si>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</si>
  <si>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</si>
  <si>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</si>
  <si>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</si>
  <si>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</si>
  <si>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</si>
  <si>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</si>
  <si>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</si>
  <si>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</si>
  <si>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</si>
  <si>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</si>
  <si>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</si>
  <si>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</si>
  <si>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</si>
  <si>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</si>
  <si>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</si>
  <si>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</si>
  <si>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</si>
  <si>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</si>
  <si>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</si>
  <si>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</si>
  <si>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</si>
  <si>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</si>
  <si>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</si>
  <si>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</si>
  <si>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</si>
  <si>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</si>
  <si>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</si>
  <si>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</si>
  <si>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</si>
  <si>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</si>
  <si>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</si>
  <si>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</si>
  <si>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</si>
  <si>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</si>
  <si>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</si>
  <si>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</si>
  <si>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</si>
  <si>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</si>
  <si>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</si>
  <si>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</si>
  <si>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</si>
  <si>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</si>
  <si>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</si>
  <si>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</si>
  <si>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</si>
  <si>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</si>
  <si>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</si>
  <si>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</si>
  <si>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</si>
  <si>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</si>
  <si>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</si>
  <si>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</si>
  <si>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</si>
  <si>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</si>
  <si>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</si>
  <si>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</si>
  <si>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</si>
  <si>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</si>
  <si>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</si>
  <si>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</si>
  <si>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</si>
  <si>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</si>
  <si>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</si>
  <si>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</si>
  <si>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</si>
  <si>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</si>
  <si>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</si>
  <si>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</si>
  <si>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</si>
  <si>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</si>
  <si>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</si>
  <si>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</si>
  <si>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</si>
  <si>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</si>
  <si>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</si>
  <si>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</si>
  <si>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</si>
  <si>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</si>
  <si>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</si>
  <si>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</si>
  <si>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</si>
  <si>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</si>
  <si>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</si>
  <si>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</si>
  <si>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</si>
  <si>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</si>
  <si>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</si>
  <si>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</si>
  <si>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</si>
  <si>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</si>
  <si>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</si>
  <si>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</si>
  <si>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</si>
  <si>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</si>
  <si>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</si>
  <si>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</si>
  <si>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</si>
  <si>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</si>
  <si>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</si>
  <si>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</si>
  <si>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</si>
  <si>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</si>
  <si>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</si>
  <si>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</si>
  <si>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</si>
  <si>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</si>
  <si>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</si>
  <si>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</si>
  <si>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</si>
  <si>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</si>
  <si>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</si>
  <si>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</si>
  <si>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</si>
  <si>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</si>
  <si>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</si>
  <si>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</si>
  <si>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</si>
  <si>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</si>
  <si>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</si>
  <si>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</si>
  <si>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</si>
  <si>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</si>
  <si>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</si>
  <si>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</si>
  <si>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</si>
  <si>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</si>
  <si>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</si>
  <si>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</si>
  <si>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</si>
  <si>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</si>
  <si>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</si>
  <si>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</si>
  <si>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</si>
  <si>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</si>
  <si>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</si>
  <si>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</si>
  <si>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</si>
  <si>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</si>
  <si>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</si>
  <si>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</si>
  <si>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</si>
  <si>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</si>
  <si>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</si>
  <si>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</si>
  <si>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</si>
  <si>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</si>
  <si>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</si>
  <si>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</si>
  <si>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</si>
  <si>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</si>
  <si>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</si>
  <si>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</si>
  <si>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</si>
  <si>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</si>
  <si>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</si>
  <si>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</si>
  <si>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</si>
  <si>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</si>
  <si>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</si>
  <si>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</si>
  <si>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</si>
  <si>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</si>
  <si>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</si>
  <si>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</si>
  <si>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</si>
  <si>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</si>
  <si>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</si>
  <si>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</si>
  <si>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</si>
  <si>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</si>
  <si>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</si>
  <si>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</si>
  <si>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</si>
  <si>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</si>
  <si>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</si>
  <si>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</si>
  <si>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</si>
  <si>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</si>
  <si>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</si>
  <si>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</si>
  <si>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</si>
  <si>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</si>
  <si>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</si>
  <si>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</si>
  <si>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</si>
  <si>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</si>
  <si>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</si>
  <si>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</si>
  <si>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</si>
  <si>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</si>
  <si>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</si>
  <si>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</si>
  <si>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</si>
  <si>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</si>
  <si>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</si>
  <si>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</si>
  <si>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</si>
  <si>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</si>
  <si>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</si>
  <si>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</si>
  <si>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</si>
  <si>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</si>
  <si>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</si>
  <si>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</si>
  <si>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</si>
  <si>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</si>
  <si>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</si>
  <si>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</si>
  <si>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</si>
  <si>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</si>
  <si>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</si>
  <si>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</si>
  <si>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</si>
  <si>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</si>
  <si>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</si>
  <si>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</si>
  <si>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</si>
  <si>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</si>
  <si>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</si>
  <si>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</si>
  <si>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</si>
  <si>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</si>
  <si>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</si>
  <si>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</si>
  <si>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</si>
  <si>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</si>
  <si>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</si>
  <si>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</si>
  <si>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</si>
  <si>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</si>
  <si>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</si>
  <si>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</si>
  <si>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</si>
  <si>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</si>
  <si>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</si>
  <si>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</si>
  <si>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</si>
  <si>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</si>
  <si>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</si>
  <si>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</si>
  <si>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</si>
  <si>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</si>
  <si>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</si>
  <si>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</si>
  <si>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</si>
  <si>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</si>
  <si>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</si>
  <si>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</si>
  <si>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</si>
  <si>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</si>
  <si>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</si>
  <si>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</si>
  <si>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</si>
  <si>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</si>
  <si>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</si>
  <si>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</si>
  <si>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</si>
  <si>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</si>
  <si>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</si>
  <si>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</si>
  <si>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</si>
  <si>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</si>
  <si>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</si>
  <si>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</si>
  <si>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</si>
  <si>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</si>
  <si>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</si>
  <si>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</si>
  <si>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</si>
  <si>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</si>
  <si>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</si>
  <si>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</si>
  <si>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</si>
  <si>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</si>
  <si>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</si>
  <si>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</si>
  <si>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</si>
  <si>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</si>
  <si>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</si>
  <si>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</si>
  <si>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</si>
  <si>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</si>
  <si>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</si>
  <si>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</si>
  <si>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</si>
  <si>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</si>
  <si>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</si>
  <si>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</si>
  <si>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</si>
  <si>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</si>
  <si>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</si>
  <si>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</si>
  <si>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</si>
  <si>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</si>
  <si>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</si>
  <si>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</si>
  <si>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</si>
  <si>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</si>
  <si>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</si>
  <si>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</si>
  <si>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</si>
  <si>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</si>
  <si>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</si>
  <si>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</si>
  <si>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</si>
  <si>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</si>
  <si>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</si>
  <si>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</si>
  <si>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</si>
  <si>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</si>
  <si>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</si>
  <si>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</si>
  <si>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</si>
  <si>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</si>
  <si>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</si>
  <si>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</si>
  <si>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</si>
  <si>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</si>
  <si>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</si>
  <si>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</si>
  <si>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</si>
  <si>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</si>
  <si>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</si>
  <si>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</si>
  <si>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</si>
  <si>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</si>
  <si>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</si>
  <si>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</si>
  <si>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</si>
  <si>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</si>
  <si>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</si>
  <si>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</si>
  <si>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</si>
  <si>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</si>
  <si>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</si>
  <si>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</si>
  <si>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</si>
  <si>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</si>
  <si>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</si>
  <si>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</si>
  <si>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</si>
  <si>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</si>
  <si>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</si>
  <si>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</si>
  <si>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</si>
  <si>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</si>
  <si>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</si>
  <si>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</si>
  <si>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</si>
  <si>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</si>
  <si>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</si>
  <si>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</si>
  <si>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</si>
  <si>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</si>
  <si>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</si>
  <si>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</si>
  <si>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</si>
  <si>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</si>
  <si>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</si>
  <si>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</si>
  <si>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</si>
  <si>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</si>
  <si>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</si>
  <si>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</si>
  <si>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</si>
  <si>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</si>
  <si>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</si>
  <si>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</si>
  <si>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</si>
  <si>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</si>
  <si>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</si>
  <si>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</si>
  <si>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</si>
  <si>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</si>
  <si>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</si>
  <si>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</si>
  <si>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</si>
  <si>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</si>
  <si>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</si>
  <si>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</si>
  <si>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</si>
  <si>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</si>
  <si>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</si>
  <si>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</si>
  <si>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</si>
  <si>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</si>
  <si>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</si>
  <si>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</si>
  <si>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</si>
  <si>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</si>
  <si>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</si>
  <si>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</si>
  <si>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</si>
  <si>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</si>
  <si>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</si>
  <si>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</si>
  <si>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</si>
  <si>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</si>
  <si>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</si>
  <si>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</si>
  <si>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</si>
  <si>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</si>
  <si>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</si>
  <si>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</si>
  <si>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</si>
  <si>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</si>
  <si>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</si>
  <si>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</si>
  <si>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</si>
  <si>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</si>
  <si>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</si>
  <si>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</si>
  <si>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</si>
  <si>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</si>
  <si>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</si>
  <si>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</si>
  <si>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</si>
  <si>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</si>
  <si>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</si>
  <si>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</si>
  <si>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</si>
  <si>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</si>
  <si>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</si>
  <si>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</si>
  <si>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</si>
  <si>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</si>
  <si>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</si>
  <si>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</si>
  <si>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</si>
  <si>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</si>
  <si>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</si>
  <si>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</si>
  <si>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</si>
  <si>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</si>
  <si>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</si>
  <si>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</si>
  <si>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</si>
  <si>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</si>
  <si>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</si>
  <si>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</si>
  <si>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</si>
  <si>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</si>
  <si>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</si>
  <si>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</si>
  <si>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</si>
  <si>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</si>
  <si>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</si>
  <si>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</si>
  <si>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</si>
  <si>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</si>
  <si>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</si>
  <si>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</si>
  <si>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</si>
  <si>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</si>
  <si>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</si>
  <si>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</si>
  <si>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</si>
  <si>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</si>
  <si>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</si>
  <si>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</si>
  <si>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</si>
  <si>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</si>
  <si>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</si>
  <si>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</si>
  <si>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</si>
  <si>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</si>
  <si>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</si>
  <si>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</si>
  <si>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</si>
  <si>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</si>
  <si>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</si>
  <si>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</si>
  <si>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</si>
  <si>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</si>
  <si>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</si>
  <si>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</si>
  <si>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</si>
  <si>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</si>
  <si>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</si>
  <si>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</si>
  <si>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</si>
  <si>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</si>
  <si>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</si>
  <si>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</si>
  <si>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</si>
  <si>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</si>
  <si>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</si>
  <si>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</si>
  <si>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</si>
  <si>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</si>
  <si>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</si>
  <si>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</si>
  <si>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</si>
  <si>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</si>
  <si>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</si>
  <si>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</si>
  <si>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</si>
  <si>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</si>
  <si>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</si>
  <si>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</si>
  <si>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</si>
  <si>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</si>
  <si>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</si>
  <si>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</si>
  <si>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</si>
  <si>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</si>
  <si>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</si>
  <si>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</si>
  <si>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</si>
  <si>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</si>
  <si>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</si>
  <si>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</si>
  <si>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</si>
  <si>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</si>
  <si>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</si>
  <si>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</si>
  <si>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</si>
  <si>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</si>
  <si>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</si>
  <si>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</si>
  <si>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</si>
  <si>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</si>
  <si>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</si>
  <si>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</si>
  <si>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</si>
  <si>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</si>
  <si>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</si>
  <si>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</si>
  <si>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</si>
  <si>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</si>
  <si>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</si>
  <si>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</si>
  <si>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</si>
  <si>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</si>
  <si>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</si>
  <si>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</si>
  <si>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</si>
  <si>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</si>
  <si>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</si>
  <si>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</si>
  <si>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</si>
  <si>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</si>
  <si>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</si>
  <si>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</si>
  <si>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</si>
  <si>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</si>
  <si>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</si>
  <si>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</si>
  <si>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</si>
  <si>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</si>
  <si>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</si>
  <si>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</si>
  <si>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</si>
  <si>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</si>
  <si>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</si>
  <si>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</si>
  <si>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</si>
  <si>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</si>
  <si>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</si>
  <si>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</si>
  <si>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</si>
  <si>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</si>
  <si>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</si>
  <si>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</si>
  <si>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</si>
  <si>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</si>
  <si>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</si>
  <si>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</si>
  <si>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</si>
  <si>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</si>
  <si>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</si>
  <si>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</si>
  <si>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</si>
  <si>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</si>
  <si>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</si>
  <si>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</si>
  <si>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</si>
  <si>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</si>
  <si>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</si>
  <si>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</si>
  <si>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</si>
  <si>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</si>
  <si>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</si>
  <si>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</si>
  <si>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</si>
  <si>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</si>
  <si>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</si>
  <si>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</si>
  <si>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</si>
  <si>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</si>
  <si>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</si>
  <si>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</si>
  <si>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</si>
  <si>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</si>
  <si>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</si>
  <si>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</si>
  <si>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</si>
  <si>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</si>
  <si>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</si>
  <si>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</si>
  <si>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</si>
  <si>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</si>
  <si>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</si>
  <si>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</si>
  <si>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</si>
  <si>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</si>
  <si>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</si>
  <si>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</si>
  <si>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</si>
  <si>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</si>
  <si>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</si>
  <si>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</si>
  <si>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</si>
  <si>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</si>
  <si>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</si>
  <si>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</si>
  <si>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</si>
  <si>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</si>
  <si>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</si>
  <si>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</si>
  <si>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</si>
  <si>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</si>
  <si>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</si>
  <si>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</si>
  <si>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</si>
  <si>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</si>
  <si>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</si>
  <si>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</si>
  <si>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</si>
  <si>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</si>
  <si>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</si>
  <si>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</si>
  <si>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</si>
  <si>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</si>
  <si>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</si>
  <si>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</si>
  <si>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</si>
  <si>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</si>
  <si>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</si>
  <si>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</si>
  <si>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</si>
  <si>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</si>
  <si>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</si>
  <si>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</si>
  <si>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</si>
  <si>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</si>
  <si>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</si>
  <si>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</si>
  <si>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</si>
  <si>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</si>
  <si>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</si>
  <si>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</si>
  <si>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</si>
  <si>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</si>
  <si>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</si>
  <si>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</si>
  <si>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</si>
  <si>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</si>
  <si>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</si>
  <si>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</si>
  <si>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</si>
  <si>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</si>
  <si>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</si>
  <si>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</si>
  <si>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</si>
  <si>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</si>
  <si>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</si>
  <si>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</si>
  <si>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</si>
  <si>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</si>
  <si>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</si>
  <si>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</si>
  <si>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</si>
  <si>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</si>
  <si>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</si>
  <si>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</si>
  <si>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</si>
  <si>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</si>
  <si>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</si>
  <si>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</si>
  <si>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</si>
  <si>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</si>
  <si>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</si>
  <si>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</si>
  <si>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</si>
  <si>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</si>
  <si>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</si>
  <si>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</si>
  <si>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</si>
  <si>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</si>
  <si>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</si>
  <si>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</si>
  <si>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</si>
  <si>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</si>
  <si>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</si>
  <si>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</si>
  <si>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</si>
  <si>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</si>
  <si>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</si>
  <si>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</si>
  <si>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</si>
  <si>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</si>
  <si>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</si>
  <si>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</si>
  <si>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</si>
  <si>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</si>
  <si>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</si>
  <si>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</si>
  <si>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</si>
  <si>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</si>
  <si>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</si>
  <si>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</si>
  <si>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</si>
  <si>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</si>
  <si>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</si>
  <si>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</si>
  <si>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</si>
  <si>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</si>
  <si>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</si>
  <si>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</si>
  <si>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</si>
  <si>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</si>
  <si>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</si>
  <si>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</si>
  <si>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</si>
  <si>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</si>
  <si>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</si>
  <si>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</si>
  <si>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</si>
  <si>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</si>
  <si>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</si>
  <si>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</si>
  <si>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</si>
  <si>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</si>
  <si>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</si>
  <si>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</si>
  <si>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</si>
  <si>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</si>
  <si>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</si>
  <si>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</si>
  <si>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</si>
  <si>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</si>
  <si>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</si>
  <si>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</si>
  <si>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</si>
  <si>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</si>
  <si>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</si>
  <si>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</si>
  <si>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</si>
  <si>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</si>
  <si>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</si>
  <si>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</si>
  <si>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</si>
  <si>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</si>
  <si>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</si>
  <si>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</si>
  <si>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</si>
  <si>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</si>
  <si>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</si>
  <si>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</si>
  <si>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</si>
  <si>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</si>
  <si>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</si>
  <si>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</si>
  <si>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</si>
  <si>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</si>
  <si>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</si>
  <si>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</si>
  <si>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</si>
  <si>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</si>
  <si>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</si>
  <si>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</si>
  <si>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</si>
  <si>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</si>
  <si>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</si>
  <si>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</si>
  <si>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</si>
  <si>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</si>
  <si>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</si>
  <si>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</si>
  <si>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</si>
  <si>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</si>
  <si>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</si>
  <si>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</si>
  <si>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</si>
  <si>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</si>
  <si>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</si>
  <si>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</si>
  <si>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</si>
  <si>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</si>
  <si>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</si>
  <si>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</si>
  <si>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</si>
  <si>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</si>
  <si>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</si>
  <si>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</si>
  <si>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</si>
  <si>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</si>
  <si>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</si>
  <si>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</si>
  <si>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</si>
  <si>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</si>
  <si>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</si>
  <si>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</si>
  <si>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</si>
  <si>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</si>
  <si>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</si>
  <si>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</si>
  <si>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</si>
  <si>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</si>
  <si>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</si>
  <si>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</si>
  <si>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</si>
  <si>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</si>
  <si>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</si>
  <si>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</si>
  <si>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</si>
  <si>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</si>
  <si>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</si>
  <si>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</si>
  <si>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</si>
  <si>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</si>
  <si>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</si>
  <si>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</si>
  <si>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</si>
  <si>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</si>
  <si>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</si>
  <si>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</si>
  <si>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</si>
  <si>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</si>
  <si>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</si>
  <si>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</si>
  <si>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</si>
  <si>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</si>
  <si>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</si>
  <si>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</si>
  <si>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</si>
  <si>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</si>
  <si>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</si>
  <si>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</si>
  <si>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</si>
  <si>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</si>
  <si>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</si>
  <si>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</si>
  <si>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</si>
  <si>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</si>
  <si>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</si>
  <si>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</si>
  <si>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</si>
  <si>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</si>
  <si>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</si>
  <si>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</si>
  <si>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</si>
  <si>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</si>
  <si>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</si>
  <si>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</si>
  <si>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</si>
  <si>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</si>
  <si>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</si>
  <si>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</si>
  <si>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</si>
  <si>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</si>
  <si>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</si>
  <si>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</si>
  <si>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</si>
  <si>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</si>
  <si>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</si>
  <si>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</si>
  <si>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</si>
  <si>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</si>
  <si>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</si>
  <si>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</si>
  <si>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</si>
  <si>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</si>
  <si>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</si>
  <si>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</si>
  <si>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</si>
  <si>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</si>
  <si>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</si>
  <si>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</si>
  <si>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</si>
  <si>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</si>
  <si>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</si>
  <si>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</si>
  <si>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</si>
  <si>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</si>
  <si>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</si>
  <si>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</si>
  <si>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</si>
  <si>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</si>
  <si>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</si>
  <si>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</si>
  <si>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</si>
  <si>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</si>
  <si>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</si>
  <si>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</si>
  <si>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</si>
  <si>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</si>
  <si>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</si>
  <si>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</si>
  <si>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</si>
  <si>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</si>
  <si>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</si>
  <si>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</si>
  <si>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</si>
  <si>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</si>
  <si>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</si>
  <si>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</si>
  <si>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</si>
  <si>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</si>
  <si>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</si>
  <si>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</si>
  <si>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</si>
  <si>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</si>
  <si>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</si>
  <si>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</si>
  <si>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</si>
  <si>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</si>
  <si>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</si>
  <si>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</si>
  <si>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</si>
  <si>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</si>
  <si>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</si>
  <si>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</si>
  <si>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</si>
  <si>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</si>
  <si>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</si>
  <si>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</si>
  <si>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</si>
  <si>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</si>
  <si>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</si>
  <si>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</si>
  <si>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</si>
  <si>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</si>
  <si>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</si>
  <si>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</si>
  <si>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</si>
  <si>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</si>
  <si>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</si>
  <si>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</si>
  <si>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</si>
  <si>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</si>
  <si>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</si>
  <si>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</si>
  <si>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</si>
  <si>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</si>
  <si>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</si>
  <si>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</si>
  <si>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</si>
  <si>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</si>
  <si>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</si>
  <si>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</si>
  <si>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</si>
  <si>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</si>
  <si>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</si>
  <si>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</si>
  <si>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</si>
  <si>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</si>
  <si>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</si>
  <si>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</si>
  <si>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</si>
  <si>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</si>
  <si>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</si>
  <si>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</si>
  <si>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</si>
  <si>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</si>
  <si>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</si>
  <si>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</si>
  <si>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</si>
  <si>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</si>
  <si>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</si>
  <si>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</si>
  <si>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</si>
  <si>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</si>
  <si>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</si>
  <si>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</si>
  <si>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</si>
  <si>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</si>
  <si>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</si>
  <si>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</si>
  <si>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</si>
  <si>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</si>
  <si>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</si>
  <si>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</si>
  <si>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</si>
  <si>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</si>
  <si>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</si>
  <si>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</si>
  <si>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</si>
  <si>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</si>
  <si>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</si>
  <si>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</si>
  <si>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</si>
  <si>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</si>
  <si>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</si>
  <si>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</si>
  <si>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</si>
  <si>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</si>
  <si>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</si>
  <si>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</si>
  <si>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</si>
  <si>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</si>
  <si>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</si>
  <si>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</si>
  <si>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</si>
  <si>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</si>
  <si>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</si>
  <si>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</si>
  <si>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</si>
  <si>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</si>
  <si>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</si>
  <si>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</si>
  <si>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</si>
  <si>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</si>
  <si>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</si>
  <si>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</si>
  <si>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</si>
  <si>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</si>
  <si>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</si>
  <si>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</si>
  <si>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</si>
  <si>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</si>
  <si>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</si>
  <si>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</si>
  <si>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</si>
  <si>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</si>
  <si>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</si>
  <si>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</si>
  <si>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</si>
  <si>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</si>
  <si>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</si>
  <si>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</si>
  <si>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</si>
  <si>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</si>
  <si>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</si>
  <si>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</si>
  <si>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</si>
  <si>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</si>
  <si>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</si>
  <si>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</si>
  <si>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</si>
  <si>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</si>
  <si>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</si>
  <si>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</si>
  <si>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</si>
  <si>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</si>
  <si>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</si>
  <si>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</si>
  <si>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</si>
  <si>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</si>
  <si>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</si>
  <si>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</si>
  <si>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</si>
  <si>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</si>
  <si>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</si>
  <si>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</si>
  <si>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</si>
  <si>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</si>
  <si>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</si>
  <si>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</si>
  <si>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</si>
  <si>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</si>
  <si>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</si>
  <si>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</si>
  <si>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</si>
  <si>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</si>
  <si>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</si>
  <si>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</si>
  <si>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</si>
  <si>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</si>
  <si>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</si>
  <si>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</si>
  <si>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</si>
  <si>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</si>
  <si>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</si>
  <si>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</si>
  <si>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</si>
  <si>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</si>
  <si>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</si>
  <si>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</si>
  <si>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</si>
  <si>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</si>
  <si>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</si>
  <si>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</si>
  <si>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</si>
  <si>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</si>
  <si>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</si>
  <si>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</si>
  <si>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</si>
  <si>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</si>
  <si>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</si>
  <si>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</si>
  <si>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</si>
  <si>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</si>
  <si>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</si>
  <si>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</si>
  <si>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</si>
  <si>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</si>
  <si>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</si>
  <si>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</si>
  <si>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</si>
  <si>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</si>
  <si>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</si>
  <si>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</si>
  <si>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</si>
  <si>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</si>
  <si>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</si>
  <si>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</si>
  <si>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</si>
  <si>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</si>
  <si>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</si>
  <si>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</si>
  <si>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</si>
  <si>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</si>
  <si>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</si>
  <si>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</si>
  <si>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</si>
  <si>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</si>
  <si>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</si>
  <si>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</si>
  <si>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</si>
  <si>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</si>
  <si>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</si>
  <si>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</si>
  <si>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</si>
  <si>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</si>
  <si>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</si>
  <si>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</si>
  <si>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</si>
  <si>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</si>
  <si>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</si>
  <si>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</si>
  <si>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</si>
  <si>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</si>
  <si>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</si>
  <si>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</si>
  <si>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</si>
  <si>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</si>
  <si>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</si>
  <si>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</si>
  <si>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</si>
  <si>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</si>
  <si>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</si>
  <si>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</si>
  <si>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</si>
  <si>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</si>
  <si>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</si>
  <si>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</si>
  <si>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</si>
  <si>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</si>
  <si>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</si>
  <si>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</si>
  <si>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</si>
  <si>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</si>
  <si>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</si>
  <si>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</si>
  <si>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</si>
  <si>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</si>
  <si>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</si>
  <si>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</si>
  <si>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</si>
  <si>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</si>
  <si>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</si>
  <si>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</si>
  <si>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</si>
  <si>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</si>
  <si>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</si>
  <si>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</si>
  <si>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</si>
  <si>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</si>
  <si>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</si>
  <si>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</si>
  <si>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</si>
  <si>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</si>
  <si>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</si>
  <si>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</si>
  <si>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</si>
  <si>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</si>
  <si>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</si>
  <si>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</si>
  <si>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</si>
  <si>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</si>
  <si>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</si>
  <si>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</si>
  <si>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</si>
  <si>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</si>
  <si>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</si>
  <si>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</si>
  <si>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</si>
  <si>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</si>
  <si>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</si>
  <si>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</si>
  <si>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</si>
  <si>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</si>
  <si>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</si>
  <si>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</si>
  <si>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</si>
  <si>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</si>
  <si>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</si>
  <si>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</si>
  <si>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</si>
  <si>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</si>
  <si>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</si>
  <si>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</si>
  <si>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</si>
  <si>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</si>
  <si>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</si>
  <si>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</si>
  <si>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</si>
  <si>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</si>
  <si>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</si>
  <si>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</si>
  <si>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</si>
  <si>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</si>
  <si>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</si>
  <si>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</si>
  <si>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</si>
  <si>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</si>
  <si>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</si>
  <si>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</si>
  <si>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</si>
  <si>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</si>
  <si>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</si>
  <si>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</si>
  <si>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</si>
  <si>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</si>
  <si>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</si>
  <si>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</si>
  <si>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</si>
  <si>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</si>
  <si>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</si>
  <si>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</si>
  <si>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</si>
  <si>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</si>
  <si>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</si>
  <si>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</si>
  <si>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</si>
  <si>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</si>
  <si>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</si>
  <si>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</si>
  <si>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</si>
  <si>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</si>
  <si>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</si>
  <si>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</si>
  <si>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</si>
  <si>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</si>
  <si>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</si>
  <si>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</si>
  <si>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</si>
  <si>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</si>
  <si>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</si>
  <si>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</si>
  <si>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</si>
  <si>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</si>
  <si>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</si>
  <si>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</si>
  <si>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</si>
  <si>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</si>
  <si>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</si>
  <si>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</si>
  <si>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</si>
  <si>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</si>
  <si>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</si>
  <si>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</si>
  <si>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</si>
  <si>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</si>
  <si>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</si>
  <si>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</si>
  <si>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</si>
  <si>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</si>
  <si>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</si>
  <si>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</si>
  <si>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</si>
  <si>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</si>
  <si>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</si>
  <si>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</si>
  <si>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</si>
  <si>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</si>
  <si>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</si>
  <si>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</si>
  <si>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</si>
  <si>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</si>
  <si>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</si>
  <si>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</si>
  <si>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</si>
  <si>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</si>
  <si>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</si>
  <si>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</si>
  <si>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</si>
  <si>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</si>
  <si>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</si>
  <si>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</si>
  <si>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</si>
  <si>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</si>
  <si>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</si>
  <si>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</si>
  <si>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</si>
  <si>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</si>
  <si>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</si>
  <si>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</si>
  <si>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</si>
  <si>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</si>
  <si>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</si>
  <si>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</si>
  <si>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</si>
  <si>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</si>
  <si>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</si>
  <si>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</si>
  <si>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</si>
  <si>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</si>
  <si>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</si>
  <si>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</si>
  <si>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</si>
  <si>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</si>
  <si>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</si>
  <si>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</si>
  <si>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</si>
  <si>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</si>
  <si>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</si>
  <si>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</si>
  <si>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</si>
  <si>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</si>
  <si>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</si>
  <si>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</si>
  <si>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</si>
  <si>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</si>
  <si>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</si>
  <si>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</si>
  <si>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</si>
  <si>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</si>
  <si>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</si>
  <si>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</si>
  <si>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</si>
  <si>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</si>
  <si>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</si>
  <si>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</si>
  <si>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</si>
  <si>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</si>
  <si>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</si>
  <si>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</si>
  <si>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</si>
  <si>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</si>
  <si>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</si>
  <si>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</si>
  <si>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</si>
  <si>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</si>
  <si>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</si>
  <si>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</si>
  <si>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</si>
  <si>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</si>
  <si>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</si>
  <si>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</si>
  <si>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</si>
  <si>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</si>
  <si>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</si>
  <si>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</si>
  <si>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</si>
  <si>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</si>
  <si>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</si>
  <si>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</si>
  <si>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</si>
  <si>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</si>
  <si>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</si>
  <si>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</si>
  <si>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</si>
  <si>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</si>
  <si>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</si>
  <si>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</si>
  <si>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</si>
  <si>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</si>
  <si>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</si>
  <si>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</si>
  <si>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</si>
  <si>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</si>
  <si>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</si>
  <si>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</si>
  <si>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</si>
  <si>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</si>
  <si>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</si>
  <si>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</si>
  <si>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</si>
  <si>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</si>
  <si>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</si>
  <si>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</si>
  <si>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</si>
  <si>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</si>
  <si>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</si>
  <si>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</si>
  <si>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</si>
  <si>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</si>
  <si>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</si>
  <si>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</si>
  <si>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</si>
  <si>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</si>
  <si>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</si>
  <si>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</si>
  <si>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</si>
  <si>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</si>
  <si>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</si>
  <si>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</si>
  <si>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</si>
  <si>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</si>
  <si>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</si>
  <si>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</si>
  <si>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</si>
  <si>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</si>
  <si>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</si>
  <si>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</si>
  <si>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</si>
  <si>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</si>
  <si>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</si>
  <si>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</si>
  <si>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</si>
  <si>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</si>
  <si>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</si>
  <si>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</si>
  <si>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</si>
  <si>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</si>
  <si>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</si>
  <si>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</si>
  <si>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</si>
  <si>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</si>
  <si>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</si>
  <si>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</si>
  <si>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</si>
  <si>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</si>
  <si>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</si>
  <si>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</si>
  <si>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</si>
  <si>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</si>
  <si>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</si>
  <si>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</si>
  <si>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</si>
  <si>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</si>
  <si>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</si>
  <si>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</si>
  <si>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</si>
  <si>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</si>
  <si>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</si>
  <si>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</si>
  <si>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</si>
  <si>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</si>
  <si>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</si>
  <si>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</si>
  <si>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</si>
  <si>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</si>
  <si>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</si>
  <si>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</si>
  <si>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</si>
  <si>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</si>
  <si>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</si>
  <si>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</si>
  <si>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</si>
  <si>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</si>
  <si>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</si>
  <si>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</si>
  <si>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</si>
  <si>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</si>
  <si>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</si>
  <si>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</si>
  <si>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</si>
  <si>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</si>
  <si>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</si>
  <si>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</si>
  <si>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</si>
  <si>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</si>
  <si>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</si>
  <si>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</si>
  <si>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</si>
  <si>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</si>
  <si>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</si>
  <si>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</si>
  <si>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</si>
  <si>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</si>
  <si>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</si>
  <si>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</si>
  <si>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</si>
  <si>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</si>
  <si>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</si>
  <si>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</si>
  <si>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</si>
  <si>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</si>
  <si>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</si>
  <si>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</si>
  <si>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</si>
  <si>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</si>
  <si>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</si>
  <si>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</si>
  <si>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</si>
  <si>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</si>
  <si>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</si>
  <si>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</si>
  <si>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</si>
  <si>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</si>
  <si>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</si>
  <si>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</si>
  <si>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</si>
  <si>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</si>
  <si>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</si>
  <si>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</si>
  <si>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</si>
  <si>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</si>
  <si>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</si>
  <si>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</si>
  <si>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</si>
  <si>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</si>
  <si>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</si>
  <si>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</si>
  <si>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</si>
  <si>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</si>
  <si>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</si>
  <si>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</si>
  <si>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</si>
  <si>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</si>
  <si>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</si>
  <si>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</si>
  <si>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</si>
  <si>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</si>
  <si>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</si>
  <si>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</si>
  <si>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</si>
  <si>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</si>
  <si>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</si>
  <si>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</si>
  <si>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</si>
  <si>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</si>
  <si>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</si>
  <si>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</si>
  <si>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</si>
  <si>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</si>
  <si>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</si>
  <si>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</si>
  <si>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</si>
  <si>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</si>
  <si>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</si>
  <si>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</si>
  <si>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</si>
  <si>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</si>
  <si>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</si>
  <si>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</si>
  <si>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</si>
  <si>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</si>
  <si>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</si>
  <si>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</si>
  <si>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</si>
  <si>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</si>
  <si>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</si>
  <si>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</si>
  <si>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</si>
  <si>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</si>
  <si>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</si>
  <si>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</si>
  <si>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</si>
  <si>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</si>
  <si>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</si>
  <si>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</si>
  <si>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</si>
  <si>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</si>
  <si>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</si>
  <si>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</si>
  <si>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</si>
  <si>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</si>
  <si>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</si>
  <si>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</si>
  <si>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</si>
  <si>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</si>
  <si>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</si>
  <si>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</si>
  <si>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</si>
  <si>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</si>
  <si>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</si>
  <si>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</si>
  <si>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</si>
  <si>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</si>
  <si>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</si>
  <si>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</si>
  <si>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</si>
  <si>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</si>
  <si>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</si>
  <si>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</si>
  <si>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</si>
  <si>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</si>
  <si>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</si>
  <si>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</si>
  <si>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</si>
  <si>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</si>
  <si>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</si>
  <si>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</si>
  <si>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</si>
  <si>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</si>
  <si>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</si>
  <si>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</si>
  <si>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</si>
  <si>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</si>
  <si>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</si>
  <si>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</si>
  <si>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</si>
  <si>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</si>
  <si>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</si>
  <si>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</si>
  <si>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</si>
  <si>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</si>
  <si>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</si>
  <si>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</si>
  <si>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</si>
  <si>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</si>
  <si>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</si>
  <si>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</si>
  <si>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</si>
  <si>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</si>
  <si>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</si>
  <si>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</si>
  <si>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</si>
  <si>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</si>
  <si>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</si>
  <si>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</si>
  <si>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</si>
  <si>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</si>
  <si>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</si>
  <si>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</si>
  <si>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</si>
  <si>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</si>
  <si>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</si>
  <si>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</si>
  <si>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</si>
  <si>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</si>
  <si>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</si>
  <si>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</si>
  <si>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</si>
  <si>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</si>
  <si>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</si>
  <si>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</si>
  <si>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</si>
  <si>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</si>
  <si>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</si>
  <si>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</si>
  <si>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</si>
  <si>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</si>
  <si>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</si>
  <si>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</si>
  <si>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</si>
  <si>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</si>
  <si>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</si>
  <si>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</si>
  <si>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</si>
  <si>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</si>
  <si>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</si>
  <si>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</si>
  <si>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</si>
  <si>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</si>
  <si>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</si>
  <si>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</si>
  <si>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</si>
  <si>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</si>
  <si>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</si>
  <si>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</si>
  <si>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</si>
  <si>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</si>
  <si>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</si>
  <si>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</si>
  <si>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</si>
  <si>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</si>
  <si>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</si>
  <si>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</si>
  <si>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</si>
  <si>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</si>
  <si>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</si>
  <si>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</si>
  <si>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</si>
  <si>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</si>
  <si>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</si>
  <si>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</si>
  <si>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</si>
  <si>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</si>
  <si>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</si>
  <si>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</si>
  <si>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</si>
  <si>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</si>
  <si>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</si>
  <si>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</si>
  <si>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</si>
  <si>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</si>
  <si>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</si>
  <si>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</si>
  <si>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</si>
  <si>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</si>
  <si>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</si>
  <si>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</si>
  <si>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</si>
  <si>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</si>
  <si>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</si>
  <si>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</si>
  <si>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</si>
  <si>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</si>
  <si>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</si>
  <si>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</si>
  <si>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</si>
  <si>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</si>
  <si>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</si>
  <si>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</si>
  <si>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</si>
  <si>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</si>
  <si>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</si>
  <si>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</si>
  <si>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</si>
  <si>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</si>
  <si>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</si>
  <si>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</si>
  <si>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</si>
  <si>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</si>
  <si>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</si>
  <si>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</si>
  <si>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</si>
  <si>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</si>
  <si>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</si>
  <si>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</si>
  <si>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</si>
  <si>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</si>
  <si>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</si>
  <si>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</si>
  <si>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</si>
  <si>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</si>
  <si>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</si>
  <si>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</si>
  <si>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</si>
  <si>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</si>
  <si>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</si>
  <si>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</si>
  <si>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</si>
  <si>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</si>
  <si>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</si>
  <si>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</si>
  <si>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</si>
  <si>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</si>
  <si>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</si>
  <si>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</si>
  <si>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</si>
  <si>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</si>
  <si>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</si>
  <si>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</si>
  <si>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</si>
  <si>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</si>
  <si>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</si>
  <si>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</si>
  <si>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</si>
  <si>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</si>
  <si>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</si>
  <si>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</si>
  <si>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</si>
  <si>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</si>
  <si>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</si>
  <si>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</si>
  <si>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</si>
  <si>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</si>
  <si>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</si>
  <si>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</si>
  <si>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</si>
  <si>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</si>
  <si>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</si>
  <si>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</si>
  <si>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</si>
  <si>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</si>
  <si>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</si>
  <si>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</si>
  <si>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</si>
  <si>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</si>
  <si>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</si>
  <si>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</si>
  <si>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</si>
  <si>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</si>
  <si>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</si>
  <si>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</si>
  <si>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</si>
  <si>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</si>
  <si>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</si>
  <si>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</si>
  <si>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</si>
  <si>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</si>
  <si>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</si>
  <si>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</si>
  <si>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</si>
  <si>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</si>
  <si>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</si>
  <si>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</si>
  <si>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</si>
  <si>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</si>
  <si>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</si>
  <si>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</si>
  <si>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</si>
  <si>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</si>
  <si>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</si>
  <si>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</si>
  <si>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</si>
  <si>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</si>
  <si>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</si>
  <si>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</si>
  <si>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</si>
  <si>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</si>
  <si>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</si>
  <si>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</si>
  <si>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</si>
  <si>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</si>
  <si>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</si>
  <si>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</si>
  <si>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</si>
  <si>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</si>
  <si>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</si>
  <si>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</si>
  <si>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</si>
  <si>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</si>
  <si>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</si>
  <si>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</si>
  <si>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</si>
  <si>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</si>
  <si>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</si>
  <si>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</si>
  <si>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</si>
  <si>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</si>
  <si>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</si>
  <si>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</si>
  <si>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</si>
  <si>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</si>
  <si>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</si>
  <si>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</si>
  <si>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</si>
  <si>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</si>
  <si>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</si>
  <si>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</si>
  <si>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</si>
  <si>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</si>
  <si>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</si>
  <si>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</si>
  <si>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</si>
  <si>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</si>
  <si>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</si>
  <si>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</si>
  <si>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</si>
  <si>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</si>
  <si>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</si>
  <si>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</si>
  <si>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</si>
  <si>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</si>
  <si>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</si>
  <si>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</si>
  <si>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</si>
  <si>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</si>
  <si>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</si>
  <si>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</si>
  <si>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</si>
  <si>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</si>
  <si>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</si>
  <si>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</si>
  <si>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</si>
  <si>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</si>
  <si>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</si>
  <si>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</si>
  <si>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</si>
  <si>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</si>
  <si>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</si>
  <si>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</si>
  <si>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</si>
  <si>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</si>
  <si>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</si>
  <si>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</si>
  <si>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</si>
  <si>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</si>
  <si>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</si>
  <si>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</si>
  <si>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</si>
  <si>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</si>
  <si>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</si>
  <si>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</si>
  <si>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</si>
  <si>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</si>
  <si>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</si>
  <si>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</si>
  <si>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</si>
  <si>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</si>
  <si>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</si>
  <si>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</si>
  <si>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</si>
  <si>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</si>
  <si>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</si>
  <si>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</si>
  <si>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</si>
  <si>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</si>
  <si>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</si>
  <si>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</si>
  <si>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</si>
  <si>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</si>
  <si>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</si>
  <si>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</si>
  <si>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</si>
  <si>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</si>
  <si>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</si>
  <si>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</si>
  <si>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</si>
  <si>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</si>
  <si>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</si>
  <si>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</si>
  <si>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</si>
  <si>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</si>
  <si>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</si>
  <si>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</si>
  <si>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</si>
  <si>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</si>
  <si>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</si>
  <si>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</si>
  <si>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</si>
  <si>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</si>
  <si>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</si>
  <si>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</si>
  <si>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</si>
  <si>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</si>
  <si>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</si>
  <si>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</si>
  <si>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</si>
  <si>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</si>
  <si>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</si>
  <si>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</si>
  <si>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</si>
  <si>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</si>
  <si>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</si>
  <si>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</si>
  <si>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</si>
  <si>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</si>
  <si>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</si>
  <si>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</si>
  <si>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</si>
  <si>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</si>
  <si>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</si>
  <si>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</si>
  <si>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</si>
  <si>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</si>
  <si>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</si>
  <si>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</si>
  <si>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</si>
  <si>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</si>
  <si>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</si>
  <si>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</si>
  <si>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</si>
  <si>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</si>
  <si>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</si>
  <si>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</si>
  <si>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</si>
  <si>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</si>
  <si>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</si>
  <si>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</si>
  <si>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</si>
  <si>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</si>
  <si>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</si>
  <si>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</si>
  <si>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</si>
  <si>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</si>
  <si>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</si>
  <si>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</si>
  <si>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</si>
  <si>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</si>
  <si>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</si>
  <si>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</si>
  <si>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</si>
  <si>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</si>
  <si>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</si>
  <si>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</si>
  <si>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</si>
  <si>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</si>
  <si>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</si>
  <si>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</si>
  <si>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</si>
  <si>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</si>
  <si>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</si>
  <si>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</si>
  <si>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</si>
  <si>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</si>
  <si>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</si>
  <si>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</si>
  <si>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</si>
  <si>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</si>
  <si>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</si>
  <si>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</si>
  <si>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</si>
  <si>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</si>
  <si>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</si>
  <si>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</si>
  <si>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</si>
  <si>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</si>
  <si>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</si>
  <si>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</si>
  <si>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</si>
  <si>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</si>
  <si>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</si>
  <si>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</si>
  <si>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</si>
  <si>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</si>
  <si>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</si>
  <si>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</si>
  <si>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</si>
  <si>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</si>
  <si>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</si>
  <si>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</si>
  <si>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</si>
  <si>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</si>
  <si>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</si>
  <si>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</si>
  <si>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</si>
  <si>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</si>
  <si>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</si>
  <si>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</si>
  <si>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</si>
  <si>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</si>
  <si>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</si>
  <si>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</si>
  <si>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</si>
  <si>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</si>
  <si>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</si>
  <si>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</si>
  <si>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</si>
  <si>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</si>
  <si>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</si>
  <si>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</si>
  <si>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</si>
  <si>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</si>
  <si>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</si>
  <si>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</si>
  <si>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</si>
  <si>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</si>
  <si>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</si>
  <si>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</si>
  <si>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</si>
  <si>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</si>
  <si>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</si>
  <si>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</si>
  <si>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</si>
  <si>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</si>
  <si>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</si>
  <si>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</si>
  <si>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</si>
  <si>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</si>
  <si>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</si>
  <si>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</si>
  <si>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</si>
  <si>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</si>
  <si>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</si>
  <si>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</si>
  <si>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</si>
  <si>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</si>
  <si>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</si>
  <si>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</si>
  <si>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</si>
  <si>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</si>
  <si>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</si>
  <si>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</si>
  <si>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</si>
  <si>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</si>
  <si>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</si>
  <si>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</si>
  <si>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</si>
  <si>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</si>
  <si>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</si>
  <si>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</si>
  <si>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</si>
  <si>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</si>
  <si>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</si>
  <si>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</si>
  <si>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</si>
  <si>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</si>
  <si>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</si>
  <si>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</si>
  <si>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</si>
  <si>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</si>
  <si>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</si>
  <si>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</si>
  <si>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</si>
  <si>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</si>
  <si>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</si>
  <si>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</si>
  <si>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</si>
  <si>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</si>
  <si>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</si>
  <si>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</si>
  <si>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</si>
  <si>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</si>
  <si>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</si>
  <si>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</si>
  <si>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</si>
  <si>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</si>
  <si>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</si>
  <si>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</si>
  <si>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</si>
  <si>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</si>
  <si>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</si>
  <si>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</si>
  <si>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</si>
  <si>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</si>
  <si>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</si>
  <si>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</si>
  <si>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</si>
  <si>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</si>
  <si>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</si>
  <si>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</si>
  <si>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</si>
  <si>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</si>
  <si>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</si>
  <si>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</si>
  <si>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</si>
  <si>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</si>
  <si>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</si>
  <si>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</si>
  <si>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</si>
  <si>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</si>
  <si>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</si>
  <si>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</si>
  <si>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</si>
  <si>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</si>
  <si>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</si>
  <si>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</si>
  <si>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</si>
  <si>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</si>
  <si>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</si>
  <si>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</si>
  <si>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</si>
  <si>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</si>
  <si>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</si>
  <si>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</si>
  <si>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</si>
  <si>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</si>
  <si>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</si>
  <si>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</si>
  <si>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</si>
  <si>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</si>
  <si>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</si>
  <si>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</si>
  <si>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</si>
  <si>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</si>
  <si>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</si>
  <si>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</si>
  <si>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</si>
  <si>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</si>
  <si>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</si>
  <si>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</si>
  <si>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</si>
  <si>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</si>
  <si>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</si>
  <si>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</si>
  <si>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</si>
  <si>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</si>
  <si>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</si>
  <si>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</si>
  <si>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</si>
  <si>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</si>
  <si>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</si>
  <si>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</si>
  <si>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</si>
  <si>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</si>
  <si>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</si>
  <si>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</si>
  <si>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</si>
  <si>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</si>
  <si>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</si>
  <si>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</si>
  <si>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</si>
  <si>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</si>
  <si>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</si>
  <si>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</si>
  <si>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</si>
  <si>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</si>
  <si>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</si>
  <si>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</si>
  <si>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</si>
  <si>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</si>
  <si>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</si>
  <si>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</si>
  <si>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</si>
  <si>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</si>
  <si>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</si>
  <si>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</si>
  <si>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</si>
  <si>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</si>
  <si>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</si>
  <si>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</si>
  <si>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</si>
  <si>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</si>
  <si>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</si>
  <si>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</si>
  <si>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</si>
  <si>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</si>
  <si>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</si>
  <si>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</si>
  <si>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</si>
  <si>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</si>
  <si>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</si>
  <si>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</si>
  <si>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</si>
  <si>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</si>
  <si>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</si>
  <si>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</si>
  <si>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</si>
  <si>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</si>
  <si>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</si>
  <si>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</si>
  <si>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</si>
  <si>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</si>
  <si>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</si>
  <si>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</si>
  <si>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</si>
  <si>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</si>
  <si>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</si>
  <si>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</si>
  <si>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</si>
  <si>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</si>
  <si>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</si>
  <si>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</si>
  <si>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</si>
  <si>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</si>
  <si>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</si>
  <si>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</si>
  <si>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</si>
  <si>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</si>
  <si>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</si>
  <si>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</si>
  <si>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</si>
  <si>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</si>
  <si>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</si>
  <si>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</si>
  <si>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</si>
  <si>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</si>
  <si>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</si>
  <si>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</si>
  <si>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</si>
  <si>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</si>
  <si>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</si>
  <si>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</si>
  <si>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</si>
  <si>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</si>
  <si>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</si>
  <si>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</si>
  <si>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</si>
  <si>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</si>
  <si>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</si>
  <si>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</si>
  <si>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</si>
  <si>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</si>
  <si>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</si>
  <si>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</si>
  <si>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</si>
  <si>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</si>
  <si>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</si>
  <si>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</si>
  <si>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</si>
  <si>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</si>
  <si>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</si>
  <si>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</si>
  <si>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</si>
  <si>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</si>
  <si>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</si>
  <si>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</si>
  <si>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</si>
  <si>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</si>
  <si>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</si>
  <si>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</si>
  <si>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</si>
  <si>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</si>
  <si>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</si>
  <si>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</si>
  <si>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</si>
  <si>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</si>
  <si>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</si>
  <si>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</si>
  <si>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</si>
  <si>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</si>
  <si>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</si>
  <si>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</si>
  <si>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</si>
  <si>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</si>
  <si>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</si>
  <si>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</si>
  <si>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</si>
  <si>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</si>
  <si>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</si>
  <si>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</si>
  <si>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</si>
  <si>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</si>
  <si>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</si>
  <si>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</si>
  <si>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</si>
  <si>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</si>
  <si>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</si>
  <si>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</si>
  <si>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</si>
  <si>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</si>
  <si>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</si>
  <si>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</si>
  <si>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</si>
  <si>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</si>
  <si>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</si>
  <si>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</si>
  <si>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</si>
  <si>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</si>
  <si>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</si>
  <si>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</si>
  <si>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</si>
  <si>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</si>
  <si>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</si>
  <si>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</si>
  <si>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</si>
  <si>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</si>
  <si>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</si>
  <si>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</si>
  <si>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</si>
  <si>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</si>
  <si>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</si>
  <si>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</si>
  <si>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</si>
  <si>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</si>
  <si>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</si>
  <si>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</si>
  <si>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</si>
  <si>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</si>
  <si>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</si>
  <si>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</si>
  <si>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</si>
  <si>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</si>
  <si>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</si>
  <si>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</si>
  <si>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</si>
  <si>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</si>
  <si>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</si>
  <si>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</si>
  <si>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</si>
  <si>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</si>
  <si>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</si>
  <si>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</si>
  <si>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</si>
  <si>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</si>
  <si>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</si>
  <si>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</si>
  <si>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</si>
  <si>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</si>
  <si>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</si>
  <si>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</si>
  <si>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</si>
  <si>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</si>
  <si>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</si>
  <si>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</si>
  <si>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</si>
  <si>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</si>
  <si>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</si>
  <si>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</si>
  <si>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</si>
  <si>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</si>
  <si>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</si>
  <si>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</si>
  <si>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</si>
  <si>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</si>
  <si>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</si>
  <si>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</si>
  <si>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</si>
  <si>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</si>
  <si>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</si>
  <si>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</si>
  <si>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</si>
  <si>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</si>
  <si>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</si>
  <si>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</si>
  <si>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</si>
  <si>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</si>
  <si>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</si>
  <si>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</si>
  <si>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</si>
  <si>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</si>
  <si>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</si>
  <si>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</si>
  <si>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</si>
  <si>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</si>
  <si>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</si>
  <si>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</si>
  <si>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</si>
  <si>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</si>
  <si>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</si>
  <si>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</si>
  <si>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</si>
  <si>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</si>
  <si>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</si>
  <si>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</si>
  <si>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</si>
  <si>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</si>
  <si>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</si>
  <si>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</si>
  <si>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</si>
  <si>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</si>
  <si>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</si>
  <si>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</si>
  <si>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</si>
  <si>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</si>
  <si>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</si>
  <si>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</si>
  <si>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</si>
  <si>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</si>
  <si>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</si>
  <si>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</si>
  <si>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</si>
  <si>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</si>
  <si>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</si>
  <si>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</si>
  <si>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</si>
  <si>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</si>
  <si>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</si>
  <si>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</si>
  <si>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</si>
  <si>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</si>
  <si>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</si>
  <si>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</si>
  <si>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</si>
  <si>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</si>
  <si>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</si>
  <si>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</si>
  <si>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</si>
  <si>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</si>
  <si>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</si>
  <si>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</si>
  <si>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</si>
  <si>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</si>
  <si>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</si>
  <si>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</si>
  <si>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</si>
  <si>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</si>
  <si>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</si>
  <si>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</si>
  <si>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</si>
  <si>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</si>
  <si>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</si>
  <si>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</si>
  <si>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</si>
  <si>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</si>
  <si>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</si>
  <si>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</si>
  <si>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</si>
  <si>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</si>
  <si>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</si>
  <si>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</si>
  <si>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</si>
  <si>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</si>
  <si>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</si>
  <si>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</si>
  <si>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</si>
  <si>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</si>
  <si>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</si>
  <si>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</si>
  <si>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</si>
  <si>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</si>
  <si>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</si>
  <si>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</si>
  <si>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</si>
  <si>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</si>
  <si>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</si>
  <si>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</si>
  <si>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</si>
  <si>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</si>
  <si>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</si>
  <si>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</si>
  <si>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</si>
  <si>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</si>
  <si>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</si>
  <si>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</si>
  <si>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</si>
  <si>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</si>
  <si>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</si>
  <si>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</si>
  <si>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</si>
  <si>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</si>
  <si>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</si>
  <si>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</si>
  <si>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</si>
  <si>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</si>
  <si>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</si>
  <si>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</si>
  <si>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</si>
  <si>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</si>
  <si>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</si>
  <si>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</si>
  <si>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</si>
  <si>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</si>
  <si>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</si>
  <si>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</si>
  <si>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</si>
  <si>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</si>
  <si>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</si>
  <si>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</si>
  <si>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</si>
  <si>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</si>
  <si>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</si>
  <si>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</si>
  <si>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</si>
  <si>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</si>
  <si>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</si>
  <si>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</si>
  <si>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</si>
  <si>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</si>
  <si>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</si>
  <si>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</si>
  <si>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</si>
  <si>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</si>
  <si>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</si>
  <si>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</si>
  <si>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</si>
  <si>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</si>
  <si>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</si>
  <si>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</si>
  <si>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</si>
  <si>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</si>
  <si>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</si>
  <si>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</si>
  <si>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</si>
  <si>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</si>
  <si>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</si>
  <si>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</si>
  <si>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</si>
  <si>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</si>
  <si>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</si>
  <si>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</si>
  <si>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</si>
  <si>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</si>
  <si>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</si>
  <si>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</si>
  <si>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</si>
  <si>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</si>
  <si>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</si>
  <si>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</si>
  <si>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</si>
  <si>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</si>
  <si>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</si>
  <si>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</si>
  <si>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</si>
  <si>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</si>
  <si>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</si>
  <si>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</si>
  <si>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</si>
  <si>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</si>
  <si>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</si>
  <si>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</si>
  <si>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</si>
  <si>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</si>
  <si>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</si>
  <si>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</si>
  <si>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</si>
  <si>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</si>
  <si>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</si>
  <si>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</si>
  <si>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</si>
  <si>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</si>
  <si>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</si>
  <si>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</si>
  <si>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</si>
  <si>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</si>
  <si>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</si>
  <si>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</si>
  <si>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</si>
  <si>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</si>
  <si>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</si>
  <si>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</si>
  <si>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</si>
  <si>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</si>
  <si>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</si>
  <si>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</si>
  <si>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</si>
  <si>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</si>
  <si>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</si>
  <si>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</si>
  <si>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</si>
  <si>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</si>
  <si>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</si>
  <si>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</si>
  <si>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</si>
  <si>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</si>
  <si>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</si>
  <si>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</si>
  <si>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</si>
  <si>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</si>
  <si>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</si>
  <si>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</si>
  <si>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</si>
  <si>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</si>
  <si>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</si>
  <si>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</si>
  <si>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</si>
  <si>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</si>
  <si>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</si>
  <si>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</si>
  <si>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</si>
  <si>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</si>
  <si>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</si>
  <si>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</si>
  <si>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</si>
  <si>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</si>
  <si>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</si>
  <si>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</si>
  <si>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</si>
  <si>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</si>
  <si>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</si>
  <si>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</si>
  <si>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</si>
  <si>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</si>
  <si>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</si>
  <si>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</si>
  <si>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</si>
  <si>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</si>
  <si>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</si>
  <si>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</si>
  <si>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</si>
  <si>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</si>
  <si>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</si>
  <si>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</si>
  <si>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</si>
  <si>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</si>
  <si>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</si>
  <si>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</si>
  <si>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</si>
  <si>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</si>
  <si>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</si>
  <si>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</si>
  <si>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</si>
  <si>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</si>
  <si>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</si>
  <si>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</si>
  <si>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</si>
  <si>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</si>
  <si>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</si>
  <si>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</si>
  <si>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</si>
  <si>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</si>
  <si>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</si>
  <si>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</si>
  <si>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</si>
  <si>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</si>
  <si>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</si>
  <si>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</si>
  <si>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</si>
  <si>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</si>
  <si>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</si>
  <si>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</si>
  <si>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</si>
  <si>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</si>
  <si>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</si>
  <si>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</si>
  <si>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</si>
  <si>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</si>
  <si>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</si>
  <si>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</si>
  <si>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</si>
  <si>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</si>
  <si>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</si>
  <si>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</si>
  <si>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</si>
  <si>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</si>
  <si>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</si>
  <si>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</si>
  <si>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</si>
  <si>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</si>
  <si>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</si>
  <si>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</si>
  <si>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</si>
  <si>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</si>
  <si>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</si>
  <si>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</si>
  <si>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</si>
  <si>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</si>
  <si>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</si>
  <si>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</si>
  <si>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</si>
  <si>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</si>
  <si>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</si>
  <si>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</si>
  <si>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</si>
  <si>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</si>
  <si>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</si>
  <si>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</si>
  <si>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</si>
  <si>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</si>
  <si>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</si>
  <si>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</si>
  <si>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</si>
  <si>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</si>
  <si>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</si>
  <si>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</si>
  <si>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</si>
  <si>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</si>
  <si>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</si>
  <si>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</si>
  <si>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</si>
  <si>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</si>
  <si>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</si>
  <si>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</si>
  <si>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</si>
  <si>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</si>
  <si>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</si>
  <si>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</si>
  <si>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</si>
  <si>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</si>
  <si>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</si>
  <si>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</si>
  <si>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</si>
  <si>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</si>
  <si>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</si>
  <si>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</si>
  <si>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</si>
  <si>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</si>
  <si>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</si>
  <si>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</si>
  <si>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</si>
  <si>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</si>
  <si>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</si>
  <si>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</si>
  <si>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</si>
  <si>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</si>
  <si>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</si>
  <si>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</si>
  <si>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</si>
  <si>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</si>
  <si>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</si>
  <si>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</si>
  <si>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</si>
  <si>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</si>
  <si>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</si>
  <si>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</si>
  <si>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</si>
  <si>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</si>
  <si>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</si>
  <si>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</si>
  <si>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</si>
  <si>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</si>
  <si>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</si>
  <si>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</si>
  <si>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</si>
  <si>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</si>
  <si>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</si>
  <si>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</si>
  <si>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</si>
  <si>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</si>
  <si>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</si>
  <si>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</si>
  <si>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</si>
  <si>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</si>
  <si>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</si>
  <si>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</si>
  <si>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</si>
  <si>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</si>
  <si>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</si>
  <si>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</si>
  <si>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</si>
  <si>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</si>
  <si>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</si>
  <si>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</si>
  <si>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</si>
  <si>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</si>
  <si>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</si>
  <si>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</si>
  <si>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</si>
  <si>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</si>
  <si>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</si>
  <si>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</si>
  <si>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</si>
  <si>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</si>
  <si>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</si>
  <si>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</si>
  <si>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</si>
  <si>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</si>
  <si>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</si>
  <si>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</si>
  <si>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</si>
  <si>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</si>
  <si>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</si>
  <si>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</si>
  <si>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</si>
  <si>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</si>
  <si>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</si>
  <si>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</si>
  <si>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</si>
  <si>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</si>
  <si>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</si>
  <si>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</si>
  <si>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</si>
  <si>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</si>
  <si>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</si>
  <si>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</si>
  <si>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</si>
  <si>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</si>
  <si>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</si>
  <si>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</si>
  <si>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</si>
  <si>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</si>
  <si>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</si>
  <si>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</si>
  <si>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</si>
  <si>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</si>
  <si>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</si>
  <si>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</si>
  <si>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</si>
  <si>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</si>
  <si>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</si>
  <si>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</si>
  <si>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</si>
  <si>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</si>
  <si>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</si>
  <si>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</si>
  <si>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</si>
  <si>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</si>
  <si>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</si>
  <si>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</si>
  <si>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</si>
  <si>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</si>
  <si>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</si>
  <si>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</si>
  <si>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</si>
  <si>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</si>
  <si>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</si>
  <si>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</si>
  <si>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</si>
  <si>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</si>
  <si>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</si>
  <si>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</si>
  <si>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</si>
  <si>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</si>
  <si>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</si>
  <si>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</si>
  <si>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</si>
  <si>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</si>
  <si>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</si>
  <si>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</si>
  <si>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</si>
  <si>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</si>
  <si>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</si>
  <si>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</si>
  <si>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</si>
  <si>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</si>
  <si>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</si>
  <si>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</si>
  <si>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</si>
  <si>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</si>
  <si>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</si>
  <si>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</si>
  <si>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</si>
  <si>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</si>
  <si>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</si>
  <si>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</si>
  <si>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</si>
  <si>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</si>
  <si>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</si>
  <si>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</si>
  <si>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</si>
  <si>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</si>
  <si>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</si>
  <si>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</si>
  <si>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</si>
  <si>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</si>
  <si>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</si>
  <si>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</si>
  <si>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</si>
  <si>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</si>
  <si>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</si>
  <si>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</si>
  <si>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</si>
  <si>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</si>
  <si>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</si>
  <si>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</si>
  <si>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</si>
  <si>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</si>
  <si>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</si>
  <si>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</si>
  <si>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</si>
  <si>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</si>
  <si>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</si>
  <si>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</si>
  <si>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</si>
  <si>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</si>
  <si>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</si>
  <si>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</si>
  <si>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</si>
  <si>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</si>
  <si>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</si>
  <si>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</si>
  <si>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</si>
  <si>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</si>
  <si>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</si>
  <si>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</si>
  <si>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</si>
  <si>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</si>
  <si>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</si>
  <si>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</si>
  <si>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</si>
  <si>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</si>
  <si>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</si>
  <si>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</si>
  <si>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</si>
  <si>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</si>
  <si>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</si>
  <si>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</si>
  <si>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</si>
  <si>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</si>
  <si>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</si>
  <si>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</si>
  <si>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</si>
  <si>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</si>
  <si>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</si>
  <si>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</si>
  <si>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</si>
  <si>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</si>
  <si>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</si>
  <si>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</si>
  <si>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</si>
  <si>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</si>
  <si>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</si>
  <si>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</si>
  <si>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</si>
  <si>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</si>
  <si>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</si>
  <si>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</si>
  <si>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</si>
  <si>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</si>
  <si>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</si>
  <si>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</si>
  <si>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</si>
  <si>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</si>
  <si>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</si>
  <si>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</si>
  <si>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</si>
  <si>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</si>
  <si>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</si>
  <si>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</si>
  <si>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</si>
  <si>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</si>
  <si>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</si>
  <si>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</si>
  <si>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</si>
  <si>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</si>
  <si>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</si>
  <si>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</si>
  <si>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</si>
  <si>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</si>
  <si>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</si>
  <si>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</si>
  <si>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</si>
  <si>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</si>
  <si>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</si>
  <si>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</si>
  <si>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</si>
  <si>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</si>
  <si>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</si>
  <si>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</si>
  <si>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</si>
  <si>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</si>
  <si>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</si>
  <si>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</si>
  <si>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</si>
  <si>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</si>
  <si>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</si>
  <si>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</si>
  <si>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</si>
  <si>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</si>
  <si>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</si>
  <si>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</si>
  <si>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</si>
  <si>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</si>
  <si>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</si>
  <si>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</si>
  <si>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</si>
  <si>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</si>
  <si>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</si>
  <si>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</si>
  <si>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</si>
  <si>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</si>
  <si>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</si>
  <si>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</si>
  <si>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</si>
  <si>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</si>
  <si>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</si>
  <si>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</si>
  <si>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</si>
  <si>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</si>
  <si>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</si>
  <si>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</si>
  <si>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</si>
  <si>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</si>
  <si>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</si>
  <si>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</si>
  <si>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</si>
  <si>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</si>
  <si>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</si>
  <si>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</si>
  <si>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</si>
  <si>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</si>
  <si>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</si>
  <si>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</si>
  <si>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</si>
  <si>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</si>
  <si>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</si>
  <si>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</si>
  <si>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</si>
  <si>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</si>
  <si>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</si>
  <si>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</si>
  <si>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</si>
  <si>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</si>
  <si>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</si>
  <si>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</si>
  <si>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</si>
  <si>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</si>
  <si>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</si>
  <si>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</si>
  <si>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</si>
  <si>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</si>
  <si>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</si>
  <si>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</si>
  <si>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</si>
  <si>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</si>
  <si>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</si>
  <si>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</si>
  <si>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</si>
  <si>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</si>
  <si>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</si>
  <si>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</si>
  <si>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</si>
  <si>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</si>
  <si>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</si>
  <si>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</si>
  <si>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</si>
  <si>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</si>
  <si>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</si>
  <si>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</si>
  <si>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</si>
  <si>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</si>
  <si>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</si>
  <si>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</si>
  <si>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</si>
  <si>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</si>
  <si>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</si>
  <si>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</si>
  <si>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</si>
  <si>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</si>
  <si>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</si>
  <si>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</si>
  <si>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</si>
  <si>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</si>
  <si>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</si>
  <si>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</si>
  <si>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</si>
  <si>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</si>
  <si>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</si>
  <si>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</si>
  <si>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</si>
  <si>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</si>
  <si>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</si>
  <si>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</si>
  <si>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</si>
  <si>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</si>
  <si>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</si>
  <si>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</si>
  <si>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</si>
  <si>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</si>
  <si>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</si>
  <si>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</si>
  <si>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</si>
  <si>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</si>
  <si>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</si>
  <si>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</si>
  <si>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</si>
  <si>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</si>
  <si>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</si>
  <si>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</si>
  <si>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</si>
  <si>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</si>
  <si>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</si>
  <si>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</si>
  <si>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</si>
  <si>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</si>
  <si>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</si>
  <si>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</si>
  <si>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</si>
  <si>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</si>
  <si>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</si>
  <si>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</si>
  <si>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</si>
  <si>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</si>
  <si>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</si>
  <si>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</si>
  <si>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</si>
  <si>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</si>
  <si>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</si>
  <si>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</si>
  <si>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</si>
  <si>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</si>
  <si>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</si>
  <si>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</si>
  <si>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</si>
  <si>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</si>
  <si>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</si>
  <si>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</si>
  <si>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</si>
  <si>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</si>
  <si>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</si>
  <si>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</si>
  <si>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</si>
  <si>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</si>
  <si>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</si>
  <si>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</si>
  <si>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</si>
  <si>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</si>
  <si>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</si>
  <si>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</si>
  <si>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</si>
  <si>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</si>
  <si>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</si>
  <si>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</si>
  <si>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</si>
  <si>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</si>
  <si>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</si>
  <si>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</si>
  <si>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</si>
  <si>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</si>
  <si>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</si>
  <si>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</si>
  <si>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</si>
  <si>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</si>
  <si>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</si>
  <si>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</si>
  <si>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</si>
  <si>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</si>
  <si>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</si>
  <si>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</si>
  <si>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</si>
  <si>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</si>
  <si>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</si>
  <si>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</si>
  <si>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</si>
  <si>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</si>
  <si>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</si>
  <si>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</si>
  <si>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</si>
  <si>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</si>
  <si>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</si>
  <si>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</si>
  <si>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</si>
  <si>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</si>
  <si>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</si>
  <si>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</si>
  <si>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</si>
  <si>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</si>
  <si>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</si>
  <si>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</si>
  <si>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</si>
  <si>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</si>
  <si>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</si>
  <si>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</si>
  <si>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</si>
  <si>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</si>
  <si>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</si>
  <si>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</si>
  <si>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</si>
  <si>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</si>
  <si>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</si>
  <si>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</si>
  <si>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</si>
  <si>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</si>
  <si>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</si>
  <si>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</si>
  <si>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</si>
  <si>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</si>
  <si>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</si>
  <si>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</si>
  <si>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</si>
  <si>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</si>
  <si>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</si>
  <si>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</si>
  <si>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</si>
  <si>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</si>
  <si>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</si>
  <si>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</si>
  <si>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</si>
  <si>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</si>
  <si>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</si>
  <si>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</si>
  <si>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</si>
  <si>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</si>
  <si>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</si>
  <si>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</si>
  <si>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</si>
  <si>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</si>
  <si>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</si>
  <si>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</si>
  <si>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</si>
  <si>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</si>
  <si>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</si>
  <si>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</si>
  <si>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</si>
  <si>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</si>
  <si>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</si>
  <si>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</si>
  <si>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</si>
  <si>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</si>
  <si>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</si>
  <si>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</si>
  <si>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</si>
  <si>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</si>
  <si>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</si>
  <si>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</si>
  <si>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</si>
  <si>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</si>
  <si>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</si>
  <si>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</si>
  <si>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</si>
  <si>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</si>
  <si>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</si>
  <si>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</si>
  <si>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R05a104</t>
    <phoneticPr fontId="15"/>
  </si>
  <si>
    <t>国語</t>
    <rPh sb="0" eb="2">
      <t>コクゴ</t>
    </rPh>
    <phoneticPr fontId="15"/>
  </si>
  <si>
    <t>ア</t>
  </si>
  <si>
    <t>４</t>
    <phoneticPr fontId="15"/>
  </si>
  <si>
    <t>R05a146</t>
    <phoneticPr fontId="15"/>
  </si>
  <si>
    <t>R05a150</t>
    <phoneticPr fontId="15"/>
  </si>
  <si>
    <t>R05a178</t>
    <phoneticPr fontId="15"/>
  </si>
  <si>
    <t>R05a208</t>
    <phoneticPr fontId="15"/>
  </si>
  <si>
    <t>R05a227</t>
    <phoneticPr fontId="15"/>
  </si>
  <si>
    <t>R05a231</t>
    <phoneticPr fontId="15"/>
  </si>
  <si>
    <t>〇</t>
  </si>
  <si>
    <t>R05a238</t>
    <phoneticPr fontId="15"/>
  </si>
  <si>
    <t>R05a285</t>
    <phoneticPr fontId="15"/>
  </si>
  <si>
    <t>特別の教科　道徳</t>
    <rPh sb="0" eb="2">
      <t>トクベツ</t>
    </rPh>
    <rPh sb="3" eb="5">
      <t>キョウカ</t>
    </rPh>
    <rPh sb="6" eb="8">
      <t>ドウトク</t>
    </rPh>
    <phoneticPr fontId="15"/>
  </si>
  <si>
    <t>道徳</t>
    <rPh sb="0" eb="2">
      <t>ドウトク</t>
    </rPh>
    <phoneticPr fontId="15"/>
  </si>
  <si>
    <t>書写</t>
    <rPh sb="0" eb="2">
      <t>ショシャ</t>
    </rPh>
    <phoneticPr fontId="15"/>
  </si>
  <si>
    <t>社会</t>
    <rPh sb="0" eb="2">
      <t>シャカイ</t>
    </rPh>
    <phoneticPr fontId="15"/>
  </si>
  <si>
    <t>地図</t>
    <rPh sb="0" eb="2">
      <t>チズ</t>
    </rPh>
    <phoneticPr fontId="15"/>
  </si>
  <si>
    <t>算数</t>
    <rPh sb="0" eb="2">
      <t>サンスウ</t>
    </rPh>
    <phoneticPr fontId="15"/>
  </si>
  <si>
    <t>３～４～５～６</t>
    <phoneticPr fontId="15"/>
  </si>
  <si>
    <t>３～４</t>
    <phoneticPr fontId="15"/>
  </si>
  <si>
    <t>全</t>
    <rPh sb="0" eb="1">
      <t>ゼン</t>
    </rPh>
    <phoneticPr fontId="15"/>
  </si>
  <si>
    <t>R05a105</t>
    <phoneticPr fontId="15"/>
  </si>
  <si>
    <t>R05a135</t>
    <phoneticPr fontId="15"/>
  </si>
  <si>
    <t>R05a147</t>
    <phoneticPr fontId="15"/>
  </si>
  <si>
    <t>R05a179</t>
    <phoneticPr fontId="15"/>
  </si>
  <si>
    <t>R05a209</t>
    <phoneticPr fontId="15"/>
  </si>
  <si>
    <t>R05a228</t>
    <phoneticPr fontId="15"/>
  </si>
  <si>
    <t>R05a232</t>
    <phoneticPr fontId="15"/>
  </si>
  <si>
    <t>R05a237</t>
    <phoneticPr fontId="15"/>
  </si>
  <si>
    <t>R05a239</t>
    <phoneticPr fontId="15"/>
  </si>
  <si>
    <t>R05a260</t>
    <phoneticPr fontId="15"/>
  </si>
  <si>
    <t>R05a286</t>
    <phoneticPr fontId="15"/>
  </si>
  <si>
    <t>５</t>
    <phoneticPr fontId="15"/>
  </si>
  <si>
    <t>５～６</t>
    <phoneticPr fontId="15"/>
  </si>
  <si>
    <t>外国語</t>
    <rPh sb="0" eb="3">
      <t>ガイコクゴ</t>
    </rPh>
    <phoneticPr fontId="15"/>
  </si>
  <si>
    <t>英語</t>
    <rPh sb="0" eb="2">
      <t>エイゴ</t>
    </rPh>
    <phoneticPr fontId="15"/>
  </si>
  <si>
    <t>体育</t>
    <rPh sb="0" eb="2">
      <t>タイイク</t>
    </rPh>
    <phoneticPr fontId="15"/>
  </si>
  <si>
    <t>保健</t>
    <rPh sb="0" eb="2">
      <t>ホケン</t>
    </rPh>
    <phoneticPr fontId="15"/>
  </si>
  <si>
    <t>理科</t>
    <rPh sb="0" eb="2">
      <t>リカ</t>
    </rPh>
    <phoneticPr fontId="15"/>
  </si>
  <si>
    <t>音楽</t>
    <rPh sb="0" eb="2">
      <t>オンガク</t>
    </rPh>
    <phoneticPr fontId="15"/>
  </si>
  <si>
    <t>図画工作</t>
    <rPh sb="0" eb="4">
      <t>ズガコウサク</t>
    </rPh>
    <phoneticPr fontId="15"/>
  </si>
  <si>
    <t>家庭</t>
    <rPh sb="0" eb="2">
      <t>カテイ</t>
    </rPh>
    <phoneticPr fontId="15"/>
  </si>
  <si>
    <t>R05a106</t>
    <phoneticPr fontId="15"/>
  </si>
  <si>
    <t>R05a136</t>
    <phoneticPr fontId="15"/>
  </si>
  <si>
    <t>R05a148</t>
    <phoneticPr fontId="15"/>
  </si>
  <si>
    <t>R05a180</t>
    <phoneticPr fontId="15"/>
  </si>
  <si>
    <t>R05a210</t>
    <phoneticPr fontId="15"/>
  </si>
  <si>
    <t>R05a229</t>
    <phoneticPr fontId="15"/>
  </si>
  <si>
    <t>R05a261</t>
    <phoneticPr fontId="15"/>
  </si>
  <si>
    <t>R05a287</t>
    <phoneticPr fontId="15"/>
  </si>
  <si>
    <t>６</t>
    <phoneticPr fontId="15"/>
  </si>
  <si>
    <t>大阪市内からの転学が最も多く、原籍校と同じ教科書、学習進度に沿った授業を実施するため、大阪市第２地区採択の教科書を選定した。</t>
    <rPh sb="0" eb="4">
      <t>オオサカシナイ</t>
    </rPh>
    <rPh sb="7" eb="9">
      <t>テンガク</t>
    </rPh>
    <rPh sb="10" eb="11">
      <t>モット</t>
    </rPh>
    <rPh sb="12" eb="13">
      <t>オオ</t>
    </rPh>
    <rPh sb="15" eb="18">
      <t>ゲンセキコウ</t>
    </rPh>
    <rPh sb="19" eb="20">
      <t>オナ</t>
    </rPh>
    <rPh sb="21" eb="24">
      <t>キョウカショ</t>
    </rPh>
    <rPh sb="25" eb="29">
      <t>ガクシュウシンド</t>
    </rPh>
    <rPh sb="30" eb="31">
      <t>ソ</t>
    </rPh>
    <rPh sb="33" eb="35">
      <t>ジュギョウ</t>
    </rPh>
    <rPh sb="36" eb="38">
      <t>ジッシ</t>
    </rPh>
    <rPh sb="43" eb="46">
      <t>オオサカシ</t>
    </rPh>
    <rPh sb="46" eb="47">
      <t>ダイ</t>
    </rPh>
    <rPh sb="48" eb="50">
      <t>チク</t>
    </rPh>
    <rPh sb="50" eb="52">
      <t>サイタク</t>
    </rPh>
    <rPh sb="53" eb="56">
      <t>キョウカショ</t>
    </rPh>
    <rPh sb="57" eb="59">
      <t>センテイ</t>
    </rPh>
    <phoneticPr fontId="6"/>
  </si>
  <si>
    <t>大阪市内からの転学が最も多く、原籍校と同じ教科書、学習進度に沿った授業を実施するため、大阪市第２地区採択の教科書を選択した。</t>
    <rPh sb="0" eb="4">
      <t>オオサカシナイ</t>
    </rPh>
    <rPh sb="7" eb="9">
      <t>テンガク</t>
    </rPh>
    <rPh sb="10" eb="11">
      <t>モット</t>
    </rPh>
    <rPh sb="12" eb="13">
      <t>オオ</t>
    </rPh>
    <rPh sb="15" eb="17">
      <t>ゲンセキ</t>
    </rPh>
    <rPh sb="17" eb="18">
      <t>コウ</t>
    </rPh>
    <rPh sb="19" eb="20">
      <t>オナ</t>
    </rPh>
    <rPh sb="21" eb="24">
      <t>キョウカショ</t>
    </rPh>
    <rPh sb="25" eb="27">
      <t>ガクシュウ</t>
    </rPh>
    <rPh sb="27" eb="29">
      <t>シンド</t>
    </rPh>
    <rPh sb="30" eb="31">
      <t>ソ</t>
    </rPh>
    <rPh sb="33" eb="35">
      <t>ジュギョウ</t>
    </rPh>
    <rPh sb="36" eb="38">
      <t>ジッシ</t>
    </rPh>
    <rPh sb="43" eb="46">
      <t>オオサカシ</t>
    </rPh>
    <rPh sb="46" eb="47">
      <t>ダイ</t>
    </rPh>
    <rPh sb="48" eb="50">
      <t>チク</t>
    </rPh>
    <rPh sb="50" eb="52">
      <t>サイタク</t>
    </rPh>
    <rPh sb="53" eb="56">
      <t>キョウカショ</t>
    </rPh>
    <rPh sb="57" eb="59">
      <t>センタク</t>
    </rPh>
    <phoneticPr fontId="6"/>
  </si>
  <si>
    <t>大阪市内からの転学が最も多く、原籍校と同じ教科書、学習進度に沿った授業を実施するため、大阪市第２地区採択の教科書を選定した。</t>
    <rPh sb="0" eb="4">
      <t>オオサカシナイ</t>
    </rPh>
    <rPh sb="7" eb="9">
      <t>テンガク</t>
    </rPh>
    <rPh sb="10" eb="11">
      <t>モット</t>
    </rPh>
    <rPh sb="12" eb="13">
      <t>オオ</t>
    </rPh>
    <rPh sb="15" eb="18">
      <t>ゲンセキコウ</t>
    </rPh>
    <rPh sb="19" eb="20">
      <t>オナ</t>
    </rPh>
    <rPh sb="21" eb="24">
      <t>キョウカショ</t>
    </rPh>
    <rPh sb="25" eb="29">
      <t>ガクシュウシンド</t>
    </rPh>
    <rPh sb="30" eb="31">
      <t>ソ</t>
    </rPh>
    <rPh sb="33" eb="35">
      <t>ジュギョウ</t>
    </rPh>
    <rPh sb="36" eb="38">
      <t>ジッシ</t>
    </rPh>
    <rPh sb="43" eb="47">
      <t>オオサカシダイ</t>
    </rPh>
    <rPh sb="48" eb="50">
      <t>チク</t>
    </rPh>
    <rPh sb="50" eb="52">
      <t>サイタク</t>
    </rPh>
    <rPh sb="53" eb="56">
      <t>キョウカショ</t>
    </rPh>
    <rPh sb="57" eb="59">
      <t>センテイ</t>
    </rPh>
    <phoneticPr fontId="6"/>
  </si>
  <si>
    <t>光陽支援学校　総合医療C分教室</t>
    <rPh sb="0" eb="6">
      <t>コウヨウシエンガッコウ</t>
    </rPh>
    <rPh sb="7" eb="11">
      <t>ソウゴウイリョウ</t>
    </rPh>
    <rPh sb="12" eb="15">
      <t>ブンキョウシツ</t>
    </rPh>
    <phoneticPr fontId="15"/>
  </si>
  <si>
    <t>R05a134</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</si>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</sst>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5" zoomScaleSheetLayoutView="51" workbookViewId="0">
      <selection activeCell="AH29" sqref="AH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8009</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8007</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5.95" customHeight="1" x14ac:dyDescent="0.45">
      <c r="A17" s="287" t="s">
        <v>7760</v>
      </c>
      <c r="B17" s="319" t="s">
        <v>7953</v>
      </c>
      <c r="C17" s="299" t="s">
        <v>7953</v>
      </c>
      <c r="D17" s="321" t="str">
        <f xml:space="preserve">
IF(C18="ア",VLOOKUP(A18,ア!$A:$C,2,FALSE),
IF(C18="イ",VLOOKUP(A18,イ!$A:$C,2,FALSE),
IF(C18="ウ",HLOOKUP(A18,ウ!$1:$6,4,FALSE),
IF(C18="エ",VLOOKUP(A18,エ!$A:$E,4,FALSE),""))))</f>
        <v>東書</v>
      </c>
      <c r="E17" s="323" t="str">
        <f xml:space="preserve">
IF(C18="ア",VLOOKUP(A18,ア!$A:$C,3,FALSE),
IF(C18="イ",VLOOKUP(A18,イ!$A:$C,3,FALSE),
IF(C18="ウ",HLOOKUP(A18,ウ!$1:$6,5,FALSE)&amp;HLOOKUP(A18,ウ!$1:$6,6,FALSE),
IF(C18="エ",VLOOKUP(A18,エ!$A:$E,4,FALSE),""))))</f>
        <v>新編　新しい国語　四上
新編　新しい国語　四下</v>
      </c>
      <c r="F17" s="325" t="s">
        <v>7663</v>
      </c>
      <c r="G17" s="315" t="s">
        <v>7973</v>
      </c>
      <c r="H17" s="311" t="s">
        <v>7955</v>
      </c>
      <c r="I17" s="327"/>
      <c r="J17" s="291" t="s">
        <v>7820</v>
      </c>
      <c r="K17" s="319" t="s">
        <v>7953</v>
      </c>
      <c r="L17" s="299" t="s">
        <v>7953</v>
      </c>
      <c r="M17" s="321" t="str">
        <f xml:space="preserve">
IF(L18="ア",VLOOKUP(J18,ア!$A:$C,2,FALSE),
IF(L18="イ",VLOOKUP(J18,イ!$A:$C,2,FALSE),
IF(L18="ウ",HLOOKUP(J18,ウ!$1:$6,4,FALSE),
IF(L18="エ",VLOOKUP(J18,エ!$A:$E,4,FALSE),""))))</f>
        <v>東書</v>
      </c>
      <c r="N17" s="323" t="str">
        <f xml:space="preserve">
IF(L18="ア",VLOOKUP(J18,ア!$A:$C,3,FALSE),
IF(L18="イ",VLOOKUP(J18,イ!$A:$C,3,FALSE),
IF(L18="ウ",HLOOKUP(J18,ウ!$1:$6,5,FALSE)&amp;HLOOKUP(J18,ウ!$1:$6,6,FALSE),
IF(L18="エ",VLOOKUP(J18,エ!$A:$E,4,FALSE),""))))</f>
        <v>新編　新しい国語　五</v>
      </c>
      <c r="O17" s="325" t="s">
        <v>7663</v>
      </c>
      <c r="P17" s="315" t="s">
        <v>7973</v>
      </c>
      <c r="Q17" s="311" t="s">
        <v>7985</v>
      </c>
      <c r="R17" s="327"/>
      <c r="S17" s="287" t="s">
        <v>7880</v>
      </c>
      <c r="T17" s="319" t="s">
        <v>7953</v>
      </c>
      <c r="U17" s="299" t="s">
        <v>7953</v>
      </c>
      <c r="V17" s="321" t="str">
        <f xml:space="preserve">
IF(U18="ア",VLOOKUP(S18,ア!$A:$C,2,FALSE),
IF(U18="イ",VLOOKUP(S18,イ!$A:$C,2,FALSE),
IF(U18="ウ",HLOOKUP(S18,ウ!$1:$6,4,FALSE),
IF(U18="エ",VLOOKUP(S18,エ!$A:$E,4,FALSE),""))))</f>
        <v>東書</v>
      </c>
      <c r="W17" s="323" t="str">
        <f xml:space="preserve">
IF(U18="ア",VLOOKUP(S18,ア!$A:$C,3,FALSE),
IF(U18="イ",VLOOKUP(S18,イ!$A:$C,3,FALSE),
IF(U18="ウ",HLOOKUP(S18,ウ!$1:$6,5,FALSE)&amp;HLOOKUP(S18,ウ!$1:$6,6,FALSE),
IF(U18="エ",VLOOKUP(S18,エ!$A:$E,4,FALSE),""))))</f>
        <v xml:space="preserve">新編　新しい国語　六
</v>
      </c>
      <c r="X17" s="325" t="s">
        <v>7663</v>
      </c>
      <c r="Y17" s="315" t="s">
        <v>7973</v>
      </c>
      <c r="Z17" s="311" t="s">
        <v>8003</v>
      </c>
      <c r="AA17" s="317"/>
    </row>
    <row r="18" spans="1:27" s="187" customFormat="1" ht="25.95" customHeight="1" x14ac:dyDescent="0.45">
      <c r="A18" s="288" t="s">
        <v>7952</v>
      </c>
      <c r="B18" s="320"/>
      <c r="C18" s="300" t="s">
        <v>7954</v>
      </c>
      <c r="D18" s="322"/>
      <c r="E18" s="324"/>
      <c r="F18" s="326"/>
      <c r="G18" s="316"/>
      <c r="H18" s="312"/>
      <c r="I18" s="328"/>
      <c r="J18" s="292" t="s">
        <v>7974</v>
      </c>
      <c r="K18" s="320"/>
      <c r="L18" s="300" t="s">
        <v>7954</v>
      </c>
      <c r="M18" s="322"/>
      <c r="N18" s="324"/>
      <c r="O18" s="326"/>
      <c r="P18" s="316"/>
      <c r="Q18" s="312"/>
      <c r="R18" s="328"/>
      <c r="S18" s="288" t="s">
        <v>7995</v>
      </c>
      <c r="T18" s="320"/>
      <c r="U18" s="300" t="s">
        <v>7954</v>
      </c>
      <c r="V18" s="322"/>
      <c r="W18" s="324"/>
      <c r="X18" s="326"/>
      <c r="Y18" s="316"/>
      <c r="Z18" s="312"/>
      <c r="AA18" s="318"/>
    </row>
    <row r="19" spans="1:27" s="187" customFormat="1" ht="25.95" customHeight="1" x14ac:dyDescent="0.45">
      <c r="A19" s="289" t="s">
        <v>7761</v>
      </c>
      <c r="B19" s="319" t="s">
        <v>7953</v>
      </c>
      <c r="C19" s="299" t="s">
        <v>7967</v>
      </c>
      <c r="D19" s="321" t="str">
        <f xml:space="preserve">
IF(C20="ア",VLOOKUP(A20,ア!$A:$C,2,FALSE),
IF(C20="イ",VLOOKUP(A20,イ!$A:$C,2,FALSE),
IF(C20="ウ",HLOOKUP(A20,ウ!$1:$6,4,FALSE),
IF(C20="エ",VLOOKUP(A20,エ!$A:$E,4,FALSE),""))))</f>
        <v>光村</v>
      </c>
      <c r="E19" s="323" t="str">
        <f xml:space="preserve">
IF(C20="ア",VLOOKUP(A20,ア!$A:$C,3,FALSE),
IF(C20="イ",VLOOKUP(A20,イ!$A:$C,3,FALSE),
IF(C20="ウ",HLOOKUP(A20,ウ!$1:$6,5,FALSE)&amp;HLOOKUP(A20,ウ!$1:$6,6,FALSE),
IF(C20="エ",VLOOKUP(A20,エ!$A:$E,4,FALSE),""))))</f>
        <v>書写　四年</v>
      </c>
      <c r="F19" s="325" t="s">
        <v>7663</v>
      </c>
      <c r="G19" s="315" t="s">
        <v>7973</v>
      </c>
      <c r="H19" s="311" t="s">
        <v>7955</v>
      </c>
      <c r="I19" s="327"/>
      <c r="J19" s="293" t="s">
        <v>7821</v>
      </c>
      <c r="K19" s="319" t="s">
        <v>7953</v>
      </c>
      <c r="L19" s="299" t="s">
        <v>7967</v>
      </c>
      <c r="M19" s="321" t="str">
        <f xml:space="preserve">
IF(L20="ア",VLOOKUP(J20,ア!$A:$C,2,FALSE),
IF(L20="イ",VLOOKUP(J20,イ!$A:$C,2,FALSE),
IF(L20="ウ",HLOOKUP(J20,ウ!$1:$6,4,FALSE),
IF(L20="エ",VLOOKUP(J20,エ!$A:$E,4,FALSE),""))))</f>
        <v>光村</v>
      </c>
      <c r="N19" s="323" t="str">
        <f xml:space="preserve">
IF(L20="ア",VLOOKUP(J20,ア!$A:$C,3,FALSE),
IF(L20="イ",VLOOKUP(J20,イ!$A:$C,3,FALSE),
IF(L20="ウ",HLOOKUP(J20,ウ!$1:$6,5,FALSE)&amp;HLOOKUP(J20,ウ!$1:$6,6,FALSE),
IF(L20="エ",VLOOKUP(J20,エ!$A:$E,4,FALSE),""))))</f>
        <v>書写　五年</v>
      </c>
      <c r="O19" s="325" t="s">
        <v>7663</v>
      </c>
      <c r="P19" s="315" t="s">
        <v>7973</v>
      </c>
      <c r="Q19" s="336" t="s">
        <v>7985</v>
      </c>
      <c r="R19" s="327"/>
      <c r="S19" s="289" t="s">
        <v>7881</v>
      </c>
      <c r="T19" s="319" t="s">
        <v>7953</v>
      </c>
      <c r="U19" s="299" t="s">
        <v>7967</v>
      </c>
      <c r="V19" s="321" t="str">
        <f xml:space="preserve">
IF(U20="ア",VLOOKUP(S20,ア!$A:$C,2,FALSE),
IF(U20="イ",VLOOKUP(S20,イ!$A:$C,2,FALSE),
IF(U20="ウ",HLOOKUP(S20,ウ!$1:$6,4,FALSE),
IF(U20="エ",VLOOKUP(S20,エ!$A:$E,4,FALSE),""))))</f>
        <v>光村</v>
      </c>
      <c r="W19" s="323" t="str">
        <f xml:space="preserve">
IF(U20="ア",VLOOKUP(S20,ア!$A:$C,3,FALSE),
IF(U20="イ",VLOOKUP(S20,イ!$A:$C,3,FALSE),
IF(U20="ウ",HLOOKUP(S20,ウ!$1:$6,5,FALSE)&amp;HLOOKUP(S20,ウ!$1:$6,6,FALSE),
IF(U20="エ",VLOOKUP(S20,エ!$A:$E,4,FALSE),""))))</f>
        <v xml:space="preserve">書写　六年
</v>
      </c>
      <c r="X19" s="325" t="s">
        <v>7663</v>
      </c>
      <c r="Y19" s="315" t="s">
        <v>7973</v>
      </c>
      <c r="Z19" s="311" t="s">
        <v>8003</v>
      </c>
      <c r="AA19" s="317"/>
    </row>
    <row r="20" spans="1:27" s="187" customFormat="1" ht="25.95" customHeight="1" x14ac:dyDescent="0.45">
      <c r="A20" s="288" t="s">
        <v>8008</v>
      </c>
      <c r="B20" s="320"/>
      <c r="C20" s="300" t="s">
        <v>7954</v>
      </c>
      <c r="D20" s="322"/>
      <c r="E20" s="324"/>
      <c r="F20" s="326"/>
      <c r="G20" s="316"/>
      <c r="H20" s="312"/>
      <c r="I20" s="328"/>
      <c r="J20" s="292" t="s">
        <v>7975</v>
      </c>
      <c r="K20" s="320"/>
      <c r="L20" s="300" t="s">
        <v>7954</v>
      </c>
      <c r="M20" s="322"/>
      <c r="N20" s="324"/>
      <c r="O20" s="326"/>
      <c r="P20" s="316"/>
      <c r="Q20" s="338"/>
      <c r="R20" s="328"/>
      <c r="S20" s="288" t="s">
        <v>7996</v>
      </c>
      <c r="T20" s="320"/>
      <c r="U20" s="300" t="s">
        <v>7954</v>
      </c>
      <c r="V20" s="322"/>
      <c r="W20" s="324"/>
      <c r="X20" s="326"/>
      <c r="Y20" s="316"/>
      <c r="Z20" s="312"/>
      <c r="AA20" s="318"/>
    </row>
    <row r="21" spans="1:27" s="187" customFormat="1" ht="25.95" customHeight="1" x14ac:dyDescent="0.45">
      <c r="A21" s="289" t="s">
        <v>7762</v>
      </c>
      <c r="B21" s="319" t="s">
        <v>7968</v>
      </c>
      <c r="C21" s="299" t="s">
        <v>7968</v>
      </c>
      <c r="D21" s="321" t="str">
        <f xml:space="preserve">
IF(C22="ア",VLOOKUP(A22,ア!$A:$C,2,FALSE),
IF(C22="イ",VLOOKUP(A22,イ!$A:$C,2,FALSE),
IF(C22="ウ",HLOOKUP(A22,ウ!$1:$6,4,FALSE),
IF(C22="エ",VLOOKUP(A22,エ!$A:$E,4,FALSE),""))))</f>
        <v>日文</v>
      </c>
      <c r="E21" s="323" t="str">
        <f xml:space="preserve">
IF(C22="ア",VLOOKUP(A22,ア!$A:$C,3,FALSE),
IF(C22="イ",VLOOKUP(A22,イ!$A:$C,3,FALSE),
IF(C22="ウ",HLOOKUP(A22,ウ!$1:$6,5,FALSE)&amp;HLOOKUP(A22,ウ!$1:$6,6,FALSE),
IF(C22="エ",VLOOKUP(A22,エ!$A:$E,4,FALSE),""))))</f>
        <v>小学社会　４年</v>
      </c>
      <c r="F21" s="325" t="s">
        <v>7663</v>
      </c>
      <c r="G21" s="315" t="s">
        <v>7973</v>
      </c>
      <c r="H21" s="311" t="s">
        <v>7955</v>
      </c>
      <c r="I21" s="327"/>
      <c r="J21" s="293" t="s">
        <v>7822</v>
      </c>
      <c r="K21" s="319" t="s">
        <v>7968</v>
      </c>
      <c r="L21" s="299" t="s">
        <v>7968</v>
      </c>
      <c r="M21" s="321" t="str">
        <f xml:space="preserve">
IF(L22="ア",VLOOKUP(J22,ア!$A:$C,2,FALSE),
IF(L22="イ",VLOOKUP(J22,イ!$A:$C,2,FALSE),
IF(L22="ウ",HLOOKUP(J22,ウ!$1:$6,4,FALSE),
IF(L22="エ",VLOOKUP(J22,エ!$A:$E,4,FALSE),""))))</f>
        <v>日文</v>
      </c>
      <c r="N21" s="323" t="str">
        <f xml:space="preserve">
IF(L22="ア",VLOOKUP(J22,ア!$A:$C,3,FALSE),
IF(L22="イ",VLOOKUP(J22,イ!$A:$C,3,FALSE),
IF(L22="ウ",HLOOKUP(J22,ウ!$1:$6,5,FALSE)&amp;HLOOKUP(J22,ウ!$1:$6,6,FALSE),
IF(L22="エ",VLOOKUP(J22,エ!$A:$E,4,FALSE),""))))</f>
        <v>小学社会　５年</v>
      </c>
      <c r="O21" s="325" t="s">
        <v>7663</v>
      </c>
      <c r="P21" s="315" t="s">
        <v>7973</v>
      </c>
      <c r="Q21" s="336" t="s">
        <v>7985</v>
      </c>
      <c r="R21" s="327"/>
      <c r="S21" s="289" t="s">
        <v>7882</v>
      </c>
      <c r="T21" s="319" t="s">
        <v>7968</v>
      </c>
      <c r="U21" s="299" t="s">
        <v>7968</v>
      </c>
      <c r="V21" s="321" t="str">
        <f xml:space="preserve">
IF(U22="ア",VLOOKUP(S22,ア!$A:$C,2,FALSE),
IF(U22="イ",VLOOKUP(S22,イ!$A:$C,2,FALSE),
IF(U22="ウ",HLOOKUP(S22,ウ!$1:$6,4,FALSE),
IF(U22="エ",VLOOKUP(S22,エ!$A:$E,4,FALSE),""))))</f>
        <v>日文</v>
      </c>
      <c r="W21" s="323" t="str">
        <f xml:space="preserve">
IF(U22="ア",VLOOKUP(S22,ア!$A:$C,3,FALSE),
IF(U22="イ",VLOOKUP(S22,イ!$A:$C,3,FALSE),
IF(U22="ウ",HLOOKUP(S22,ウ!$1:$6,5,FALSE)&amp;HLOOKUP(S22,ウ!$1:$6,6,FALSE),
IF(U22="エ",VLOOKUP(S22,エ!$A:$E,4,FALSE),""))))</f>
        <v xml:space="preserve">小学社会　６年
</v>
      </c>
      <c r="X21" s="325" t="s">
        <v>7663</v>
      </c>
      <c r="Y21" s="315" t="s">
        <v>7973</v>
      </c>
      <c r="Z21" s="311" t="s">
        <v>8003</v>
      </c>
      <c r="AA21" s="317"/>
    </row>
    <row r="22" spans="1:27" s="187" customFormat="1" ht="25.95" customHeight="1" x14ac:dyDescent="0.45">
      <c r="A22" s="288" t="s">
        <v>7956</v>
      </c>
      <c r="B22" s="320"/>
      <c r="C22" s="300" t="s">
        <v>7954</v>
      </c>
      <c r="D22" s="322"/>
      <c r="E22" s="324"/>
      <c r="F22" s="326"/>
      <c r="G22" s="316"/>
      <c r="H22" s="312"/>
      <c r="I22" s="328"/>
      <c r="J22" s="288" t="s">
        <v>7976</v>
      </c>
      <c r="K22" s="320"/>
      <c r="L22" s="300" t="s">
        <v>7954</v>
      </c>
      <c r="M22" s="322"/>
      <c r="N22" s="324"/>
      <c r="O22" s="326"/>
      <c r="P22" s="316"/>
      <c r="Q22" s="338"/>
      <c r="R22" s="328"/>
      <c r="S22" s="288" t="s">
        <v>7997</v>
      </c>
      <c r="T22" s="320"/>
      <c r="U22" s="300" t="s">
        <v>7954</v>
      </c>
      <c r="V22" s="322"/>
      <c r="W22" s="324"/>
      <c r="X22" s="326"/>
      <c r="Y22" s="316"/>
      <c r="Z22" s="312"/>
      <c r="AA22" s="318"/>
    </row>
    <row r="23" spans="1:27" s="187" customFormat="1" ht="25.95" customHeight="1" x14ac:dyDescent="0.45">
      <c r="A23" s="289" t="s">
        <v>7763</v>
      </c>
      <c r="B23" s="319" t="s">
        <v>7968</v>
      </c>
      <c r="C23" s="299" t="s">
        <v>7969</v>
      </c>
      <c r="D23" s="321" t="str">
        <f xml:space="preserve">
IF(C24="ア",VLOOKUP(A24,ア!$A:$C,2,FALSE),
IF(C24="イ",VLOOKUP(A24,イ!$A:$C,2,FALSE),
IF(C24="ウ",HLOOKUP(A24,ウ!$1:$6,4,FALSE),
IF(C24="エ",VLOOKUP(A24,エ!$A:$E,4,FALSE),""))))</f>
        <v>帝国</v>
      </c>
      <c r="E23" s="323" t="str">
        <f xml:space="preserve">
IF(C24="ア",VLOOKUP(A24,ア!$A:$C,3,FALSE),
IF(C24="イ",VLOOKUP(A24,イ!$A:$C,3,FALSE),
IF(C24="ウ",HLOOKUP(A24,ウ!$1:$6,5,FALSE)&amp;HLOOKUP(A24,ウ!$1:$6,6,FALSE),
IF(C24="エ",VLOOKUP(A24,エ!$A:$E,4,FALSE),""))))</f>
        <v xml:space="preserve">楽しく学ぶ　小学生の地図帳　３・４・５・６年
</v>
      </c>
      <c r="F23" s="325" t="s">
        <v>7663</v>
      </c>
      <c r="G23" s="315" t="s">
        <v>7973</v>
      </c>
      <c r="H23" s="311" t="s">
        <v>7971</v>
      </c>
      <c r="I23" s="327" t="s">
        <v>7962</v>
      </c>
      <c r="J23" s="293" t="s">
        <v>7823</v>
      </c>
      <c r="K23" s="319" t="s">
        <v>7968</v>
      </c>
      <c r="L23" s="299" t="s">
        <v>7969</v>
      </c>
      <c r="M23" s="321" t="str">
        <f xml:space="preserve">
IF(L24="ア",VLOOKUP(J24,ア!$A:$C,2,FALSE),
IF(L24="イ",VLOOKUP(J24,イ!$A:$C,2,FALSE),
IF(L24="ウ",HLOOKUP(J24,ウ!$1:$6,4,FALSE),
IF(L24="エ",VLOOKUP(J24,エ!$A:$E,4,FALSE),""))))</f>
        <v>帝国</v>
      </c>
      <c r="N23" s="323" t="str">
        <f xml:space="preserve">
IF(L24="ア",VLOOKUP(J24,ア!$A:$C,3,FALSE),
IF(L24="イ",VLOOKUP(J24,イ!$A:$C,3,FALSE),
IF(L24="ウ",HLOOKUP(J24,ウ!$1:$6,5,FALSE)&amp;HLOOKUP(J24,ウ!$1:$6,6,FALSE),
IF(L24="エ",VLOOKUP(J24,エ!$A:$E,4,FALSE),""))))</f>
        <v xml:space="preserve">楽しく学ぶ　小学生の地図帳　３・４・５・６年
</v>
      </c>
      <c r="O23" s="325" t="s">
        <v>7663</v>
      </c>
      <c r="P23" s="315" t="s">
        <v>7973</v>
      </c>
      <c r="Q23" s="311" t="s">
        <v>7971</v>
      </c>
      <c r="R23" s="327" t="s">
        <v>7962</v>
      </c>
      <c r="S23" s="289" t="s">
        <v>7883</v>
      </c>
      <c r="T23" s="319" t="s">
        <v>7968</v>
      </c>
      <c r="U23" s="299" t="s">
        <v>7969</v>
      </c>
      <c r="V23" s="321" t="str">
        <f xml:space="preserve">
IF(U24="ア",VLOOKUP(S24,ア!$A:$C,2,FALSE),
IF(U24="イ",VLOOKUP(S24,イ!$A:$C,2,FALSE),
IF(U24="ウ",HLOOKUP(S24,ウ!$1:$6,4,FALSE),
IF(U24="エ",VLOOKUP(S24,エ!$A:$E,4,FALSE),""))))</f>
        <v>帝国</v>
      </c>
      <c r="W23" s="323" t="str">
        <f xml:space="preserve">
IF(U24="ア",VLOOKUP(S24,ア!$A:$C,3,FALSE),
IF(U24="イ",VLOOKUP(S24,イ!$A:$C,3,FALSE),
IF(U24="ウ",HLOOKUP(S24,ウ!$1:$6,5,FALSE)&amp;HLOOKUP(S24,ウ!$1:$6,6,FALSE),
IF(U24="エ",VLOOKUP(S24,エ!$A:$E,4,FALSE),""))))</f>
        <v xml:space="preserve">楽しく学ぶ　小学生の地図帳　３・４・５・６年
</v>
      </c>
      <c r="X23" s="325" t="s">
        <v>7663</v>
      </c>
      <c r="Y23" s="315" t="s">
        <v>7973</v>
      </c>
      <c r="Z23" s="311" t="s">
        <v>7971</v>
      </c>
      <c r="AA23" s="317" t="s">
        <v>7962</v>
      </c>
    </row>
    <row r="24" spans="1:27" s="187" customFormat="1" ht="25.95" customHeight="1" x14ac:dyDescent="0.45">
      <c r="A24" s="288" t="s">
        <v>7957</v>
      </c>
      <c r="B24" s="320"/>
      <c r="C24" s="300" t="s">
        <v>7954</v>
      </c>
      <c r="D24" s="322"/>
      <c r="E24" s="324"/>
      <c r="F24" s="326"/>
      <c r="G24" s="316"/>
      <c r="H24" s="312"/>
      <c r="I24" s="328"/>
      <c r="J24" s="292" t="s">
        <v>7957</v>
      </c>
      <c r="K24" s="320"/>
      <c r="L24" s="300" t="s">
        <v>7954</v>
      </c>
      <c r="M24" s="322"/>
      <c r="N24" s="324"/>
      <c r="O24" s="326"/>
      <c r="P24" s="316"/>
      <c r="Q24" s="312"/>
      <c r="R24" s="328"/>
      <c r="S24" s="288" t="s">
        <v>7957</v>
      </c>
      <c r="T24" s="320"/>
      <c r="U24" s="300" t="s">
        <v>7954</v>
      </c>
      <c r="V24" s="322"/>
      <c r="W24" s="324"/>
      <c r="X24" s="326"/>
      <c r="Y24" s="316"/>
      <c r="Z24" s="312"/>
      <c r="AA24" s="318"/>
    </row>
    <row r="25" spans="1:27" s="187" customFormat="1" ht="25.95" customHeight="1" x14ac:dyDescent="0.45">
      <c r="A25" s="289" t="s">
        <v>7764</v>
      </c>
      <c r="B25" s="319" t="s">
        <v>7970</v>
      </c>
      <c r="C25" s="299" t="s">
        <v>7970</v>
      </c>
      <c r="D25" s="321" t="str">
        <f xml:space="preserve">
IF(C26="ア",VLOOKUP(A26,ア!$A:$C,2,FALSE),
IF(C26="イ",VLOOKUP(A26,イ!$A:$C,2,FALSE),
IF(C26="ウ",HLOOKUP(A26,ウ!$1:$6,4,FALSE),
IF(C26="エ",VLOOKUP(A26,エ!$A:$E,4,FALSE),""))))</f>
        <v>啓林館</v>
      </c>
      <c r="E25" s="323" t="str">
        <f xml:space="preserve">
IF(C26="ア",VLOOKUP(A26,ア!$A:$C,3,FALSE),
IF(C26="イ",VLOOKUP(A26,イ!$A:$C,3,FALSE),
IF(C26="ウ",HLOOKUP(A26,ウ!$1:$6,5,FALSE)&amp;HLOOKUP(A26,ウ!$1:$6,6,FALSE),
IF(C26="エ",VLOOKUP(A26,エ!$A:$E,4,FALSE),""))))</f>
        <v>わくわく　算数４上
わくわく　算数４下</v>
      </c>
      <c r="F25" s="325" t="s">
        <v>7663</v>
      </c>
      <c r="G25" s="315" t="s">
        <v>7973</v>
      </c>
      <c r="H25" s="311" t="s">
        <v>7955</v>
      </c>
      <c r="I25" s="327"/>
      <c r="J25" s="293" t="s">
        <v>7824</v>
      </c>
      <c r="K25" s="319" t="s">
        <v>7970</v>
      </c>
      <c r="L25" s="299" t="s">
        <v>7970</v>
      </c>
      <c r="M25" s="321" t="str">
        <f xml:space="preserve">
IF(L26="ア",VLOOKUP(J26,ア!$A:$C,2,FALSE),
IF(L26="イ",VLOOKUP(J26,イ!$A:$C,2,FALSE),
IF(L26="ウ",HLOOKUP(J26,ウ!$1:$6,4,FALSE),
IF(L26="エ",VLOOKUP(J26,エ!$A:$E,4,FALSE),""))))</f>
        <v>啓林館</v>
      </c>
      <c r="N25" s="323" t="str">
        <f xml:space="preserve">
IF(L26="ア",VLOOKUP(J26,ア!$A:$C,3,FALSE),
IF(L26="イ",VLOOKUP(J26,イ!$A:$C,3,FALSE),
IF(L26="ウ",HLOOKUP(J26,ウ!$1:$6,5,FALSE)&amp;HLOOKUP(J26,ウ!$1:$6,6,FALSE),
IF(L26="エ",VLOOKUP(J26,エ!$A:$E,4,FALSE),""))))</f>
        <v>わくわく　算数５</v>
      </c>
      <c r="O25" s="325" t="s">
        <v>7663</v>
      </c>
      <c r="P25" s="315" t="s">
        <v>7973</v>
      </c>
      <c r="Q25" s="336" t="s">
        <v>7985</v>
      </c>
      <c r="R25" s="327"/>
      <c r="S25" s="289" t="s">
        <v>7884</v>
      </c>
      <c r="T25" s="319" t="s">
        <v>7970</v>
      </c>
      <c r="U25" s="299" t="s">
        <v>7970</v>
      </c>
      <c r="V25" s="321" t="str">
        <f xml:space="preserve">
IF(U26="ア",VLOOKUP(S26,ア!$A:$C,2,FALSE),
IF(U26="イ",VLOOKUP(S26,イ!$A:$C,2,FALSE),
IF(U26="ウ",HLOOKUP(S26,ウ!$1:$6,4,FALSE),
IF(U26="エ",VLOOKUP(S26,エ!$A:$E,4,FALSE),""))))</f>
        <v>啓林館</v>
      </c>
      <c r="W25" s="323" t="str">
        <f xml:space="preserve">
IF(U26="ア",VLOOKUP(S26,ア!$A:$C,3,FALSE),
IF(U26="イ",VLOOKUP(S26,イ!$A:$C,3,FALSE),
IF(U26="ウ",HLOOKUP(S26,ウ!$1:$6,5,FALSE)&amp;HLOOKUP(S26,ウ!$1:$6,6,FALSE),
IF(U26="エ",VLOOKUP(S26,エ!$A:$E,4,FALSE),""))))</f>
        <v xml:space="preserve">わくわく　算数６
</v>
      </c>
      <c r="X25" s="325" t="s">
        <v>7663</v>
      </c>
      <c r="Y25" s="315" t="s">
        <v>7973</v>
      </c>
      <c r="Z25" s="311" t="s">
        <v>8003</v>
      </c>
      <c r="AA25" s="317"/>
    </row>
    <row r="26" spans="1:27" s="187" customFormat="1" ht="25.95" customHeight="1" x14ac:dyDescent="0.45">
      <c r="A26" s="288" t="s">
        <v>7958</v>
      </c>
      <c r="B26" s="320"/>
      <c r="C26" s="300" t="s">
        <v>7954</v>
      </c>
      <c r="D26" s="322"/>
      <c r="E26" s="324"/>
      <c r="F26" s="326"/>
      <c r="G26" s="316"/>
      <c r="H26" s="312"/>
      <c r="I26" s="328"/>
      <c r="J26" s="292" t="s">
        <v>7977</v>
      </c>
      <c r="K26" s="320"/>
      <c r="L26" s="300" t="s">
        <v>7954</v>
      </c>
      <c r="M26" s="322"/>
      <c r="N26" s="324"/>
      <c r="O26" s="326"/>
      <c r="P26" s="316"/>
      <c r="Q26" s="338"/>
      <c r="R26" s="328"/>
      <c r="S26" s="288" t="s">
        <v>7998</v>
      </c>
      <c r="T26" s="320"/>
      <c r="U26" s="300" t="s">
        <v>7954</v>
      </c>
      <c r="V26" s="322"/>
      <c r="W26" s="324"/>
      <c r="X26" s="326"/>
      <c r="Y26" s="316"/>
      <c r="Z26" s="312"/>
      <c r="AA26" s="318"/>
    </row>
    <row r="27" spans="1:27" s="187" customFormat="1" ht="25.95" customHeight="1" x14ac:dyDescent="0.45">
      <c r="A27" s="289" t="s">
        <v>7765</v>
      </c>
      <c r="B27" s="319" t="s">
        <v>7991</v>
      </c>
      <c r="C27" s="299" t="s">
        <v>7991</v>
      </c>
      <c r="D27" s="321" t="str">
        <f xml:space="preserve">
IF(C28="ア",VLOOKUP(A28,ア!$A:$C,2,FALSE),
IF(C28="イ",VLOOKUP(A28,イ!$A:$C,2,FALSE),
IF(C28="ウ",HLOOKUP(A28,ウ!$1:$6,4,FALSE),
IF(C28="エ",VLOOKUP(A28,エ!$A:$E,4,FALSE),""))))</f>
        <v>啓林館</v>
      </c>
      <c r="E27" s="323" t="str">
        <f xml:space="preserve">
IF(C28="ア",VLOOKUP(A28,ア!$A:$C,3,FALSE),
IF(C28="イ",VLOOKUP(A28,イ!$A:$C,3,FALSE),
IF(C28="ウ",HLOOKUP(A28,ウ!$1:$6,5,FALSE)&amp;HLOOKUP(A28,ウ!$1:$6,6,FALSE),
IF(C28="エ",VLOOKUP(A28,エ!$A:$E,4,FALSE),""))))</f>
        <v>わくわく理科　４</v>
      </c>
      <c r="F27" s="325" t="s">
        <v>7663</v>
      </c>
      <c r="G27" s="315" t="s">
        <v>7973</v>
      </c>
      <c r="H27" s="311" t="s">
        <v>7955</v>
      </c>
      <c r="I27" s="327"/>
      <c r="J27" s="293" t="s">
        <v>7825</v>
      </c>
      <c r="K27" s="319" t="s">
        <v>7991</v>
      </c>
      <c r="L27" s="299" t="s">
        <v>7991</v>
      </c>
      <c r="M27" s="321" t="str">
        <f xml:space="preserve">
IF(L28="ア",VLOOKUP(J28,ア!$A:$C,2,FALSE),
IF(L28="イ",VLOOKUP(J28,イ!$A:$C,2,FALSE),
IF(L28="ウ",HLOOKUP(J28,ウ!$1:$6,4,FALSE),
IF(L28="エ",VLOOKUP(J28,エ!$A:$E,4,FALSE),""))))</f>
        <v>啓林館</v>
      </c>
      <c r="N27" s="323" t="str">
        <f xml:space="preserve">
IF(L28="ア",VLOOKUP(J28,ア!$A:$C,3,FALSE),
IF(L28="イ",VLOOKUP(J28,イ!$A:$C,3,FALSE),
IF(L28="ウ",HLOOKUP(J28,ウ!$1:$6,5,FALSE)&amp;HLOOKUP(J28,ウ!$1:$6,6,FALSE),
IF(L28="エ",VLOOKUP(J28,エ!$A:$E,4,FALSE),""))))</f>
        <v>わくわく理科　５</v>
      </c>
      <c r="O27" s="325" t="s">
        <v>7663</v>
      </c>
      <c r="P27" s="315" t="s">
        <v>7973</v>
      </c>
      <c r="Q27" s="336" t="s">
        <v>7985</v>
      </c>
      <c r="R27" s="327"/>
      <c r="S27" s="289" t="s">
        <v>7885</v>
      </c>
      <c r="T27" s="319" t="s">
        <v>7991</v>
      </c>
      <c r="U27" s="299" t="s">
        <v>7991</v>
      </c>
      <c r="V27" s="321" t="str">
        <f xml:space="preserve">
IF(U28="ア",VLOOKUP(S28,ア!$A:$C,2,FALSE),
IF(U28="イ",VLOOKUP(S28,イ!$A:$C,2,FALSE),
IF(U28="ウ",HLOOKUP(S28,ウ!$1:$6,4,FALSE),
IF(U28="エ",VLOOKUP(S28,エ!$A:$E,4,FALSE),""))))</f>
        <v>啓林館</v>
      </c>
      <c r="W27" s="323" t="str">
        <f xml:space="preserve">
IF(U28="ア",VLOOKUP(S28,ア!$A:$C,3,FALSE),
IF(U28="イ",VLOOKUP(S28,イ!$A:$C,3,FALSE),
IF(U28="ウ",HLOOKUP(S28,ウ!$1:$6,5,FALSE)&amp;HLOOKUP(S28,ウ!$1:$6,6,FALSE),
IF(U28="エ",VLOOKUP(S28,エ!$A:$E,4,FALSE),""))))</f>
        <v xml:space="preserve">わくわく理科　６
</v>
      </c>
      <c r="X27" s="325" t="s">
        <v>7663</v>
      </c>
      <c r="Y27" s="315" t="s">
        <v>7973</v>
      </c>
      <c r="Z27" s="311" t="s">
        <v>8003</v>
      </c>
      <c r="AA27" s="317"/>
    </row>
    <row r="28" spans="1:27" s="187" customFormat="1" ht="25.95" customHeight="1" x14ac:dyDescent="0.45">
      <c r="A28" s="288" t="s">
        <v>7959</v>
      </c>
      <c r="B28" s="320"/>
      <c r="C28" s="300" t="s">
        <v>7954</v>
      </c>
      <c r="D28" s="322"/>
      <c r="E28" s="324"/>
      <c r="F28" s="326"/>
      <c r="G28" s="316"/>
      <c r="H28" s="312"/>
      <c r="I28" s="328"/>
      <c r="J28" s="292" t="s">
        <v>7978</v>
      </c>
      <c r="K28" s="320"/>
      <c r="L28" s="300" t="s">
        <v>7954</v>
      </c>
      <c r="M28" s="322"/>
      <c r="N28" s="324"/>
      <c r="O28" s="326"/>
      <c r="P28" s="316"/>
      <c r="Q28" s="338"/>
      <c r="R28" s="328"/>
      <c r="S28" s="288" t="s">
        <v>7999</v>
      </c>
      <c r="T28" s="320"/>
      <c r="U28" s="300" t="s">
        <v>7954</v>
      </c>
      <c r="V28" s="322"/>
      <c r="W28" s="324"/>
      <c r="X28" s="326"/>
      <c r="Y28" s="316"/>
      <c r="Z28" s="312"/>
      <c r="AA28" s="318"/>
    </row>
    <row r="29" spans="1:27" s="187" customFormat="1" ht="25.95" customHeight="1" x14ac:dyDescent="0.45">
      <c r="A29" s="289" t="s">
        <v>7766</v>
      </c>
      <c r="B29" s="319" t="s">
        <v>7992</v>
      </c>
      <c r="C29" s="299" t="s">
        <v>7992</v>
      </c>
      <c r="D29" s="321" t="str">
        <f xml:space="preserve">
IF(C30="ア",VLOOKUP(A30,ア!$A:$C,2,FALSE),
IF(C30="イ",VLOOKUP(A30,イ!$A:$C,2,FALSE),
IF(C30="ウ",HLOOKUP(A30,ウ!$1:$6,4,FALSE),
IF(C30="エ",VLOOKUP(A30,エ!$A:$E,4,FALSE),""))))</f>
        <v>教芸</v>
      </c>
      <c r="E29" s="323" t="str">
        <f xml:space="preserve">
IF(C30="ア",VLOOKUP(A30,ア!$A:$C,3,FALSE),
IF(C30="イ",VLOOKUP(A30,イ!$A:$C,3,FALSE),
IF(C30="ウ",HLOOKUP(A30,ウ!$1:$6,5,FALSE)&amp;HLOOKUP(A30,ウ!$1:$6,6,FALSE),
IF(C30="エ",VLOOKUP(A30,エ!$A:$E,4,FALSE),""))))</f>
        <v>小学生の音楽　４</v>
      </c>
      <c r="F29" s="325" t="s">
        <v>7663</v>
      </c>
      <c r="G29" s="315" t="s">
        <v>7973</v>
      </c>
      <c r="H29" s="311" t="s">
        <v>7955</v>
      </c>
      <c r="I29" s="327"/>
      <c r="J29" s="293" t="s">
        <v>7826</v>
      </c>
      <c r="K29" s="319" t="s">
        <v>7992</v>
      </c>
      <c r="L29" s="299" t="s">
        <v>7992</v>
      </c>
      <c r="M29" s="321" t="str">
        <f xml:space="preserve">
IF(L30="ア",VLOOKUP(J30,ア!$A:$C,2,FALSE),
IF(L30="イ",VLOOKUP(J30,イ!$A:$C,2,FALSE),
IF(L30="ウ",HLOOKUP(J30,ウ!$1:$6,4,FALSE),
IF(L30="エ",VLOOKUP(J30,エ!$A:$E,4,FALSE),""))))</f>
        <v>教芸</v>
      </c>
      <c r="N29" s="323" t="str">
        <f xml:space="preserve">
IF(L30="ア",VLOOKUP(J30,ア!$A:$C,3,FALSE),
IF(L30="イ",VLOOKUP(J30,イ!$A:$C,3,FALSE),
IF(L30="ウ",HLOOKUP(J30,ウ!$1:$6,5,FALSE)&amp;HLOOKUP(J30,ウ!$1:$6,6,FALSE),
IF(L30="エ",VLOOKUP(J30,エ!$A:$E,4,FALSE),""))))</f>
        <v>小学生の音楽　５</v>
      </c>
      <c r="O29" s="325" t="s">
        <v>7663</v>
      </c>
      <c r="P29" s="315" t="s">
        <v>7973</v>
      </c>
      <c r="Q29" s="336" t="s">
        <v>7985</v>
      </c>
      <c r="R29" s="327"/>
      <c r="S29" s="289" t="s">
        <v>7886</v>
      </c>
      <c r="T29" s="319" t="s">
        <v>7992</v>
      </c>
      <c r="U29" s="299" t="s">
        <v>7992</v>
      </c>
      <c r="V29" s="321" t="str">
        <f xml:space="preserve">
IF(U30="ア",VLOOKUP(S30,ア!$A:$C,2,FALSE),
IF(U30="イ",VLOOKUP(S30,イ!$A:$C,2,FALSE),
IF(U30="ウ",HLOOKUP(S30,ウ!$1:$6,4,FALSE),
IF(U30="エ",VLOOKUP(S30,エ!$A:$E,4,FALSE),""))))</f>
        <v>教芸</v>
      </c>
      <c r="W29" s="323" t="str">
        <f xml:space="preserve">
IF(U30="ア",VLOOKUP(S30,ア!$A:$C,3,FALSE),
IF(U30="イ",VLOOKUP(S30,イ!$A:$C,3,FALSE),
IF(U30="ウ",HLOOKUP(S30,ウ!$1:$6,5,FALSE)&amp;HLOOKUP(S30,ウ!$1:$6,6,FALSE),
IF(U30="エ",VLOOKUP(S30,エ!$A:$E,4,FALSE),""))))</f>
        <v xml:space="preserve">小学生の音楽　６
</v>
      </c>
      <c r="X29" s="325" t="s">
        <v>7663</v>
      </c>
      <c r="Y29" s="315" t="s">
        <v>7973</v>
      </c>
      <c r="Z29" s="311" t="s">
        <v>8003</v>
      </c>
      <c r="AA29" s="317"/>
    </row>
    <row r="30" spans="1:27" s="187" customFormat="1" ht="25.95" customHeight="1" x14ac:dyDescent="0.45">
      <c r="A30" s="288" t="s">
        <v>7960</v>
      </c>
      <c r="B30" s="320"/>
      <c r="C30" s="300" t="s">
        <v>7954</v>
      </c>
      <c r="D30" s="322"/>
      <c r="E30" s="324"/>
      <c r="F30" s="326"/>
      <c r="G30" s="316"/>
      <c r="H30" s="312"/>
      <c r="I30" s="328"/>
      <c r="J30" s="292" t="s">
        <v>7979</v>
      </c>
      <c r="K30" s="320"/>
      <c r="L30" s="300" t="s">
        <v>7954</v>
      </c>
      <c r="M30" s="322"/>
      <c r="N30" s="324"/>
      <c r="O30" s="326"/>
      <c r="P30" s="316"/>
      <c r="Q30" s="338"/>
      <c r="R30" s="328"/>
      <c r="S30" s="288" t="s">
        <v>8000</v>
      </c>
      <c r="T30" s="320"/>
      <c r="U30" s="300" t="s">
        <v>7954</v>
      </c>
      <c r="V30" s="322"/>
      <c r="W30" s="324"/>
      <c r="X30" s="326"/>
      <c r="Y30" s="316"/>
      <c r="Z30" s="312"/>
      <c r="AA30" s="318"/>
    </row>
    <row r="31" spans="1:27" s="187" customFormat="1" ht="25.95" customHeight="1" x14ac:dyDescent="0.45">
      <c r="A31" s="289" t="s">
        <v>7767</v>
      </c>
      <c r="B31" s="319" t="s">
        <v>7993</v>
      </c>
      <c r="C31" s="299" t="s">
        <v>7993</v>
      </c>
      <c r="D31" s="321" t="str">
        <f xml:space="preserve">
IF(C32="ア",VLOOKUP(A32,ア!$A:$C,2,FALSE),
IF(C32="イ",VLOOKUP(A32,イ!$A:$C,2,FALSE),
IF(C32="ウ",HLOOKUP(A32,ウ!$1:$6,4,FALSE),
IF(C32="エ",VLOOKUP(A32,エ!$A:$E,4,FALSE),""))))</f>
        <v>開隆堂</v>
      </c>
      <c r="E31" s="323"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5" t="s">
        <v>7663</v>
      </c>
      <c r="G31" s="315" t="s">
        <v>7973</v>
      </c>
      <c r="H31" s="311" t="s">
        <v>7972</v>
      </c>
      <c r="I31" s="327" t="s">
        <v>7962</v>
      </c>
      <c r="J31" s="293" t="s">
        <v>7827</v>
      </c>
      <c r="K31" s="319" t="s">
        <v>7993</v>
      </c>
      <c r="L31" s="299" t="s">
        <v>7993</v>
      </c>
      <c r="M31" s="321" t="str">
        <f xml:space="preserve">
IF(L32="ア",VLOOKUP(J32,ア!$A:$C,2,FALSE),
IF(L32="イ",VLOOKUP(J32,イ!$A:$C,2,FALSE),
IF(L32="ウ",HLOOKUP(J32,ウ!$1:$6,4,FALSE),
IF(L32="エ",VLOOKUP(J32,エ!$A:$E,4,FALSE),""))))</f>
        <v>開隆堂</v>
      </c>
      <c r="N31" s="323"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5" t="s">
        <v>7663</v>
      </c>
      <c r="P31" s="315" t="s">
        <v>7973</v>
      </c>
      <c r="Q31" s="336" t="s">
        <v>7986</v>
      </c>
      <c r="R31" s="327"/>
      <c r="S31" s="289" t="s">
        <v>7887</v>
      </c>
      <c r="T31" s="319" t="s">
        <v>7993</v>
      </c>
      <c r="U31" s="299" t="s">
        <v>7993</v>
      </c>
      <c r="V31" s="321" t="str">
        <f xml:space="preserve">
IF(U32="ア",VLOOKUP(S32,ア!$A:$C,2,FALSE),
IF(U32="イ",VLOOKUP(S32,イ!$A:$C,2,FALSE),
IF(U32="ウ",HLOOKUP(S32,ウ!$1:$6,4,FALSE),
IF(U32="エ",VLOOKUP(S32,エ!$A:$E,4,FALSE),""))))</f>
        <v>開隆堂</v>
      </c>
      <c r="W31" s="323"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5" t="s">
        <v>7663</v>
      </c>
      <c r="Y31" s="315" t="s">
        <v>7973</v>
      </c>
      <c r="Z31" s="311" t="s">
        <v>7986</v>
      </c>
      <c r="AA31" s="317" t="s">
        <v>7962</v>
      </c>
    </row>
    <row r="32" spans="1:27" s="187" customFormat="1" ht="25.95" customHeight="1" x14ac:dyDescent="0.45">
      <c r="A32" s="288" t="s">
        <v>7961</v>
      </c>
      <c r="B32" s="320"/>
      <c r="C32" s="300" t="s">
        <v>7954</v>
      </c>
      <c r="D32" s="322"/>
      <c r="E32" s="324"/>
      <c r="F32" s="326"/>
      <c r="G32" s="316"/>
      <c r="H32" s="312"/>
      <c r="I32" s="328"/>
      <c r="J32" s="292" t="s">
        <v>7980</v>
      </c>
      <c r="K32" s="320"/>
      <c r="L32" s="300" t="s">
        <v>7954</v>
      </c>
      <c r="M32" s="322"/>
      <c r="N32" s="324"/>
      <c r="O32" s="326"/>
      <c r="P32" s="316"/>
      <c r="Q32" s="338"/>
      <c r="R32" s="328"/>
      <c r="S32" s="288" t="s">
        <v>7980</v>
      </c>
      <c r="T32" s="320"/>
      <c r="U32" s="300" t="s">
        <v>7954</v>
      </c>
      <c r="V32" s="322"/>
      <c r="W32" s="324"/>
      <c r="X32" s="326"/>
      <c r="Y32" s="316"/>
      <c r="Z32" s="312"/>
      <c r="AA32" s="318"/>
    </row>
    <row r="33" spans="1:27" s="187" customFormat="1" ht="25.95" customHeight="1" x14ac:dyDescent="0.45">
      <c r="A33" s="289" t="s">
        <v>7768</v>
      </c>
      <c r="B33" s="319" t="s">
        <v>7989</v>
      </c>
      <c r="C33" s="299" t="s">
        <v>7990</v>
      </c>
      <c r="D33" s="321" t="str">
        <f xml:space="preserve">
IF(C34="ア",VLOOKUP(A34,ア!$A:$C,2,FALSE),
IF(C34="イ",VLOOKUP(A34,イ!$A:$C,2,FALSE),
IF(C34="ウ",HLOOKUP(A34,ウ!$1:$6,4,FALSE),
IF(C34="エ",VLOOKUP(A34,エ!$A:$E,4,FALSE),""))))</f>
        <v>東書</v>
      </c>
      <c r="E33" s="323" t="str">
        <f xml:space="preserve">
IF(C34="ア",VLOOKUP(A34,ア!$A:$C,3,FALSE),
IF(C34="イ",VLOOKUP(A34,イ!$A:$C,3,FALSE),
IF(C34="ウ",HLOOKUP(A34,ウ!$1:$6,5,FALSE)&amp;HLOOKUP(A34,ウ!$1:$6,6,FALSE),
IF(C34="エ",VLOOKUP(A34,エ!$A:$E,4,FALSE),""))))</f>
        <v>新編　新しいほけん　３・４</v>
      </c>
      <c r="F33" s="325" t="s">
        <v>7663</v>
      </c>
      <c r="G33" s="315" t="s">
        <v>7973</v>
      </c>
      <c r="H33" s="311" t="s">
        <v>7972</v>
      </c>
      <c r="I33" s="327" t="s">
        <v>7962</v>
      </c>
      <c r="J33" s="293" t="s">
        <v>7828</v>
      </c>
      <c r="K33" s="319" t="s">
        <v>7994</v>
      </c>
      <c r="L33" s="299" t="s">
        <v>7994</v>
      </c>
      <c r="M33" s="321" t="str">
        <f xml:space="preserve">
IF(L34="ア",VLOOKUP(J34,ア!$A:$C,2,FALSE),
IF(L34="イ",VLOOKUP(J34,イ!$A:$C,2,FALSE),
IF(L34="ウ",HLOOKUP(J34,ウ!$1:$6,4,FALSE),
IF(L34="エ",VLOOKUP(J34,エ!$A:$E,4,FALSE),""))))</f>
        <v>開隆堂</v>
      </c>
      <c r="N33" s="323" t="str">
        <f xml:space="preserve">
IF(L34="ア",VLOOKUP(J34,ア!$A:$C,3,FALSE),
IF(L34="イ",VLOOKUP(J34,イ!$A:$C,3,FALSE),
IF(L34="ウ",HLOOKUP(J34,ウ!$1:$6,5,FALSE)&amp;HLOOKUP(J34,ウ!$1:$6,6,FALSE),
IF(L34="エ",VLOOKUP(J34,エ!$A:$E,4,FALSE),""))))</f>
        <v xml:space="preserve">わたしたちの家庭科　５・６
</v>
      </c>
      <c r="O33" s="325" t="s">
        <v>7663</v>
      </c>
      <c r="P33" s="315" t="s">
        <v>7973</v>
      </c>
      <c r="Q33" s="336" t="s">
        <v>7986</v>
      </c>
      <c r="R33" s="327"/>
      <c r="S33" s="289" t="s">
        <v>7888</v>
      </c>
      <c r="T33" s="319" t="s">
        <v>7994</v>
      </c>
      <c r="U33" s="299" t="s">
        <v>7994</v>
      </c>
      <c r="V33" s="321" t="str">
        <f xml:space="preserve">
IF(U34="ア",VLOOKUP(S34,ア!$A:$C,2,FALSE),
IF(U34="イ",VLOOKUP(S34,イ!$A:$C,2,FALSE),
IF(U34="ウ",HLOOKUP(S34,ウ!$1:$6,4,FALSE),
IF(U34="エ",VLOOKUP(S34,エ!$A:$E,4,FALSE),""))))</f>
        <v>開隆堂</v>
      </c>
      <c r="W33" s="323" t="str">
        <f xml:space="preserve">
IF(U34="ア",VLOOKUP(S34,ア!$A:$C,3,FALSE),
IF(U34="イ",VLOOKUP(S34,イ!$A:$C,3,FALSE),
IF(U34="ウ",HLOOKUP(S34,ウ!$1:$6,5,FALSE)&amp;HLOOKUP(S34,ウ!$1:$6,6,FALSE),
IF(U34="エ",VLOOKUP(S34,エ!$A:$E,4,FALSE),""))))</f>
        <v xml:space="preserve">わたしたちの家庭科　５・６
</v>
      </c>
      <c r="X33" s="325" t="s">
        <v>7663</v>
      </c>
      <c r="Y33" s="315" t="s">
        <v>7973</v>
      </c>
      <c r="Z33" s="311" t="s">
        <v>7986</v>
      </c>
      <c r="AA33" s="317" t="s">
        <v>7962</v>
      </c>
    </row>
    <row r="34" spans="1:27" s="187" customFormat="1" ht="25.95" customHeight="1" x14ac:dyDescent="0.45">
      <c r="A34" s="288" t="s">
        <v>7963</v>
      </c>
      <c r="B34" s="320"/>
      <c r="C34" s="300" t="s">
        <v>7954</v>
      </c>
      <c r="D34" s="322"/>
      <c r="E34" s="324"/>
      <c r="F34" s="326"/>
      <c r="G34" s="316"/>
      <c r="H34" s="312"/>
      <c r="I34" s="328"/>
      <c r="J34" s="292" t="s">
        <v>7981</v>
      </c>
      <c r="K34" s="320"/>
      <c r="L34" s="300" t="s">
        <v>7954</v>
      </c>
      <c r="M34" s="322"/>
      <c r="N34" s="324"/>
      <c r="O34" s="326"/>
      <c r="P34" s="316"/>
      <c r="Q34" s="338"/>
      <c r="R34" s="328"/>
      <c r="S34" s="288" t="s">
        <v>7981</v>
      </c>
      <c r="T34" s="320"/>
      <c r="U34" s="300" t="s">
        <v>7954</v>
      </c>
      <c r="V34" s="322"/>
      <c r="W34" s="324"/>
      <c r="X34" s="326"/>
      <c r="Y34" s="316"/>
      <c r="Z34" s="312"/>
      <c r="AA34" s="318"/>
    </row>
    <row r="35" spans="1:27" s="187" customFormat="1" ht="25.95" customHeight="1" x14ac:dyDescent="0.45">
      <c r="A35" s="289" t="s">
        <v>7769</v>
      </c>
      <c r="B35" s="319" t="s">
        <v>7965</v>
      </c>
      <c r="C35" s="299" t="s">
        <v>7966</v>
      </c>
      <c r="D35" s="321" t="str">
        <f xml:space="preserve">
IF(C36="ア",VLOOKUP(A36,ア!$A:$C,2,FALSE),
IF(C36="イ",VLOOKUP(A36,イ!$A:$C,2,FALSE),
IF(C36="ウ",HLOOKUP(A36,ウ!$1:$6,4,FALSE),
IF(C36="エ",VLOOKUP(A36,エ!$A:$E,4,FALSE),""))))</f>
        <v>日文</v>
      </c>
      <c r="E35" s="323" t="str">
        <f xml:space="preserve">
IF(C36="ア",VLOOKUP(A36,ア!$A:$C,3,FALSE),
IF(C36="イ",VLOOKUP(A36,イ!$A:$C,3,FALSE),
IF(C36="ウ",HLOOKUP(A36,ウ!$1:$6,5,FALSE)&amp;HLOOKUP(A36,ウ!$1:$6,6,FALSE),
IF(C36="エ",VLOOKUP(A36,エ!$A:$E,4,FALSE),""))))</f>
        <v>小学道徳　生きる力　４
小学道徳　生きる力　４　道徳ノート</v>
      </c>
      <c r="F35" s="325" t="s">
        <v>7663</v>
      </c>
      <c r="G35" s="315" t="s">
        <v>7973</v>
      </c>
      <c r="H35" s="311" t="s">
        <v>7955</v>
      </c>
      <c r="I35" s="327"/>
      <c r="J35" s="293" t="s">
        <v>7829</v>
      </c>
      <c r="K35" s="319" t="s">
        <v>7989</v>
      </c>
      <c r="L35" s="299" t="s">
        <v>7990</v>
      </c>
      <c r="M35" s="321" t="str">
        <f xml:space="preserve">
IF(L36="ア",VLOOKUP(J36,ア!$A:$C,2,FALSE),
IF(L36="イ",VLOOKUP(J36,イ!$A:$C,2,FALSE),
IF(L36="ウ",HLOOKUP(J36,ウ!$1:$6,4,FALSE),
IF(L36="エ",VLOOKUP(J36,エ!$A:$E,4,FALSE),""))))</f>
        <v>東書</v>
      </c>
      <c r="N35" s="323" t="str">
        <f xml:space="preserve">
IF(L36="ア",VLOOKUP(J36,ア!$A:$C,3,FALSE),
IF(L36="イ",VLOOKUP(J36,イ!$A:$C,3,FALSE),
IF(L36="ウ",HLOOKUP(J36,ウ!$1:$6,5,FALSE)&amp;HLOOKUP(J36,ウ!$1:$6,6,FALSE),
IF(L36="エ",VLOOKUP(J36,エ!$A:$E,4,FALSE),""))))</f>
        <v>新編　新しい保健　５・６</v>
      </c>
      <c r="O35" s="325" t="s">
        <v>7663</v>
      </c>
      <c r="P35" s="315" t="s">
        <v>7973</v>
      </c>
      <c r="Q35" s="336" t="s">
        <v>7986</v>
      </c>
      <c r="R35" s="327"/>
      <c r="S35" s="289" t="s">
        <v>7889</v>
      </c>
      <c r="T35" s="319" t="s">
        <v>7989</v>
      </c>
      <c r="U35" s="299" t="s">
        <v>7990</v>
      </c>
      <c r="V35" s="321" t="str">
        <f xml:space="preserve">
IF(U36="ア",VLOOKUP(S36,ア!$A:$C,2,FALSE),
IF(U36="イ",VLOOKUP(S36,イ!$A:$C,2,FALSE),
IF(U36="ウ",HLOOKUP(S36,ウ!$1:$6,4,FALSE),
IF(U36="エ",VLOOKUP(S36,エ!$A:$E,4,FALSE),""))))</f>
        <v>東書</v>
      </c>
      <c r="W35" s="323" t="str">
        <f xml:space="preserve">
IF(U36="ア",VLOOKUP(S36,ア!$A:$C,3,FALSE),
IF(U36="イ",VLOOKUP(S36,イ!$A:$C,3,FALSE),
IF(U36="ウ",HLOOKUP(S36,ウ!$1:$6,5,FALSE)&amp;HLOOKUP(S36,ウ!$1:$6,6,FALSE),
IF(U36="エ",VLOOKUP(S36,エ!$A:$E,4,FALSE),""))))</f>
        <v>新編　新しい保健　５・６</v>
      </c>
      <c r="X35" s="325" t="s">
        <v>7663</v>
      </c>
      <c r="Y35" s="315" t="s">
        <v>7973</v>
      </c>
      <c r="Z35" s="311" t="s">
        <v>7986</v>
      </c>
      <c r="AA35" s="317" t="s">
        <v>7962</v>
      </c>
    </row>
    <row r="36" spans="1:27" s="187" customFormat="1" ht="25.95" customHeight="1" x14ac:dyDescent="0.45">
      <c r="A36" s="288" t="s">
        <v>7964</v>
      </c>
      <c r="B36" s="320"/>
      <c r="C36" s="300" t="s">
        <v>7954</v>
      </c>
      <c r="D36" s="322"/>
      <c r="E36" s="324"/>
      <c r="F36" s="326"/>
      <c r="G36" s="316"/>
      <c r="H36" s="312"/>
      <c r="I36" s="328"/>
      <c r="J36" s="292" t="s">
        <v>7982</v>
      </c>
      <c r="K36" s="320"/>
      <c r="L36" s="300" t="s">
        <v>7954</v>
      </c>
      <c r="M36" s="322"/>
      <c r="N36" s="324"/>
      <c r="O36" s="326"/>
      <c r="P36" s="316"/>
      <c r="Q36" s="338"/>
      <c r="R36" s="328"/>
      <c r="S36" s="288" t="s">
        <v>7982</v>
      </c>
      <c r="T36" s="320"/>
      <c r="U36" s="300" t="s">
        <v>7954</v>
      </c>
      <c r="V36" s="322"/>
      <c r="W36" s="324"/>
      <c r="X36" s="326"/>
      <c r="Y36" s="316"/>
      <c r="Z36" s="312"/>
      <c r="AA36" s="318"/>
    </row>
    <row r="37" spans="1:27" s="187" customFormat="1" ht="25.95"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t="s">
        <v>7987</v>
      </c>
      <c r="L37" s="299" t="s">
        <v>7988</v>
      </c>
      <c r="M37" s="321" t="str">
        <f xml:space="preserve">
IF(L38="ア",VLOOKUP(J38,ア!$A:$C,2,FALSE),
IF(L38="イ",VLOOKUP(J38,イ!$A:$C,2,FALSE),
IF(L38="ウ",HLOOKUP(J38,ウ!$1:$6,4,FALSE),
IF(L38="エ",VLOOKUP(J38,エ!$A:$E,4,FALSE),""))))</f>
        <v>光村</v>
      </c>
      <c r="N37" s="323" t="str">
        <f xml:space="preserve">
IF(L38="ア",VLOOKUP(J38,ア!$A:$C,3,FALSE),
IF(L38="イ",VLOOKUP(J38,イ!$A:$C,3,FALSE),
IF(L38="ウ",HLOOKUP(J38,ウ!$1:$6,5,FALSE)&amp;HLOOKUP(J38,ウ!$1:$6,6,FALSE),
IF(L38="エ",VLOOKUP(J38,エ!$A:$E,4,FALSE),""))))</f>
        <v>Here We Go! 5</v>
      </c>
      <c r="O37" s="325" t="s">
        <v>7663</v>
      </c>
      <c r="P37" s="315" t="s">
        <v>7973</v>
      </c>
      <c r="Q37" s="336" t="s">
        <v>7985</v>
      </c>
      <c r="R37" s="327"/>
      <c r="S37" s="289" t="s">
        <v>7890</v>
      </c>
      <c r="T37" s="319" t="s">
        <v>7987</v>
      </c>
      <c r="U37" s="299" t="s">
        <v>7988</v>
      </c>
      <c r="V37" s="321" t="str">
        <f xml:space="preserve">
IF(U38="ア",VLOOKUP(S38,ア!$A:$C,2,FALSE),
IF(U38="イ",VLOOKUP(S38,イ!$A:$C,2,FALSE),
IF(U38="ウ",HLOOKUP(S38,ウ!$1:$6,4,FALSE),
IF(U38="エ",VLOOKUP(S38,エ!$A:$E,4,FALSE),""))))</f>
        <v>光村</v>
      </c>
      <c r="W37" s="323" t="str">
        <f xml:space="preserve">
IF(U38="ア",VLOOKUP(S38,ア!$A:$C,3,FALSE),
IF(U38="イ",VLOOKUP(S38,イ!$A:$C,3,FALSE),
IF(U38="ウ",HLOOKUP(S38,ウ!$1:$6,5,FALSE)&amp;HLOOKUP(S38,ウ!$1:$6,6,FALSE),
IF(U38="エ",VLOOKUP(S38,エ!$A:$E,4,FALSE),""))))</f>
        <v>Here We Go! 6</v>
      </c>
      <c r="X37" s="325" t="s">
        <v>7663</v>
      </c>
      <c r="Y37" s="315" t="s">
        <v>7973</v>
      </c>
      <c r="Z37" s="311" t="s">
        <v>8003</v>
      </c>
      <c r="AA37" s="317"/>
    </row>
    <row r="38" spans="1:27" s="187" customFormat="1" ht="25.95" customHeight="1" x14ac:dyDescent="0.45">
      <c r="A38" s="288"/>
      <c r="B38" s="320"/>
      <c r="C38" s="300"/>
      <c r="D38" s="322"/>
      <c r="E38" s="324"/>
      <c r="F38" s="326"/>
      <c r="G38" s="316"/>
      <c r="H38" s="312"/>
      <c r="I38" s="328"/>
      <c r="J38" s="292" t="s">
        <v>7983</v>
      </c>
      <c r="K38" s="320"/>
      <c r="L38" s="300" t="s">
        <v>7954</v>
      </c>
      <c r="M38" s="322"/>
      <c r="N38" s="324"/>
      <c r="O38" s="326"/>
      <c r="P38" s="316"/>
      <c r="Q38" s="338"/>
      <c r="R38" s="328"/>
      <c r="S38" s="288" t="s">
        <v>8001</v>
      </c>
      <c r="T38" s="320"/>
      <c r="U38" s="300" t="s">
        <v>7954</v>
      </c>
      <c r="V38" s="322"/>
      <c r="W38" s="324"/>
      <c r="X38" s="326"/>
      <c r="Y38" s="316"/>
      <c r="Z38" s="312"/>
      <c r="AA38" s="318"/>
    </row>
    <row r="39" spans="1:27" s="187" customFormat="1" ht="25.95"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t="s">
        <v>7965</v>
      </c>
      <c r="L39" s="299" t="s">
        <v>7966</v>
      </c>
      <c r="M39" s="321" t="str">
        <f xml:space="preserve">
IF(L40="ア",VLOOKUP(J40,ア!$A:$C,2,FALSE),
IF(L40="イ",VLOOKUP(J40,イ!$A:$C,2,FALSE),
IF(L40="ウ",HLOOKUP(J40,ウ!$1:$6,4,FALSE),
IF(L40="エ",VLOOKUP(J40,エ!$A:$E,4,FALSE),""))))</f>
        <v>日文</v>
      </c>
      <c r="N39" s="323" t="str">
        <f xml:space="preserve">
IF(L40="ア",VLOOKUP(J40,ア!$A:$C,3,FALSE),
IF(L40="イ",VLOOKUP(J40,イ!$A:$C,3,FALSE),
IF(L40="ウ",HLOOKUP(J40,ウ!$1:$6,5,FALSE)&amp;HLOOKUP(J40,ウ!$1:$6,6,FALSE),
IF(L40="エ",VLOOKUP(J40,エ!$A:$E,4,FALSE),""))))</f>
        <v>小学道徳　生きる力　５
小学道徳　生きる力　５　道徳ノート</v>
      </c>
      <c r="O39" s="325" t="s">
        <v>7663</v>
      </c>
      <c r="P39" s="315" t="s">
        <v>7973</v>
      </c>
      <c r="Q39" s="336" t="s">
        <v>7985</v>
      </c>
      <c r="R39" s="327"/>
      <c r="S39" s="289" t="s">
        <v>7891</v>
      </c>
      <c r="T39" s="319" t="s">
        <v>7965</v>
      </c>
      <c r="U39" s="299" t="s">
        <v>7966</v>
      </c>
      <c r="V39" s="321" t="str">
        <f xml:space="preserve">
IF(U40="ア",VLOOKUP(S40,ア!$A:$C,2,FALSE),
IF(U40="イ",VLOOKUP(S40,イ!$A:$C,2,FALSE),
IF(U40="ウ",HLOOKUP(S40,ウ!$1:$6,4,FALSE),
IF(U40="エ",VLOOKUP(S40,エ!$A:$E,4,FALSE),""))))</f>
        <v>日文</v>
      </c>
      <c r="W39" s="323" t="str">
        <f xml:space="preserve">
IF(U40="ア",VLOOKUP(S40,ア!$A:$C,3,FALSE),
IF(U40="イ",VLOOKUP(S40,イ!$A:$C,3,FALSE),
IF(U40="ウ",HLOOKUP(S40,ウ!$1:$6,5,FALSE)&amp;HLOOKUP(S40,ウ!$1:$6,6,FALSE),
IF(U40="エ",VLOOKUP(S40,エ!$A:$E,4,FALSE),""))))</f>
        <v>小学道徳　生きる力　６
小学道徳　生きる力　６　道徳ノート</v>
      </c>
      <c r="X39" s="325" t="s">
        <v>7663</v>
      </c>
      <c r="Y39" s="315" t="s">
        <v>7973</v>
      </c>
      <c r="Z39" s="311" t="s">
        <v>8003</v>
      </c>
      <c r="AA39" s="317"/>
    </row>
    <row r="40" spans="1:27" s="187" customFormat="1" ht="25.95" customHeight="1" x14ac:dyDescent="0.45">
      <c r="A40" s="288"/>
      <c r="B40" s="320"/>
      <c r="C40" s="300"/>
      <c r="D40" s="322"/>
      <c r="E40" s="324"/>
      <c r="F40" s="326"/>
      <c r="G40" s="316"/>
      <c r="H40" s="312"/>
      <c r="I40" s="328"/>
      <c r="J40" s="292" t="s">
        <v>7984</v>
      </c>
      <c r="K40" s="320"/>
      <c r="L40" s="300" t="s">
        <v>7954</v>
      </c>
      <c r="M40" s="322"/>
      <c r="N40" s="324"/>
      <c r="O40" s="326"/>
      <c r="P40" s="316"/>
      <c r="Q40" s="338"/>
      <c r="R40" s="328"/>
      <c r="S40" s="288" t="s">
        <v>8002</v>
      </c>
      <c r="T40" s="320"/>
      <c r="U40" s="300" t="s">
        <v>7954</v>
      </c>
      <c r="V40" s="322"/>
      <c r="W40" s="324"/>
      <c r="X40" s="326"/>
      <c r="Y40" s="316"/>
      <c r="Z40" s="312"/>
      <c r="AA40" s="318"/>
    </row>
    <row r="41" spans="1:27" s="187" customFormat="1" ht="21"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1"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1"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1"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1"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1"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5.95"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5.95"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5.95"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5.95"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5.95"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5.95"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5.95"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5.95"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5.95"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5.95"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5.95"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5.95"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5.95"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5.95"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5.95"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5.95"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5.95"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5.95"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5.95"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5.95"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5.95"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5.95"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5.95"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5.95"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5.95"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5.95"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5.95"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5.95"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5.95"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5.95"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5.95"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5.95"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5.95"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5.95"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5.95"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5.95"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5.95"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5.95"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5.95"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5.95"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5.95"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5.95"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5.95"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5.95"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5.95"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5.95"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5.95"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5.95"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5.95"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5.95"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5.95"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5.95"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5.95"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5.95"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5.95"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5.95"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5.95"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5.95"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5.95"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5.95"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5.95"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5.95"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5.95"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5.95"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5.95"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5.95"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5.95"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5.95"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5.95"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5.95"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5.95"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5.95"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5.95"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5.95"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5.95"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5.95"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5.95"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5.95"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5.95"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5.95"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5.95"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5.95"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5.95"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5.95"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5.95"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5.95"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5.95"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5.95"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5.95"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5.95"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O17:O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U122 U124 U126 U128 U130 U132 U134 U114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U116 U118 U120 C20 C22 C24 C26 C28 C30 C32 C18 U42 U44 U46 U48 U50 U52 U54 U56 U58 U60 U62 U64 U66 U68 U70 U72 U74 U76 U78 U80 U82 U84 U86 U88 U90 U92 U94 U96 U98 U100 U102 U104 U106 U108 U110 U112 U20 U22 U24 U26 U28 U30 U32 U34 U36 U38 U40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光陽支援学校　総合医療C分教室</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わくわく　算数４上
わくわく　算数４下</v>
      </c>
      <c r="D7" s="282">
        <f>'様式4・小学部（高）'!I21</f>
        <v>0</v>
      </c>
      <c r="E7" s="282" t="s">
        <v>7630</v>
      </c>
      <c r="F7" s="282" t="str">
        <v>わくわく　算数４上
わくわく　算数４下</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新編　新しいほけん　３・４</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　５年</v>
      </c>
    </row>
    <row r="15" spans="1:10" x14ac:dyDescent="0.45">
      <c r="A15" s="282" t="s">
        <v>2040</v>
      </c>
      <c r="B15" s="282">
        <f>'様式4・小学部（高）'!C42</f>
        <v>0</v>
      </c>
      <c r="C15" s="282" t="str">
        <f>'様式4・小学部（高）'!E41</f>
        <v/>
      </c>
      <c r="D15" s="282">
        <f>'様式4・小学部（高）'!I29</f>
        <v>0</v>
      </c>
      <c r="E15" s="282" t="s">
        <v>7630</v>
      </c>
      <c r="F15" s="282" t="str">
        <v>わくわく　算数５</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新編　新しい保健　５・６</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小学道徳　生きる力　５
小学道徳　生きる力　５　道徳ノート</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 xml:space="preserve">小学社会　６年
</v>
      </c>
    </row>
    <row r="26" spans="1:6" x14ac:dyDescent="0.45">
      <c r="A26" s="282" t="s">
        <v>2057</v>
      </c>
      <c r="B26" s="282">
        <f>'様式4・小学部（高）'!C64</f>
        <v>0</v>
      </c>
      <c r="C26" s="282" t="str">
        <f>'様式4・小学部（高）'!E63</f>
        <v/>
      </c>
      <c r="D26" s="282">
        <f>'様式4・小学部（高）'!I40</f>
        <v>0</v>
      </c>
      <c r="E26" s="282" t="s">
        <v>7630</v>
      </c>
      <c r="F26" s="282" t="str">
        <v xml:space="preserve">わくわく　算数６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小学道徳　生きる力　６
小学道徳　生きる力　６　道徳ノート</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わくわく　算数５</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わくわく　算数６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4" zoomScale="85" zoomScaleNormal="100" zoomScaleSheetLayoutView="85" workbookViewId="0">
      <selection activeCell="E19" sqref="E19:E2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大阪府立光陽支援学校　総合医療C分教室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381" t="s">
        <v>7943</v>
      </c>
      <c r="B5" s="382"/>
      <c r="C5" s="383"/>
      <c r="D5" s="171"/>
      <c r="E5" s="171"/>
    </row>
    <row r="6" spans="1:9" ht="20.55" customHeight="1" x14ac:dyDescent="0.45">
      <c r="A6" s="384"/>
      <c r="B6" s="385"/>
      <c r="C6" s="38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8004</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8004</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日文</v>
      </c>
      <c r="F10" s="179" t="str">
        <f>IF(B10="","",VLOOKUP(B10,'様式4・小学部（高）'!$A$17:$I$136,5,FALSE))</f>
        <v>小学社会　４年</v>
      </c>
      <c r="G10" s="179" t="str">
        <f>IF(B10="","",VLOOKUP(B10,'様式4・小学部（高）'!$A$17:$I$136,6,FALSE))</f>
        <v>凖</v>
      </c>
      <c r="H10" s="179" t="str">
        <f>IF(B10="","",VLOOKUP(B10,'様式4・小学部（高）'!$A$17:$I$136,7,FALSE))</f>
        <v>全</v>
      </c>
      <c r="I10" s="197" t="s">
        <v>8004</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啓林館</v>
      </c>
      <c r="F11" s="179" t="str">
        <f>IF(B11="","",VLOOKUP(B11,'様式4・小学部（高）'!$A$17:$I$136,5,FALSE))</f>
        <v>わくわく　算数４上
わくわく　算数４下</v>
      </c>
      <c r="G11" s="179" t="str">
        <f>IF(B11="","",VLOOKUP(B11,'様式4・小学部（高）'!$A$17:$I$136,6,FALSE))</f>
        <v>凖</v>
      </c>
      <c r="H11" s="179" t="str">
        <f>IF(B11="","",VLOOKUP(B11,'様式4・小学部（高）'!$A$17:$I$136,7,FALSE))</f>
        <v>全</v>
      </c>
      <c r="I11" s="197" t="s">
        <v>8004</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8004</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8004</v>
      </c>
    </row>
    <row r="14" spans="1:9" ht="80.099999999999994" customHeight="1" x14ac:dyDescent="0.45">
      <c r="A14" s="176">
        <v>7</v>
      </c>
      <c r="B14" s="177" t="s">
        <v>7769</v>
      </c>
      <c r="C14" s="178" t="str">
        <f>IF(B14="","",VLOOKUP(B14,'様式4・小学部（高）'!$A$17:$I$136,2,FALSE))</f>
        <v>特別の教科　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全</v>
      </c>
      <c r="I14" s="197" t="s">
        <v>8004</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E19" sqref="E19:E2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大阪府立光陽支援学校　総合医療C分教室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381" t="s">
        <v>7943</v>
      </c>
      <c r="B5" s="382"/>
      <c r="C5" s="383"/>
      <c r="D5" s="159"/>
      <c r="E5" s="159"/>
      <c r="F5" s="281" t="s">
        <v>7695</v>
      </c>
      <c r="G5" s="281"/>
      <c r="H5" s="281"/>
    </row>
    <row r="6" spans="1:8" ht="20.55" customHeight="1" x14ac:dyDescent="0.45">
      <c r="A6" s="384"/>
      <c r="B6" s="385"/>
      <c r="C6" s="38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8" zoomScale="85" zoomScaleNormal="100" zoomScaleSheetLayoutView="85" workbookViewId="0">
      <selection activeCell="E19" sqref="E19:E2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大阪府立光陽支援学校　総合医療C分教室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7944</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8005</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8005</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日文</v>
      </c>
      <c r="F10" s="179" t="str">
        <f>IF(B10="","",VLOOKUP(B10,'様式4・小学部（高）'!$J$17:$R$136,5,FALSE))</f>
        <v>小学社会　５年</v>
      </c>
      <c r="G10" s="179" t="str">
        <f>IF(B10="","",VLOOKUP(B10,'様式4・小学部（高）'!$J$17:$R$136,6,FALSE))</f>
        <v>凖</v>
      </c>
      <c r="H10" s="179" t="str">
        <f>IF(B10="","",VLOOKUP(B10,'様式4・小学部（高）'!$J$17:$R$136,7,FALSE))</f>
        <v>全</v>
      </c>
      <c r="I10" s="197" t="s">
        <v>8005</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啓林館</v>
      </c>
      <c r="F11" s="179" t="str">
        <f>IF(B11="","",VLOOKUP(B11,'様式4・小学部（高）'!$J$17:$R$136,5,FALSE))</f>
        <v>わくわく　算数５</v>
      </c>
      <c r="G11" s="179" t="str">
        <f>IF(B11="","",VLOOKUP(B11,'様式4・小学部（高）'!$J$17:$R$136,6,FALSE))</f>
        <v>凖</v>
      </c>
      <c r="H11" s="179" t="str">
        <f>IF(B11="","",VLOOKUP(B11,'様式4・小学部（高）'!$J$17:$R$136,7,FALSE))</f>
        <v>全</v>
      </c>
      <c r="I11" s="197" t="s">
        <v>8005</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8005</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8005</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8005</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8005</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全</v>
      </c>
      <c r="I16" s="197" t="s">
        <v>8005</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8005</v>
      </c>
    </row>
    <row r="18" spans="1:9" ht="80.099999999999994" customHeight="1" x14ac:dyDescent="0.45">
      <c r="A18" s="176">
        <v>11</v>
      </c>
      <c r="B18" s="177" t="s">
        <v>7831</v>
      </c>
      <c r="C18" s="178" t="str">
        <f>IF(B18="","",VLOOKUP(B18,'様式4・小学部（高）'!$J$17:$R$136,2,FALSE))</f>
        <v>特別の教科　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全</v>
      </c>
      <c r="I18" s="197" t="s">
        <v>8005</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E19" sqref="E19:E2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大阪府立光陽支援学校　総合医療C分教室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7944</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8" zoomScale="85" zoomScaleNormal="100" zoomScaleSheetLayoutView="85" workbookViewId="0">
      <selection activeCell="E19" sqref="E19:E2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大阪府立光陽支援学校　総合医療C分教室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7945</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8006</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8006</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日文</v>
      </c>
      <c r="F10" s="179" t="str">
        <f>IF(B10="","",VLOOKUP(B10,'様式4・小学部（高）'!$S$17:$AA$136,5,FALSE))</f>
        <v xml:space="preserve">小学社会　６年
</v>
      </c>
      <c r="G10" s="181" t="str">
        <f>IF(B10="","",VLOOKUP(B10,'様式4・小学部（高）'!$S$17:$AA$136,6,FALSE))</f>
        <v>凖</v>
      </c>
      <c r="H10" s="181" t="str">
        <f>IF(B10="","",VLOOKUP(B10,'様式4・小学部（高）'!$S$17:$AA$136,7,FALSE))</f>
        <v>全</v>
      </c>
      <c r="I10" s="197" t="s">
        <v>8006</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啓林館</v>
      </c>
      <c r="F11" s="179" t="str">
        <f>IF(B11="","",VLOOKUP(B11,'様式4・小学部（高）'!$S$17:$AA$136,5,FALSE))</f>
        <v xml:space="preserve">わくわく　算数６
</v>
      </c>
      <c r="G11" s="181" t="str">
        <f>IF(B11="","",VLOOKUP(B11,'様式4・小学部（高）'!$S$17:$AA$136,6,FALSE))</f>
        <v>凖</v>
      </c>
      <c r="H11" s="181" t="str">
        <f>IF(B11="","",VLOOKUP(B11,'様式4・小学部（高）'!$S$17:$AA$136,7,FALSE))</f>
        <v>全</v>
      </c>
      <c r="I11" s="197" t="s">
        <v>8006</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8006</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8006</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8006</v>
      </c>
    </row>
    <row r="15" spans="1:9" ht="80.099999999999994" customHeight="1" x14ac:dyDescent="0.45">
      <c r="A15" s="176">
        <v>8</v>
      </c>
      <c r="B15" s="177" t="s">
        <v>7891</v>
      </c>
      <c r="C15" s="180" t="str">
        <f>IF(B15="","",VLOOKUP(B15,'様式4・小学部（高）'!$S$17:$AA$136,2,FALSE))</f>
        <v>特別の教科　道徳</v>
      </c>
      <c r="D15" s="180" t="str">
        <f>IF(B15="","",VLOOKUP(B15,'様式4・小学部（高）'!$S$17:$AA$136,3,FALSE))</f>
        <v>道徳</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全</v>
      </c>
      <c r="I15" s="197" t="s">
        <v>8006</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E19" sqref="E19:E2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大阪府立光陽支援学校　総合医療C分教室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7945</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D241666901E64089EB07F86B2FB334" ma:contentTypeVersion="14" ma:contentTypeDescription="新しいドキュメントを作成します。" ma:contentTypeScope="" ma:versionID="c2fba51d01f970fde1e54a3560efa417">
  <xsd:schema xmlns:xsd="http://www.w3.org/2001/XMLSchema" xmlns:xs="http://www.w3.org/2001/XMLSchema" xmlns:p="http://schemas.microsoft.com/office/2006/metadata/properties" xmlns:ns2="815ac6b0-7fbb-44b0-8306-e7272af7d988" xmlns:ns3="92c85782-91b6-4975-a634-e8e07eaefb77" targetNamespace="http://schemas.microsoft.com/office/2006/metadata/properties" ma:root="true" ma:fieldsID="8056212753a1ea329db9c426f1a29ce7" ns2:_="" ns3:_="">
    <xsd:import namespace="815ac6b0-7fbb-44b0-8306-e7272af7d98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5ac6b0-7fbb-44b0-8306-e7272af7d9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description="" ma:indexed="true" ma:internalName="MediaServiceLocatio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7664518-b0e4-4e8d-b023-8cb702b569d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815ac6b0-7fbb-44b0-8306-e7272af7d98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4E09F14-E5CE-4923-B06A-C984DF23C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5ac6b0-7fbb-44b0-8306-e7272af7d98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6686C5-BEF5-484D-AB20-A20BF0D70963}">
  <ds:schemaRefs>
    <ds:schemaRef ds:uri="http://schemas.microsoft.com/sharepoint/v3/contenttype/forms"/>
  </ds:schemaRefs>
</ds:datastoreItem>
</file>

<file path=customXml/itemProps3.xml><?xml version="1.0" encoding="utf-8"?>
<ds:datastoreItem xmlns:ds="http://schemas.openxmlformats.org/officeDocument/2006/customXml" ds:itemID="{B98257D0-B0C6-4A41-A867-E15327D85EE6}">
  <ds:schemaRefs>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http://purl.org/dc/terms/"/>
    <ds:schemaRef ds:uri="92c85782-91b6-4975-a634-e8e07eaefb77"/>
    <ds:schemaRef ds:uri="815ac6b0-7fbb-44b0-8306-e7272af7d988"/>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2025-07-02T04:37:36Z</cp:lastPrinted>
  <dcterms:created xsi:type="dcterms:W3CDTF">2019-06-05T06:28:00Z</dcterms:created>
  <dcterms:modified xsi:type="dcterms:W3CDTF">2025-11-27T06:02:51Z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0x01010005D241666901E64089EB07F86B2FB334</vt:lpwstr>
  </property>
  <property fmtid="{D5CDD505-2E9C-101B-9397-08002B2CF9AE}" pid="4" name="MediaServiceImageTags">
    <vt:lpwstr/>
  </property>
</Properties>
</file>