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592A55D-CF44-4504-B279-8081EC9730FD}" xr6:coauthVersionLast="47" xr6:coauthVersionMax="47" xr10:uidLastSave="{00000000-0000-0000-0000-000000000000}"/>
  <bookViews>
    <workbookView xWindow="2664" yWindow="2052"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43" i="7" l="1"/>
  <c r="V27" i="7" l="1"/>
  <c r="V25" i="7"/>
  <c r="M27" i="7"/>
  <c r="M25" i="7"/>
  <c r="M19" i="7"/>
  <c r="W87" i="7"/>
  <c r="V87" i="7"/>
  <c r="W85" i="7"/>
  <c r="V85" i="7"/>
  <c r="W83" i="7"/>
  <c r="V83" i="7"/>
  <c r="W81" i="7"/>
  <c r="V81" i="7"/>
  <c r="W79" i="7"/>
  <c r="V79" i="7"/>
  <c r="W77" i="7"/>
  <c r="V77" i="7"/>
  <c r="W75" i="7"/>
  <c r="V75" i="7"/>
  <c r="W73" i="7"/>
  <c r="V73" i="7"/>
  <c r="W71" i="7"/>
  <c r="V71" i="7"/>
  <c r="W69" i="7"/>
  <c r="V69" i="7"/>
  <c r="W67" i="7"/>
  <c r="V67" i="7"/>
  <c r="W65" i="7"/>
  <c r="V65" i="7"/>
  <c r="W63" i="7"/>
  <c r="V63" i="7"/>
  <c r="W61" i="7"/>
  <c r="V61" i="7"/>
  <c r="W59" i="7"/>
  <c r="V59" i="7"/>
  <c r="W57" i="7"/>
  <c r="V57" i="7"/>
  <c r="W55" i="7"/>
  <c r="V55" i="7"/>
  <c r="W53" i="7"/>
  <c r="V53" i="7"/>
  <c r="W51" i="7"/>
  <c r="V51" i="7"/>
  <c r="W49" i="7"/>
  <c r="V49" i="7"/>
  <c r="W47" i="7"/>
  <c r="V47" i="7"/>
  <c r="W45" i="7"/>
  <c r="V45" i="7"/>
  <c r="W43" i="7"/>
  <c r="V43" i="7"/>
  <c r="W41" i="7"/>
  <c r="V41" i="7"/>
  <c r="W39" i="7"/>
  <c r="V39" i="7"/>
  <c r="W37" i="7"/>
  <c r="V37" i="7"/>
  <c r="W35" i="7"/>
  <c r="V35" i="7"/>
  <c r="W33" i="7"/>
  <c r="V33" i="7"/>
  <c r="W31" i="7"/>
  <c r="V31" i="7"/>
  <c r="W29" i="7"/>
  <c r="V29" i="7"/>
  <c r="W27" i="7"/>
  <c r="W25" i="7"/>
  <c r="W23" i="7"/>
  <c r="V23" i="7"/>
  <c r="W21" i="7"/>
  <c r="V21" i="7"/>
  <c r="W19" i="7"/>
  <c r="V19" i="7"/>
  <c r="W17" i="7"/>
  <c r="V17" i="7"/>
  <c r="E51" i="7"/>
  <c r="D51" i="7"/>
  <c r="E49" i="7"/>
  <c r="D49" i="7"/>
  <c r="D37" i="7" l="1"/>
  <c r="D35" i="7"/>
  <c r="D33" i="7"/>
  <c r="D31" i="7"/>
  <c r="E14" i="1" s="1"/>
  <c r="D47" i="7"/>
  <c r="D45" i="7"/>
  <c r="D43" i="7"/>
  <c r="N27" i="7"/>
  <c r="N25" i="7"/>
  <c r="E45" i="7" l="1"/>
  <c r="E35" i="7" l="1"/>
  <c r="E33" i="7"/>
  <c r="E15" i="1" l="1"/>
  <c r="E47" i="7"/>
  <c r="E43" i="7"/>
  <c r="E41" i="7"/>
  <c r="E37" i="7"/>
  <c r="E31" i="7"/>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N87" i="7"/>
  <c r="M87" i="7"/>
  <c r="E87" i="7"/>
  <c r="D87" i="7"/>
  <c r="N85" i="7"/>
  <c r="M85" i="7"/>
  <c r="E85" i="7"/>
  <c r="D85" i="7"/>
  <c r="N83" i="7"/>
  <c r="M83" i="7"/>
  <c r="E83" i="7"/>
  <c r="D83" i="7"/>
  <c r="N81" i="7"/>
  <c r="M81" i="7"/>
  <c r="E81" i="7"/>
  <c r="D81" i="7"/>
  <c r="N79" i="7"/>
  <c r="M79" i="7"/>
  <c r="E79" i="7"/>
  <c r="D79" i="7"/>
  <c r="N77" i="7"/>
  <c r="M77" i="7"/>
  <c r="E77" i="7"/>
  <c r="D77" i="7"/>
  <c r="N75" i="7"/>
  <c r="M75" i="7"/>
  <c r="E75" i="7"/>
  <c r="D75" i="7"/>
  <c r="N73" i="7"/>
  <c r="M73" i="7"/>
  <c r="E73" i="7"/>
  <c r="D73" i="7"/>
  <c r="N71" i="7"/>
  <c r="M71" i="7"/>
  <c r="E71" i="7"/>
  <c r="D71" i="7"/>
  <c r="N69" i="7"/>
  <c r="M69" i="7"/>
  <c r="E69" i="7"/>
  <c r="D69" i="7"/>
  <c r="N67" i="7"/>
  <c r="M67" i="7"/>
  <c r="E67" i="7"/>
  <c r="D67" i="7"/>
  <c r="N65" i="7"/>
  <c r="M65" i="7"/>
  <c r="E65" i="7"/>
  <c r="D65" i="7"/>
  <c r="N63" i="7"/>
  <c r="M63" i="7"/>
  <c r="E63" i="7"/>
  <c r="D63" i="7"/>
  <c r="N61" i="7"/>
  <c r="M61" i="7"/>
  <c r="E61" i="7"/>
  <c r="D61" i="7"/>
  <c r="N59" i="7"/>
  <c r="M59" i="7"/>
  <c r="E59" i="7"/>
  <c r="D59" i="7"/>
  <c r="N57" i="7"/>
  <c r="M57" i="7"/>
  <c r="E57" i="7"/>
  <c r="D57" i="7"/>
  <c r="N55" i="7"/>
  <c r="M55" i="7"/>
  <c r="N53" i="7"/>
  <c r="M53" i="7"/>
  <c r="N51" i="7"/>
  <c r="M51" i="7"/>
  <c r="N49" i="7"/>
  <c r="M49" i="7"/>
  <c r="N47" i="7"/>
  <c r="M47" i="7"/>
  <c r="N45" i="7"/>
  <c r="M45" i="7"/>
  <c r="M43" i="7"/>
  <c r="N41" i="7"/>
  <c r="M41" i="7"/>
  <c r="D41" i="7"/>
  <c r="N39" i="7"/>
  <c r="M39" i="7"/>
  <c r="E39" i="7"/>
  <c r="D39" i="7"/>
  <c r="N37" i="7"/>
  <c r="M37" i="7"/>
  <c r="N35" i="7"/>
  <c r="M35" i="7"/>
  <c r="N33" i="7"/>
  <c r="M33" i="7"/>
  <c r="N31" i="7"/>
  <c r="M31" i="7"/>
  <c r="N29" i="7"/>
  <c r="M29" i="7"/>
  <c r="E29" i="7"/>
  <c r="D29" i="7"/>
  <c r="E27" i="7"/>
  <c r="D27" i="7"/>
  <c r="E25" i="7"/>
  <c r="D25" i="7"/>
  <c r="N23" i="7"/>
  <c r="M23" i="7"/>
  <c r="E23" i="7"/>
  <c r="D23" i="7"/>
  <c r="N21" i="7"/>
  <c r="M21" i="7"/>
  <c r="E21" i="7"/>
  <c r="D21" i="7"/>
  <c r="N19" i="7"/>
  <c r="E19" i="7"/>
  <c r="D19"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D15" i="1"/>
  <c r="C15" i="1"/>
  <c r="H14" i="1"/>
  <c r="G14" i="1"/>
  <c r="F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<sst xmlns="http://schemas.openxmlformats.org/spreadsheetml/2006/main" count="13869" uniqueCount="8021">
  <si>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</si>
  <si>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</si>
  <si>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</si>
  <si>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</si>
  <si>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</si>
  <si>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</si>
  <si>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</si>
  <si>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</si>
  <si>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</si>
  <si>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</si>
  <si>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</si>
  <si>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</si>
  <si>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</si>
  <si>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</si>
  <si>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</si>
  <si>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</si>
  <si>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</si>
  <si>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</si>
  <si>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</si>
  <si>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</si>
  <si>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</si>
  <si>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</si>
  <si>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</si>
  <si>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</si>
  <si>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</si>
  <si>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</si>
  <si>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</si>
  <si>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</si>
  <si>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</si>
  <si>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</si>
  <si>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</si>
  <si>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</si>
  <si>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</si>
  <si>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</si>
  <si>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</si>
  <si>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</si>
  <si>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</si>
  <si>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</si>
  <si>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</si>
  <si>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</si>
  <si>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</si>
  <si>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</si>
  <si>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</si>
  <si>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</si>
  <si>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</si>
  <si>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</si>
  <si>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</si>
  <si>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</si>
  <si>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</si>
  <si>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</si>
  <si>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</si>
  <si>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</si>
  <si>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</si>
  <si>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</si>
  <si>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</si>
  <si>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</si>
  <si>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</si>
  <si>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</si>
  <si>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</si>
  <si>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</si>
  <si>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</si>
  <si>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</si>
  <si>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</si>
  <si>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</si>
  <si>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</si>
  <si>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</si>
  <si>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</si>
  <si>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</si>
  <si>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</si>
  <si>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</si>
  <si>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</si>
  <si>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</si>
  <si>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</si>
  <si>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</si>
  <si>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</si>
  <si>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</si>
  <si>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</si>
  <si>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</si>
  <si>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</si>
  <si>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</si>
  <si>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</si>
  <si>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</si>
  <si>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</si>
  <si>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</si>
  <si>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</si>
  <si>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</si>
  <si>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</si>
  <si>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</si>
  <si>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</si>
  <si>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</si>
  <si>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</si>
  <si>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</si>
  <si>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</si>
  <si>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</si>
  <si>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</si>
  <si>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</si>
  <si>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</si>
  <si>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</si>
  <si>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</si>
  <si>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</si>
  <si>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</si>
  <si>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</si>
  <si>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</si>
  <si>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</si>
  <si>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</si>
  <si>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</si>
  <si>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</si>
  <si>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</si>
  <si>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</si>
  <si>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</si>
  <si>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</si>
  <si>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</si>
  <si>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</si>
  <si>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</si>
  <si>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</si>
  <si>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</si>
  <si>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</si>
  <si>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</si>
  <si>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</si>
  <si>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</si>
  <si>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</si>
  <si>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</si>
  <si>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</si>
  <si>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</si>
  <si>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</si>
  <si>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</si>
  <si>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</si>
  <si>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</si>
  <si>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</si>
  <si>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</si>
  <si>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</si>
  <si>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</si>
  <si>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</si>
  <si>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</si>
  <si>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</si>
  <si>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</si>
  <si>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</si>
  <si>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</si>
  <si>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</si>
  <si>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</si>
  <si>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</si>
  <si>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</si>
  <si>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</si>
  <si>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</si>
  <si>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</si>
  <si>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</si>
  <si>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</si>
  <si>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</si>
  <si>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</si>
  <si>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</si>
  <si>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</si>
  <si>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</si>
  <si>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</si>
  <si>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</si>
  <si>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</si>
  <si>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</si>
  <si>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</si>
  <si>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</si>
  <si>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</si>
  <si>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</si>
  <si>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</si>
  <si>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</si>
  <si>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</si>
  <si>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</si>
  <si>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</si>
  <si>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</si>
  <si>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</si>
  <si>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</si>
  <si>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</si>
  <si>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</si>
  <si>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</si>
  <si>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</si>
  <si>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</si>
  <si>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</si>
  <si>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</si>
  <si>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</si>
  <si>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</si>
  <si>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</si>
  <si>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</si>
  <si>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</si>
  <si>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</si>
  <si>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</si>
  <si>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</si>
  <si>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</si>
  <si>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</si>
  <si>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</si>
  <si>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</si>
  <si>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</si>
  <si>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</si>
  <si>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</si>
  <si>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</si>
  <si>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</si>
  <si>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</si>
  <si>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</si>
  <si>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</si>
  <si>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</si>
  <si>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</si>
  <si>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</si>
  <si>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</si>
  <si>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</si>
  <si>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</si>
  <si>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</si>
  <si>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</si>
  <si>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</si>
  <si>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</si>
  <si>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</si>
  <si>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</si>
  <si>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</si>
  <si>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</si>
  <si>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</si>
  <si>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</si>
  <si>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</si>
  <si>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</si>
  <si>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</si>
  <si>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</si>
  <si>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</si>
  <si>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</si>
  <si>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</si>
  <si>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</si>
  <si>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</si>
  <si>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</si>
  <si>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</si>
  <si>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</si>
  <si>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</si>
  <si>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</si>
  <si>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</si>
  <si>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</si>
  <si>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</si>
  <si>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</si>
  <si>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</si>
  <si>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</si>
  <si>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</si>
  <si>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</si>
  <si>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</si>
  <si>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</si>
  <si>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</si>
  <si>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</si>
  <si>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</si>
  <si>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</si>
  <si>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</si>
  <si>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</si>
  <si>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</si>
  <si>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</si>
  <si>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</si>
  <si>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</si>
  <si>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</si>
  <si>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</si>
  <si>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</si>
  <si>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</si>
  <si>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</si>
  <si>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</si>
  <si>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</si>
  <si>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</si>
  <si>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</si>
  <si>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</si>
  <si>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</si>
  <si>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</si>
  <si>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</si>
  <si>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</si>
  <si>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</si>
  <si>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</si>
  <si>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</si>
  <si>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</si>
  <si>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</si>
  <si>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</si>
  <si>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</si>
  <si>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</si>
  <si>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</si>
  <si>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</si>
  <si>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</si>
  <si>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</si>
  <si>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</si>
  <si>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</si>
  <si>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</si>
  <si>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</si>
  <si>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</si>
  <si>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</si>
  <si>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</si>
  <si>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</si>
  <si>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</si>
  <si>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</si>
  <si>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</si>
  <si>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</si>
  <si>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</si>
  <si>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</si>
  <si>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</si>
  <si>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</si>
  <si>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</si>
  <si>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</si>
  <si>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</si>
  <si>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</si>
  <si>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</si>
  <si>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</si>
  <si>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</si>
  <si>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</si>
  <si>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</si>
  <si>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</si>
  <si>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</si>
  <si>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</si>
  <si>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</si>
  <si>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</si>
  <si>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</si>
  <si>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</si>
  <si>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</si>
  <si>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</si>
  <si>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</si>
  <si>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</si>
  <si>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</si>
  <si>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</si>
  <si>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</si>
  <si>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</si>
  <si>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</si>
  <si>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</si>
  <si>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</si>
  <si>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</si>
  <si>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</si>
  <si>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</si>
  <si>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</si>
  <si>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</si>
  <si>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</si>
  <si>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</si>
  <si>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</si>
  <si>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</si>
  <si>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</si>
  <si>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</si>
  <si>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</si>
  <si>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</si>
  <si>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</si>
  <si>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</si>
  <si>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</si>
  <si>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</si>
  <si>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</si>
  <si>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</si>
  <si>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</si>
  <si>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</si>
  <si>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</si>
  <si>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</si>
  <si>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</si>
  <si>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</si>
  <si>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</si>
  <si>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</si>
  <si>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</si>
  <si>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</si>
  <si>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</si>
  <si>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</si>
  <si>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</si>
  <si>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</si>
  <si>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</si>
  <si>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</si>
  <si>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</si>
  <si>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</si>
  <si>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</si>
  <si>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</si>
  <si>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</si>
  <si>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</si>
  <si>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</si>
  <si>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</si>
  <si>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</si>
  <si>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</si>
  <si>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</si>
  <si>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</si>
  <si>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</si>
  <si>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</si>
  <si>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</si>
  <si>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</si>
  <si>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</si>
  <si>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</si>
  <si>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</si>
  <si>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</si>
  <si>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</si>
  <si>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</si>
  <si>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</si>
  <si>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</si>
  <si>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</si>
  <si>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</si>
  <si>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</si>
  <si>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</si>
  <si>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</si>
  <si>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</si>
  <si>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</si>
  <si>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</si>
  <si>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</si>
  <si>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</si>
  <si>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</si>
  <si>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</si>
  <si>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</si>
  <si>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</si>
  <si>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</si>
  <si>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</si>
  <si>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</si>
  <si>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</si>
  <si>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</si>
  <si>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</si>
  <si>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</si>
  <si>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</si>
  <si>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</si>
  <si>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</si>
  <si>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</si>
  <si>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</si>
  <si>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</si>
  <si>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</si>
  <si>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</si>
  <si>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</si>
  <si>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</si>
  <si>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</si>
  <si>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</si>
  <si>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</si>
  <si>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</si>
  <si>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</si>
  <si>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</si>
  <si>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</si>
  <si>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</si>
  <si>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</si>
  <si>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</si>
  <si>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</si>
  <si>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</si>
  <si>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</si>
  <si>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</si>
  <si>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</si>
  <si>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</si>
  <si>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</si>
  <si>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</si>
  <si>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</si>
  <si>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</si>
  <si>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</si>
  <si>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</si>
  <si>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</si>
  <si>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</si>
  <si>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</si>
  <si>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</si>
  <si>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</si>
  <si>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</si>
  <si>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</si>
  <si>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</si>
  <si>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</si>
  <si>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</si>
  <si>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</si>
  <si>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</si>
  <si>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</si>
  <si>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</si>
  <si>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</si>
  <si>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</si>
  <si>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</si>
  <si>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</si>
  <si>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</si>
  <si>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</si>
  <si>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</si>
  <si>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</si>
  <si>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</si>
  <si>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</si>
  <si>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</si>
  <si>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</si>
  <si>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</si>
  <si>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</si>
  <si>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</si>
  <si>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</si>
  <si>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</si>
  <si>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</si>
  <si>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</si>
  <si>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</si>
  <si>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</si>
  <si>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</si>
  <si>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</si>
  <si>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</si>
  <si>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</si>
  <si>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</si>
  <si>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</si>
  <si>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</si>
  <si>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</si>
  <si>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</si>
  <si>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</si>
  <si>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</si>
  <si>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</si>
  <si>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</si>
  <si>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</si>
  <si>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</si>
  <si>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</si>
  <si>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</si>
  <si>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</si>
  <si>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</si>
  <si>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</si>
  <si>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</si>
  <si>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</si>
  <si>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</si>
  <si>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</si>
  <si>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</si>
  <si>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</si>
  <si>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</si>
  <si>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</si>
  <si>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</si>
  <si>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</si>
  <si>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</si>
  <si>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</si>
  <si>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</si>
  <si>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</si>
  <si>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</si>
  <si>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</si>
  <si>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</si>
  <si>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</si>
  <si>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</si>
  <si>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</si>
  <si>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</si>
  <si>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</si>
  <si>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</si>
  <si>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</si>
  <si>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</si>
  <si>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</si>
  <si>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</si>
  <si>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</si>
  <si>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</si>
  <si>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</si>
  <si>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</si>
  <si>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</si>
  <si>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</si>
  <si>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</si>
  <si>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</si>
  <si>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</si>
  <si>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</si>
  <si>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</si>
  <si>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</si>
  <si>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</si>
  <si>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</si>
  <si>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</si>
  <si>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</si>
  <si>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</si>
  <si>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</si>
  <si>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</si>
  <si>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</si>
  <si>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</si>
  <si>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</si>
  <si>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</si>
  <si>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</si>
  <si>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</si>
  <si>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</si>
  <si>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</si>
  <si>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</si>
  <si>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</si>
  <si>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</si>
  <si>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</si>
  <si>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</si>
  <si>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</si>
  <si>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</si>
  <si>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</si>
  <si>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</si>
  <si>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</si>
  <si>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</si>
  <si>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</si>
  <si>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</si>
  <si>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</si>
  <si>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</si>
  <si>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</si>
  <si>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</si>
  <si>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</si>
  <si>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</si>
  <si>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</si>
  <si>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</si>
  <si>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</si>
  <si>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</si>
  <si>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</si>
  <si>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</si>
  <si>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</si>
  <si>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</si>
  <si>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</si>
  <si>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</si>
  <si>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</si>
  <si>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</si>
  <si>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</si>
  <si>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</si>
  <si>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</si>
  <si>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</si>
  <si>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</si>
  <si>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</si>
  <si>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</si>
  <si>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</si>
  <si>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</si>
  <si>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</si>
  <si>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</si>
  <si>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</si>
  <si>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</si>
  <si>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</si>
  <si>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</si>
  <si>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</si>
  <si>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</si>
  <si>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</si>
  <si>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</si>
  <si>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</si>
  <si>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</si>
  <si>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</si>
  <si>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</si>
  <si>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</si>
  <si>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</si>
  <si>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</si>
  <si>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</si>
  <si>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</si>
  <si>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</si>
  <si>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</si>
  <si>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</si>
  <si>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</si>
  <si>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</si>
  <si>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</si>
  <si>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</si>
  <si>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</si>
  <si>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</si>
  <si>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</si>
  <si>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</si>
  <si>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</si>
  <si>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</si>
  <si>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</si>
  <si>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</si>
  <si>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</si>
  <si>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</si>
  <si>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</si>
  <si>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</si>
  <si>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</si>
  <si>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</si>
  <si>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</si>
  <si>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</si>
  <si>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</si>
  <si>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</si>
  <si>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</si>
  <si>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</si>
  <si>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</si>
  <si>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</si>
  <si>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</si>
  <si>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</si>
  <si>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</si>
  <si>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</si>
  <si>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</si>
  <si>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</si>
  <si>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</si>
  <si>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</si>
  <si>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</si>
  <si>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</si>
  <si>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</si>
  <si>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</si>
  <si>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</si>
  <si>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</si>
  <si>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</si>
  <si>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</si>
  <si>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</si>
  <si>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</si>
  <si>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</si>
  <si>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</si>
  <si>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</si>
  <si>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</si>
  <si>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</si>
  <si>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</si>
  <si>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</si>
  <si>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</si>
  <si>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</si>
  <si>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</si>
  <si>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</si>
  <si>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</si>
  <si>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</si>
  <si>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</si>
  <si>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</si>
  <si>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</si>
  <si>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</si>
  <si>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</si>
  <si>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</si>
  <si>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</si>
  <si>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</si>
  <si>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</si>
  <si>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</si>
  <si>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</si>
  <si>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</si>
  <si>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</si>
  <si>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</si>
  <si>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</si>
  <si>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</si>
  <si>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</si>
  <si>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</si>
  <si>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</si>
  <si>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</si>
  <si>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</si>
  <si>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</si>
  <si>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</si>
  <si>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</si>
  <si>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</si>
  <si>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</si>
  <si>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</si>
  <si>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</si>
  <si>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</si>
  <si>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</si>
  <si>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</si>
  <si>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</si>
  <si>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</si>
  <si>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</si>
  <si>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</si>
  <si>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</si>
  <si>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</si>
  <si>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</si>
  <si>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</si>
  <si>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</si>
  <si>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</si>
  <si>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</si>
  <si>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</si>
  <si>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</si>
  <si>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</si>
  <si>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</si>
  <si>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</si>
  <si>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</si>
  <si>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</si>
  <si>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</si>
  <si>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</si>
  <si>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</si>
  <si>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</si>
  <si>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</si>
  <si>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</si>
  <si>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</si>
  <si>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</si>
  <si>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</si>
  <si>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</si>
  <si>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</si>
  <si>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</si>
  <si>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</si>
  <si>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</si>
  <si>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</si>
  <si>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</si>
  <si>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</si>
  <si>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</si>
  <si>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</si>
  <si>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</si>
  <si>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</si>
  <si>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</si>
  <si>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</si>
  <si>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</si>
  <si>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</si>
  <si>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</si>
  <si>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</si>
  <si>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</si>
  <si>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</si>
  <si>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</si>
  <si>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</si>
  <si>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</si>
  <si>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</si>
  <si>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</si>
  <si>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</si>
  <si>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</si>
  <si>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</si>
  <si>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</si>
  <si>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</si>
  <si>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</si>
  <si>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</si>
  <si>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</si>
  <si>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</si>
  <si>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</si>
  <si>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</si>
  <si>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</si>
  <si>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</si>
  <si>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</si>
  <si>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</si>
  <si>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</si>
  <si>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</si>
  <si>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</si>
  <si>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</si>
  <si>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</si>
  <si>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</si>
  <si>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</si>
  <si>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</si>
  <si>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</si>
  <si>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</si>
  <si>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</si>
  <si>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</si>
  <si>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</si>
  <si>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</si>
  <si>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</si>
  <si>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</si>
  <si>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</si>
  <si>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</si>
  <si>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</si>
  <si>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</si>
  <si>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</si>
  <si>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</si>
  <si>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</si>
  <si>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</si>
  <si>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</si>
  <si>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</si>
  <si>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</si>
  <si>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</si>
  <si>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</si>
  <si>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</si>
  <si>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</si>
  <si>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</si>
  <si>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</si>
  <si>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</si>
  <si>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</si>
  <si>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</si>
  <si>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</si>
  <si>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</si>
  <si>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</si>
  <si>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</si>
  <si>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</si>
  <si>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</si>
  <si>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</si>
  <si>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</si>
  <si>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</si>
  <si>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</si>
  <si>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</si>
  <si>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</si>
  <si>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</si>
  <si>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</si>
  <si>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</si>
  <si>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</si>
  <si>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</si>
  <si>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</si>
  <si>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</si>
  <si>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</si>
  <si>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</si>
  <si>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</si>
  <si>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</si>
  <si>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</si>
  <si>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</si>
  <si>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</si>
  <si>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</si>
  <si>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</si>
  <si>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</si>
  <si>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</si>
  <si>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</si>
  <si>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</si>
  <si>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</si>
  <si>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</si>
  <si>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</si>
  <si>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</si>
  <si>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</si>
  <si>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</si>
  <si>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</si>
  <si>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</si>
  <si>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</si>
  <si>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</si>
  <si>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</si>
  <si>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</si>
  <si>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</si>
  <si>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</si>
  <si>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</si>
  <si>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</si>
  <si>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</si>
  <si>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</si>
  <si>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</si>
  <si>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</si>
  <si>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</si>
  <si>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</si>
  <si>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</si>
  <si>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</si>
  <si>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</si>
  <si>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</si>
  <si>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</si>
  <si>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</si>
  <si>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</si>
  <si>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</si>
  <si>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</si>
  <si>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</si>
  <si>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</si>
  <si>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</si>
  <si>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</si>
  <si>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</si>
  <si>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</si>
  <si>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</si>
  <si>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</si>
  <si>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</si>
  <si>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</si>
  <si>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</si>
  <si>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</si>
  <si>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</si>
  <si>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</si>
  <si>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</si>
  <si>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</si>
  <si>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</si>
  <si>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</si>
  <si>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</si>
  <si>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</si>
  <si>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</si>
  <si>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</si>
  <si>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</si>
  <si>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</si>
  <si>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</si>
  <si>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</si>
  <si>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</si>
  <si>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</si>
  <si>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</si>
  <si>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</si>
  <si>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</si>
  <si>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</si>
  <si>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</si>
  <si>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</si>
  <si>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</si>
  <si>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</si>
  <si>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</si>
  <si>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</si>
  <si>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</si>
  <si>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</si>
  <si>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</si>
  <si>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</si>
  <si>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</si>
  <si>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</si>
  <si>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</si>
  <si>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</si>
  <si>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</si>
  <si>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</si>
  <si>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</si>
  <si>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</si>
  <si>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</si>
  <si>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</si>
  <si>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</si>
  <si>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</si>
  <si>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</si>
  <si>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</si>
  <si>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</si>
  <si>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</si>
  <si>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</si>
  <si>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</si>
  <si>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</si>
  <si>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</si>
  <si>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</si>
  <si>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</si>
  <si>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</si>
  <si>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</si>
  <si>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</si>
  <si>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</si>
  <si>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</si>
  <si>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</si>
  <si>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</si>
  <si>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</si>
  <si>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</si>
  <si>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</si>
  <si>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</si>
  <si>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</si>
  <si>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</si>
  <si>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</si>
  <si>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</si>
  <si>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</si>
  <si>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</si>
  <si>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</si>
  <si>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</si>
  <si>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</si>
  <si>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</si>
  <si>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</si>
  <si>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</si>
  <si>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</si>
  <si>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</si>
  <si>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</si>
  <si>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</si>
  <si>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</si>
  <si>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</si>
  <si>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</si>
  <si>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</si>
  <si>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</si>
  <si>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</si>
  <si>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</si>
  <si>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</si>
  <si>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</si>
  <si>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</si>
  <si>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</si>
  <si>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</si>
  <si>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</si>
  <si>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</si>
  <si>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</si>
  <si>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</si>
  <si>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</si>
  <si>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</si>
  <si>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</si>
  <si>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</si>
  <si>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</si>
  <si>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</si>
  <si>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</si>
  <si>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</si>
  <si>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</si>
  <si>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</si>
  <si>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</si>
  <si>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</si>
  <si>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</si>
  <si>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</si>
  <si>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</si>
  <si>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</si>
  <si>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</si>
  <si>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</si>
  <si>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</si>
  <si>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</si>
  <si>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</si>
  <si>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</si>
  <si>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</si>
  <si>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</si>
  <si>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</si>
  <si>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</si>
  <si>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</si>
  <si>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</si>
  <si>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</si>
  <si>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</si>
  <si>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</si>
  <si>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</si>
  <si>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</si>
  <si>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</si>
  <si>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</si>
  <si>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</si>
  <si>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</si>
  <si>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</si>
  <si>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</si>
  <si>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</si>
  <si>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</si>
  <si>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</si>
  <si>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</si>
  <si>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</si>
  <si>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</si>
  <si>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</si>
  <si>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</si>
  <si>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</si>
  <si>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</si>
  <si>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</si>
  <si>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</si>
  <si>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</si>
  <si>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</si>
  <si>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</si>
  <si>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</si>
  <si>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</si>
  <si>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</si>
  <si>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</si>
  <si>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</si>
  <si>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</si>
  <si>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</si>
  <si>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</si>
  <si>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</si>
  <si>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</si>
  <si>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</si>
  <si>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</si>
  <si>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</si>
  <si>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</si>
  <si>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</si>
  <si>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</si>
  <si>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</si>
  <si>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</si>
  <si>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</si>
  <si>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</si>
  <si>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</si>
  <si>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</si>
  <si>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</si>
  <si>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</si>
  <si>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</si>
  <si>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</si>
  <si>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</si>
  <si>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</si>
  <si>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</si>
  <si>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</si>
  <si>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</si>
  <si>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</si>
  <si>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</si>
  <si>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</si>
  <si>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</si>
  <si>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</si>
  <si>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</si>
  <si>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</si>
  <si>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</si>
  <si>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</si>
  <si>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</si>
  <si>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</si>
  <si>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</si>
  <si>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</si>
  <si>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</si>
  <si>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</si>
  <si>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</si>
  <si>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</si>
  <si>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</si>
  <si>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</si>
  <si>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</si>
  <si>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</si>
  <si>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</si>
  <si>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</si>
  <si>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</si>
  <si>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</si>
  <si>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</si>
  <si>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</si>
  <si>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</si>
  <si>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</si>
  <si>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</si>
  <si>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</si>
  <si>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</si>
  <si>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</si>
  <si>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</si>
  <si>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</si>
  <si>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</si>
  <si>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</si>
  <si>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</si>
  <si>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</si>
  <si>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</si>
  <si>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</si>
  <si>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</si>
  <si>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</si>
  <si>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</si>
  <si>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</si>
  <si>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</si>
  <si>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</si>
  <si>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</si>
  <si>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</si>
  <si>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</si>
  <si>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</si>
  <si>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</si>
  <si>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</si>
  <si>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</si>
  <si>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</si>
  <si>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</si>
  <si>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</si>
  <si>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</si>
  <si>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</si>
  <si>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</si>
  <si>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</si>
  <si>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</si>
  <si>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</si>
  <si>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</si>
  <si>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</si>
  <si>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</si>
  <si>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</si>
  <si>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</si>
  <si>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</si>
  <si>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</si>
  <si>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</si>
  <si>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</si>
  <si>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</si>
  <si>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</si>
  <si>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</si>
  <si>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</si>
  <si>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</si>
  <si>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</si>
  <si>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</si>
  <si>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</si>
  <si>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</si>
  <si>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</si>
  <si>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</si>
  <si>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</si>
  <si>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</si>
  <si>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</si>
  <si>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</si>
  <si>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</si>
  <si>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</si>
  <si>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</si>
  <si>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</si>
  <si>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</si>
  <si>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</si>
  <si>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</si>
  <si>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</si>
  <si>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</si>
  <si>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</si>
  <si>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</si>
  <si>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</si>
  <si>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</si>
  <si>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</si>
  <si>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</si>
  <si>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</si>
  <si>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</si>
  <si>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</si>
  <si>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</si>
  <si>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</si>
  <si>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</si>
  <si>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</si>
  <si>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</si>
  <si>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</si>
  <si>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</si>
  <si>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</si>
  <si>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</si>
  <si>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</si>
  <si>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</si>
  <si>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</si>
  <si>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</si>
  <si>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</si>
  <si>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</si>
  <si>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</si>
  <si>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</si>
  <si>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</si>
  <si>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</si>
  <si>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</si>
  <si>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</si>
  <si>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</si>
  <si>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</si>
  <si>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</si>
  <si>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</si>
  <si>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</si>
  <si>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</si>
  <si>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</si>
  <si>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</si>
  <si>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</si>
  <si>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</si>
  <si>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</si>
  <si>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</si>
  <si>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</si>
  <si>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</si>
  <si>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</si>
  <si>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</si>
  <si>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</si>
  <si>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</si>
  <si>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</si>
  <si>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</si>
  <si>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</si>
  <si>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</si>
  <si>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</si>
  <si>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</si>
  <si>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</si>
  <si>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</si>
  <si>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</si>
  <si>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</si>
  <si>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</si>
  <si>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</si>
  <si>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</si>
  <si>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</si>
  <si>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</si>
  <si>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</si>
  <si>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</si>
  <si>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</si>
  <si>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</si>
  <si>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</si>
  <si>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</si>
  <si>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</si>
  <si>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</si>
  <si>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</si>
  <si>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</si>
  <si>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</si>
  <si>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</si>
  <si>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</si>
  <si>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</si>
  <si>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</si>
  <si>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</si>
  <si>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</si>
  <si>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</si>
  <si>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</si>
  <si>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</si>
  <si>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</si>
  <si>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</si>
  <si>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</si>
  <si>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</si>
  <si>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</si>
  <si>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</si>
  <si>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</si>
  <si>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</si>
  <si>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</si>
  <si>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</si>
  <si>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</si>
  <si>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</si>
  <si>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</si>
  <si>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</si>
  <si>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</si>
  <si>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</si>
  <si>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</si>
  <si>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</si>
  <si>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</si>
  <si>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</si>
  <si>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</si>
  <si>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</si>
  <si>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</si>
  <si>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</si>
  <si>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</si>
  <si>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</si>
  <si>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</si>
  <si>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</si>
  <si>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</si>
  <si>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</si>
  <si>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</si>
  <si>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</si>
  <si>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</si>
  <si>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</si>
  <si>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</si>
  <si>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</si>
  <si>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</si>
  <si>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</si>
  <si>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</si>
  <si>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</si>
  <si>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</si>
  <si>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</si>
  <si>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</si>
  <si>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</si>
  <si>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</si>
  <si>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</si>
  <si>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</si>
  <si>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</si>
  <si>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</si>
  <si>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</si>
  <si>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</si>
  <si>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</si>
  <si>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</si>
  <si>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</si>
  <si>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</si>
  <si>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</si>
  <si>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</si>
  <si>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</si>
  <si>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</si>
  <si>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</si>
  <si>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</si>
  <si>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</si>
  <si>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</si>
  <si>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</si>
  <si>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</si>
  <si>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</si>
  <si>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</si>
  <si>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</si>
  <si>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</si>
  <si>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</si>
  <si>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</si>
  <si>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</si>
  <si>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</si>
  <si>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</si>
  <si>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</si>
  <si>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</si>
  <si>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</si>
  <si>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</si>
  <si>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</si>
  <si>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</si>
  <si>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</si>
  <si>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</si>
  <si>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</si>
  <si>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</si>
  <si>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</si>
  <si>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</si>
  <si>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</si>
  <si>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</si>
  <si>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</si>
  <si>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</si>
  <si>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</si>
  <si>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</si>
  <si>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</si>
  <si>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</si>
  <si>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</si>
  <si>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</si>
  <si>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</si>
  <si>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</si>
  <si>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</si>
  <si>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</si>
  <si>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</si>
  <si>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</si>
  <si>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</si>
  <si>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</si>
  <si>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</si>
  <si>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</si>
  <si>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</si>
  <si>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</si>
  <si>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</si>
  <si>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</si>
  <si>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</si>
  <si>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</si>
  <si>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</si>
  <si>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</si>
  <si>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</si>
  <si>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</si>
  <si>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</si>
  <si>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</si>
  <si>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</si>
  <si>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</si>
  <si>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</si>
  <si>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</si>
  <si>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</si>
  <si>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</si>
  <si>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</si>
  <si>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</si>
  <si>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</si>
  <si>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</si>
  <si>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</si>
  <si>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</si>
  <si>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</si>
  <si>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</si>
  <si>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</si>
  <si>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</si>
  <si>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</si>
  <si>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</si>
  <si>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</si>
  <si>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</si>
  <si>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</si>
  <si>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</si>
  <si>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</si>
  <si>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</si>
  <si>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</si>
  <si>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</si>
  <si>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</si>
  <si>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</si>
  <si>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</si>
  <si>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</si>
  <si>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</si>
  <si>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</si>
  <si>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</si>
  <si>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</si>
  <si>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</si>
  <si>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</si>
  <si>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</si>
  <si>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</si>
  <si>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</si>
  <si>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</si>
  <si>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</si>
  <si>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</si>
  <si>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</si>
  <si>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</si>
  <si>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</si>
  <si>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</si>
  <si>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</si>
  <si>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</si>
  <si>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</si>
  <si>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</si>
  <si>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</si>
  <si>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</si>
  <si>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</si>
  <si>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</si>
  <si>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</si>
  <si>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</si>
  <si>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</si>
  <si>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</si>
  <si>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</si>
  <si>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</si>
  <si>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</si>
  <si>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</si>
  <si>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</si>
  <si>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</si>
  <si>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</si>
  <si>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</si>
  <si>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</si>
  <si>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</si>
  <si>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</si>
  <si>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</si>
  <si>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</si>
  <si>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</si>
  <si>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</si>
  <si>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</si>
  <si>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</si>
  <si>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</si>
  <si>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</si>
  <si>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</si>
  <si>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</si>
  <si>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</si>
  <si>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</si>
  <si>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</si>
  <si>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</si>
  <si>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</si>
  <si>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</si>
  <si>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</si>
  <si>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</si>
  <si>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</si>
  <si>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</si>
  <si>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</si>
  <si>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</si>
  <si>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</si>
  <si>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</si>
  <si>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</si>
  <si>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</si>
  <si>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</si>
  <si>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</si>
  <si>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</si>
  <si>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</si>
  <si>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</si>
  <si>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</si>
  <si>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</si>
  <si>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</si>
  <si>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</si>
  <si>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</si>
  <si>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</si>
  <si>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</si>
  <si>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</si>
  <si>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</si>
  <si>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</si>
  <si>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</si>
  <si>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</si>
  <si>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</si>
  <si>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</si>
  <si>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</si>
  <si>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</si>
  <si>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</si>
  <si>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</si>
  <si>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</si>
  <si>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</si>
  <si>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</si>
  <si>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</si>
  <si>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</si>
  <si>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</si>
  <si>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</si>
  <si>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</si>
  <si>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</si>
  <si>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</si>
  <si>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</si>
  <si>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</si>
  <si>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</si>
  <si>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</si>
  <si>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</si>
  <si>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</si>
  <si>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</si>
  <si>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</si>
  <si>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</si>
  <si>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</si>
  <si>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</si>
  <si>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</si>
  <si>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</si>
  <si>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</si>
  <si>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</si>
  <si>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</si>
  <si>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</si>
  <si>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</si>
  <si>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</si>
  <si>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</si>
  <si>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</si>
  <si>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</si>
  <si>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</si>
  <si>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</si>
  <si>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</si>
  <si>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</si>
  <si>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</si>
  <si>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</si>
  <si>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</si>
  <si>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</si>
  <si>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</si>
  <si>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</si>
  <si>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</si>
  <si>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</si>
  <si>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</si>
  <si>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</si>
  <si>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</si>
  <si>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</si>
  <si>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</si>
  <si>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</si>
  <si>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</si>
  <si>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</si>
  <si>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</si>
  <si>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</si>
  <si>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</si>
  <si>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</si>
  <si>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</si>
  <si>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</si>
  <si>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</si>
  <si>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</si>
  <si>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</si>
  <si>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</si>
  <si>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</si>
  <si>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</si>
  <si>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</si>
  <si>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</si>
  <si>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</si>
  <si>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</si>
  <si>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</si>
  <si>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</si>
  <si>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</si>
  <si>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</si>
  <si>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</si>
  <si>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</si>
  <si>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</si>
  <si>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</si>
  <si>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</si>
  <si>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</si>
  <si>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</si>
  <si>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</si>
  <si>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</si>
  <si>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</si>
  <si>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</si>
  <si>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</si>
  <si>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</si>
  <si>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</si>
  <si>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</si>
  <si>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</si>
  <si>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</si>
  <si>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</si>
  <si>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</si>
  <si>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</si>
  <si>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</si>
  <si>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</si>
  <si>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</si>
  <si>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</si>
  <si>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</si>
  <si>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</si>
  <si>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</si>
  <si>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</si>
  <si>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</si>
  <si>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</si>
  <si>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</si>
  <si>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</si>
  <si>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</si>
  <si>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</si>
  <si>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</si>
  <si>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</si>
  <si>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</si>
  <si>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</si>
  <si>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</si>
  <si>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</si>
  <si>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</si>
  <si>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</si>
  <si>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</si>
  <si>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</si>
  <si>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</si>
  <si>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</si>
  <si>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</si>
  <si>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</si>
  <si>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</si>
  <si>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</si>
  <si>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</si>
  <si>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</si>
  <si>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</si>
  <si>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</si>
  <si>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</si>
  <si>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</si>
  <si>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</si>
  <si>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</si>
  <si>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</si>
  <si>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</si>
  <si>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</si>
  <si>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</si>
  <si>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</si>
  <si>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</si>
  <si>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</si>
  <si>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</si>
  <si>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</si>
  <si>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</si>
  <si>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</si>
  <si>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</si>
  <si>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</si>
  <si>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</si>
  <si>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</si>
  <si>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</si>
  <si>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</si>
  <si>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</si>
  <si>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</si>
  <si>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</si>
  <si>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</si>
  <si>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</si>
  <si>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</si>
  <si>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</si>
  <si>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</si>
  <si>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</si>
  <si>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</si>
  <si>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</si>
  <si>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</si>
  <si>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</si>
  <si>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</si>
  <si>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</si>
  <si>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</si>
  <si>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</si>
  <si>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</si>
  <si>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</si>
  <si>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</si>
  <si>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</si>
  <si>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</si>
  <si>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</si>
  <si>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</si>
  <si>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</si>
  <si>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</si>
  <si>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</si>
  <si>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</si>
  <si>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</si>
  <si>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</si>
  <si>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</si>
  <si>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</si>
  <si>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</si>
  <si>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</si>
  <si>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</si>
  <si>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</si>
  <si>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</si>
  <si>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</si>
  <si>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</si>
  <si>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</si>
  <si>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</si>
  <si>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</si>
  <si>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</si>
  <si>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</si>
  <si>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</si>
  <si>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</si>
  <si>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</si>
  <si>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</si>
  <si>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</si>
  <si>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</si>
  <si>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</si>
  <si>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</si>
  <si>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</si>
  <si>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</si>
  <si>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</si>
  <si>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</si>
  <si>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</si>
  <si>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</si>
  <si>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</si>
  <si>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</si>
  <si>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</si>
  <si>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</si>
  <si>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</si>
  <si>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</si>
  <si>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</si>
  <si>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</si>
  <si>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</si>
  <si>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</si>
  <si>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</si>
  <si>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</si>
  <si>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</si>
  <si>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</si>
  <si>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</si>
  <si>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</si>
  <si>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</si>
  <si>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</si>
  <si>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</si>
  <si>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</si>
  <si>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</si>
  <si>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</si>
  <si>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</si>
  <si>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</si>
  <si>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</si>
  <si>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</si>
  <si>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</si>
  <si>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</si>
  <si>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</si>
  <si>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</si>
  <si>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</si>
  <si>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</si>
  <si>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</si>
  <si>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</si>
  <si>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</si>
  <si>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</si>
  <si>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</si>
  <si>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</si>
  <si>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</si>
  <si>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</si>
  <si>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</si>
  <si>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</si>
  <si>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</si>
  <si>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</si>
  <si>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</si>
  <si>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</si>
  <si>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</si>
  <si>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</si>
  <si>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</si>
  <si>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</si>
  <si>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</si>
  <si>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</si>
  <si>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</si>
  <si>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</si>
  <si>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</si>
  <si>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</si>
  <si>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</si>
  <si>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</si>
  <si>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</si>
  <si>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</si>
  <si>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</si>
  <si>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</si>
  <si>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</si>
  <si>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</si>
  <si>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</si>
  <si>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</si>
  <si>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</si>
  <si>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</si>
  <si>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</si>
  <si>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</si>
  <si>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</si>
  <si>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</si>
  <si>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</si>
  <si>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</si>
  <si>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</si>
  <si>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</si>
  <si>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</si>
  <si>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</si>
  <si>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</si>
  <si>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</si>
  <si>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</si>
  <si>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</si>
  <si>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</si>
  <si>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</si>
  <si>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</si>
  <si>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</si>
  <si>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</si>
  <si>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</si>
  <si>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</si>
  <si>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</si>
  <si>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</si>
  <si>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</si>
  <si>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</si>
  <si>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</si>
  <si>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</si>
  <si>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</si>
  <si>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</si>
  <si>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</si>
  <si>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</si>
  <si>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</si>
  <si>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</si>
  <si>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</si>
  <si>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</si>
  <si>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</si>
  <si>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</si>
  <si>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</si>
  <si>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</si>
  <si>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</si>
  <si>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</si>
  <si>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</si>
  <si>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</si>
  <si>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</si>
  <si>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</si>
  <si>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</si>
  <si>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</si>
  <si>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</si>
  <si>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</si>
  <si>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</si>
  <si>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</si>
  <si>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</si>
  <si>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</si>
  <si>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</si>
  <si>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</si>
  <si>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</si>
  <si>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</si>
  <si>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</si>
  <si>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</si>
  <si>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</si>
  <si>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</si>
  <si>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</si>
  <si>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</si>
  <si>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</si>
  <si>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</si>
  <si>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</si>
  <si>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</si>
  <si>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</si>
  <si>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</si>
  <si>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</si>
  <si>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</si>
  <si>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</si>
  <si>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</si>
  <si>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</si>
  <si>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</si>
  <si>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</si>
  <si>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</si>
  <si>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</si>
  <si>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</si>
  <si>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</si>
  <si>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</si>
  <si>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</si>
  <si>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</si>
  <si>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</si>
  <si>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</si>
  <si>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</si>
  <si>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</si>
  <si>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</si>
  <si>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</si>
  <si>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</si>
  <si>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</si>
  <si>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</si>
  <si>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</si>
  <si>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</si>
  <si>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</si>
  <si>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</si>
  <si>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</si>
  <si>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</si>
  <si>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</si>
  <si>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</si>
  <si>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</si>
  <si>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</si>
  <si>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</si>
  <si>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</si>
  <si>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</si>
  <si>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</si>
  <si>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</si>
  <si>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</si>
  <si>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</si>
  <si>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</si>
  <si>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</si>
  <si>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</si>
  <si>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</si>
  <si>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</si>
  <si>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</si>
  <si>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</si>
  <si>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</si>
  <si>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</si>
  <si>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</si>
  <si>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</si>
  <si>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</si>
  <si>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</si>
  <si>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</si>
  <si>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</si>
  <si>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</si>
  <si>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</si>
  <si>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</si>
  <si>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</si>
  <si>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</si>
  <si>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</si>
  <si>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</si>
  <si>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</si>
  <si>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</si>
  <si>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</si>
  <si>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</si>
  <si>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</si>
  <si>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</si>
  <si>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</si>
  <si>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</si>
  <si>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</si>
  <si>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</si>
  <si>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</si>
  <si>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</si>
  <si>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</si>
  <si>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</si>
  <si>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</si>
  <si>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</si>
  <si>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</si>
  <si>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</si>
  <si>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</si>
  <si>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</si>
  <si>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</si>
  <si>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</si>
  <si>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</si>
  <si>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</si>
  <si>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</si>
  <si>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</si>
  <si>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</si>
  <si>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</si>
  <si>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</si>
  <si>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</si>
  <si>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</si>
  <si>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</si>
  <si>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</si>
  <si>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</si>
  <si>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</si>
  <si>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</si>
  <si>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</si>
  <si>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</si>
  <si>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</si>
  <si>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</si>
  <si>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</si>
  <si>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</si>
  <si>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</si>
  <si>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</si>
  <si>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</si>
  <si>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</si>
  <si>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</si>
  <si>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</si>
  <si>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</si>
  <si>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</si>
  <si>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</si>
  <si>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</si>
  <si>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</si>
  <si>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</si>
  <si>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</si>
  <si>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</si>
  <si>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</si>
  <si>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</si>
  <si>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</si>
  <si>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</si>
  <si>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</si>
  <si>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</si>
  <si>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</si>
  <si>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</si>
  <si>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</si>
  <si>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</si>
  <si>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</si>
  <si>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</si>
  <si>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</si>
  <si>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</si>
  <si>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</si>
  <si>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</si>
  <si>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</si>
  <si>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</si>
  <si>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</si>
  <si>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</si>
  <si>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</si>
  <si>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</si>
  <si>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</si>
  <si>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</si>
  <si>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</si>
  <si>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</si>
  <si>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</si>
  <si>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</si>
  <si>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</si>
  <si>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</si>
  <si>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</si>
  <si>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</si>
  <si>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</si>
  <si>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</si>
  <si>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</si>
  <si>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</si>
  <si>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</si>
  <si>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</si>
  <si>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</si>
  <si>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</si>
  <si>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</si>
  <si>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</si>
  <si>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</si>
  <si>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</si>
  <si>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</si>
  <si>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</si>
  <si>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</si>
  <si>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</si>
  <si>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</si>
  <si>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</si>
  <si>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</si>
  <si>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</si>
  <si>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</si>
  <si>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</si>
  <si>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</si>
  <si>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</si>
  <si>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</si>
  <si>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</si>
  <si>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</si>
  <si>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</si>
  <si>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</si>
  <si>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</si>
  <si>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</si>
  <si>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</si>
  <si>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</si>
  <si>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</si>
  <si>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</si>
  <si>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</si>
  <si>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</si>
  <si>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</si>
  <si>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</si>
  <si>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</si>
  <si>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</si>
  <si>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</si>
  <si>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</si>
  <si>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</si>
  <si>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</si>
  <si>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</si>
  <si>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</si>
  <si>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</si>
  <si>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</si>
  <si>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</si>
  <si>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</si>
  <si>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</si>
  <si>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</si>
  <si>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</si>
  <si>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</si>
  <si>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</si>
  <si>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</si>
  <si>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</si>
  <si>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</si>
  <si>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</si>
  <si>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</si>
  <si>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</si>
  <si>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</si>
  <si>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</si>
  <si>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</si>
  <si>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</si>
  <si>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</si>
  <si>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</si>
  <si>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</si>
  <si>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</si>
  <si>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</si>
  <si>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</si>
  <si>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</si>
  <si>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</si>
  <si>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</si>
  <si>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</si>
  <si>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</si>
  <si>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</si>
  <si>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</si>
  <si>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</si>
  <si>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</si>
  <si>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</si>
  <si>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</si>
  <si>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</si>
  <si>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</si>
  <si>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</si>
  <si>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</si>
  <si>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</si>
  <si>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</si>
  <si>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</si>
  <si>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</si>
  <si>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</si>
  <si>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</si>
  <si>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</si>
  <si>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</si>
  <si>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</si>
  <si>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</si>
  <si>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</si>
  <si>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</si>
  <si>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</si>
  <si>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</si>
  <si>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</si>
  <si>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</si>
  <si>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</si>
  <si>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</si>
  <si>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</si>
  <si>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</si>
  <si>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</si>
  <si>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</si>
  <si>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</si>
  <si>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</si>
  <si>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</si>
  <si>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</si>
  <si>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</si>
  <si>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</si>
  <si>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</si>
  <si>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</si>
  <si>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</si>
  <si>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</si>
  <si>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</si>
  <si>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</si>
  <si>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</si>
  <si>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</si>
  <si>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</si>
  <si>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</si>
  <si>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</si>
  <si>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</si>
  <si>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</si>
  <si>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</si>
  <si>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</si>
  <si>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</si>
  <si>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</si>
  <si>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</si>
  <si>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</si>
  <si>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</si>
  <si>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</si>
  <si>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</si>
  <si>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</si>
  <si>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</si>
  <si>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</si>
  <si>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</si>
  <si>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</si>
  <si>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</si>
  <si>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</si>
  <si>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</si>
  <si>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</si>
  <si>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</si>
  <si>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</si>
  <si>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</si>
  <si>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</si>
  <si>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</si>
  <si>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</si>
  <si>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</si>
  <si>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</si>
  <si>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</si>
  <si>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</si>
  <si>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</si>
  <si>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</si>
  <si>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</si>
  <si>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</si>
  <si>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</si>
  <si>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</si>
  <si>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</si>
  <si>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</si>
  <si>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</si>
  <si>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</si>
  <si>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</si>
  <si>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</si>
  <si>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</si>
  <si>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</si>
  <si>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</si>
  <si>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</si>
  <si>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</si>
  <si>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</si>
  <si>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</si>
  <si>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</si>
  <si>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</si>
  <si>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</si>
  <si>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</si>
  <si>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</si>
  <si>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</si>
  <si>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</si>
  <si>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</si>
  <si>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</si>
  <si>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</si>
  <si>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</si>
  <si>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</si>
  <si>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</si>
  <si>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</si>
  <si>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</si>
  <si>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</si>
  <si>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</si>
  <si>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</si>
  <si>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</si>
  <si>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</si>
  <si>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</si>
  <si>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</si>
  <si>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</si>
  <si>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</si>
  <si>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</si>
  <si>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</si>
  <si>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</si>
  <si>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</si>
  <si>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</si>
  <si>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</si>
  <si>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</si>
  <si>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</si>
  <si>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</si>
  <si>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</si>
  <si>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</si>
  <si>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</si>
  <si>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</si>
  <si>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</si>
  <si>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</si>
  <si>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</si>
  <si>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</si>
  <si>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</si>
  <si>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</si>
  <si>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</si>
  <si>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</si>
  <si>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</si>
  <si>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</si>
  <si>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</si>
  <si>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</si>
  <si>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</si>
  <si>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</si>
  <si>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</si>
  <si>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</si>
  <si>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</si>
  <si>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</si>
  <si>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</si>
  <si>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</si>
  <si>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</si>
  <si>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</si>
  <si>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</si>
  <si>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</si>
  <si>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</si>
  <si>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</si>
  <si>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</si>
  <si>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</si>
  <si>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</si>
  <si>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</si>
  <si>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</si>
  <si>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</si>
  <si>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</si>
  <si>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</si>
  <si>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</si>
  <si>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</si>
  <si>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</si>
  <si>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</si>
  <si>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</si>
  <si>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</si>
  <si>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</si>
  <si>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</si>
  <si>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</si>
  <si>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</si>
  <si>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</si>
  <si>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</si>
  <si>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</si>
  <si>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</si>
  <si>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</si>
  <si>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</si>
  <si>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</si>
  <si>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</si>
  <si>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</si>
  <si>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</si>
  <si>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</si>
  <si>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</si>
  <si>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</si>
  <si>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</si>
  <si>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</si>
  <si>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</si>
  <si>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</si>
  <si>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</si>
  <si>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</si>
  <si>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</si>
  <si>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</si>
  <si>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</si>
  <si>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</si>
  <si>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</si>
  <si>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</si>
  <si>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</si>
  <si>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</si>
  <si>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</si>
  <si>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</si>
  <si>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</si>
  <si>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</si>
  <si>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</si>
  <si>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</si>
  <si>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</si>
  <si>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</si>
  <si>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</si>
  <si>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</si>
  <si>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</si>
  <si>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</si>
  <si>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</si>
  <si>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</si>
  <si>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</si>
  <si>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</si>
  <si>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</si>
  <si>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</si>
  <si>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</si>
  <si>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</si>
  <si>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</si>
  <si>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</si>
  <si>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</si>
  <si>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</si>
  <si>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</si>
  <si>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</si>
  <si>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</si>
  <si>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</si>
  <si>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</si>
  <si>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</si>
  <si>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</si>
  <si>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</si>
  <si>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</si>
  <si>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</si>
  <si>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</si>
  <si>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</si>
  <si>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</si>
  <si>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</si>
  <si>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</si>
  <si>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</si>
  <si>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</si>
  <si>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</si>
  <si>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</si>
  <si>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</si>
  <si>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</si>
  <si>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</si>
  <si>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</si>
  <si>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</si>
  <si>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</si>
  <si>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</si>
  <si>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</si>
  <si>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</si>
  <si>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</si>
  <si>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</si>
  <si>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</si>
  <si>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</si>
  <si>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</si>
  <si>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</si>
  <si>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</si>
  <si>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</si>
  <si>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</si>
  <si>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</si>
  <si>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</si>
  <si>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</si>
  <si>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</si>
  <si>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</si>
  <si>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</si>
  <si>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</si>
  <si>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</si>
  <si>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</si>
  <si>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</si>
  <si>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</si>
  <si>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</si>
  <si>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</si>
  <si>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</si>
  <si>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</si>
  <si>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</si>
  <si>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</si>
  <si>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</si>
  <si>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</si>
  <si>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</si>
  <si>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</si>
  <si>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</si>
  <si>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</si>
  <si>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</si>
  <si>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</si>
  <si>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</si>
  <si>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</si>
  <si>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</si>
  <si>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</si>
  <si>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</si>
  <si>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</si>
  <si>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</si>
  <si>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</si>
  <si>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</si>
  <si>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</si>
  <si>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</si>
  <si>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</si>
  <si>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</si>
  <si>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</si>
  <si>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</si>
  <si>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</si>
  <si>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</si>
  <si>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</si>
  <si>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</si>
  <si>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</si>
  <si>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</si>
  <si>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</si>
  <si>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</si>
  <si>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</si>
  <si>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</si>
  <si>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</si>
  <si>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</si>
  <si>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</si>
  <si>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</si>
  <si>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</si>
  <si>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</si>
  <si>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</si>
  <si>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</si>
  <si>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</si>
  <si>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</si>
  <si>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</si>
  <si>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</si>
  <si>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</si>
  <si>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</si>
  <si>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</si>
  <si>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</si>
  <si>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</si>
  <si>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</si>
  <si>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</si>
  <si>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</si>
  <si>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</si>
  <si>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</si>
  <si>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</si>
  <si>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</si>
  <si>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</si>
  <si>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</si>
  <si>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</si>
  <si>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</si>
  <si>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</si>
  <si>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</si>
  <si>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</si>
  <si>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</si>
  <si>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</si>
  <si>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</si>
  <si>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</si>
  <si>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</si>
  <si>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</si>
  <si>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</si>
  <si>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</si>
  <si>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</si>
  <si>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</si>
  <si>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</si>
  <si>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</si>
  <si>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</si>
  <si>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</si>
  <si>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</si>
  <si>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</si>
  <si>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</si>
  <si>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</si>
  <si>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</si>
  <si>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</si>
  <si>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</si>
  <si>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</si>
  <si>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</si>
  <si>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</si>
  <si>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</si>
  <si>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</si>
  <si>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</si>
  <si>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</si>
  <si>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</si>
  <si>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</si>
  <si>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</si>
  <si>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</si>
  <si>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</si>
  <si>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</si>
  <si>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</si>
  <si>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</si>
  <si>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</si>
  <si>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</si>
  <si>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</si>
  <si>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</si>
  <si>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</si>
  <si>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</si>
  <si>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</si>
  <si>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</si>
  <si>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</si>
  <si>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</si>
  <si>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</si>
  <si>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</si>
  <si>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</si>
  <si>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</si>
  <si>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</si>
  <si>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</si>
  <si>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</si>
  <si>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</si>
  <si>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</si>
  <si>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</si>
  <si>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</si>
  <si>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</si>
  <si>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</si>
  <si>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</si>
  <si>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</si>
  <si>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</si>
  <si>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</si>
  <si>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</si>
  <si>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</si>
  <si>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</si>
  <si>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</si>
  <si>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</si>
  <si>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</si>
  <si>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</si>
  <si>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</si>
  <si>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</si>
  <si>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</si>
  <si>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</si>
  <si>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</si>
  <si>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</si>
  <si>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</si>
  <si>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</si>
  <si>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</si>
  <si>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</si>
  <si>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</si>
  <si>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</si>
  <si>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</si>
  <si>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</si>
  <si>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</si>
  <si>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</si>
  <si>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</si>
  <si>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</si>
  <si>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</si>
  <si>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</si>
  <si>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</si>
  <si>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</si>
  <si>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</si>
  <si>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</si>
  <si>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</si>
  <si>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</si>
  <si>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</si>
  <si>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</si>
  <si>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</si>
  <si>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</si>
  <si>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</si>
  <si>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</si>
  <si>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</si>
  <si>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</si>
  <si>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</si>
  <si>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</si>
  <si>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</si>
  <si>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</si>
  <si>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</si>
  <si>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</si>
  <si>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</si>
  <si>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</si>
  <si>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</si>
  <si>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</si>
  <si>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</si>
  <si>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</si>
  <si>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</si>
  <si>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</si>
  <si>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</si>
  <si>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</si>
  <si>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</si>
  <si>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</si>
  <si>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</si>
  <si>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</si>
  <si>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</si>
  <si>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</si>
  <si>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</si>
  <si>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</si>
  <si>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</si>
  <si>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</si>
  <si>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</si>
  <si>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</si>
  <si>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</si>
  <si>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</si>
  <si>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</si>
  <si>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</si>
  <si>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</si>
  <si>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</si>
  <si>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</si>
  <si>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</si>
  <si>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</si>
  <si>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</si>
  <si>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</si>
  <si>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</si>
  <si>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</si>
  <si>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</si>
  <si>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</si>
  <si>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</si>
  <si>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</si>
  <si>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</si>
  <si>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</si>
  <si>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</si>
  <si>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</si>
  <si>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</si>
  <si>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</si>
  <si>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</si>
  <si>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</si>
  <si>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</si>
  <si>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</si>
  <si>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</si>
  <si>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</si>
  <si>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</si>
  <si>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</si>
  <si>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</si>
  <si>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</si>
  <si>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</si>
  <si>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</si>
  <si>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</si>
  <si>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</si>
  <si>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</si>
  <si>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</si>
  <si>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</si>
  <si>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</si>
  <si>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</si>
  <si>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</si>
  <si>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</si>
  <si>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</si>
  <si>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</si>
  <si>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</si>
  <si>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</si>
  <si>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</si>
  <si>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</si>
  <si>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</si>
  <si>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</si>
  <si>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</si>
  <si>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</si>
  <si>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</si>
  <si>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</si>
  <si>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</si>
  <si>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</si>
  <si>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</si>
  <si>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</si>
  <si>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</si>
  <si>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</si>
  <si>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</si>
  <si>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</si>
  <si>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</si>
  <si>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</si>
  <si>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</si>
  <si>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</si>
  <si>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</si>
  <si>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</si>
  <si>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</si>
  <si>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</si>
  <si>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</si>
  <si>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</si>
  <si>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</si>
  <si>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</si>
  <si>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</si>
  <si>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</si>
  <si>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</si>
  <si>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</si>
  <si>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</si>
  <si>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</si>
  <si>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</si>
  <si>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</si>
  <si>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</si>
  <si>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</si>
  <si>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</si>
  <si>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</si>
  <si>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</si>
  <si>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</si>
  <si>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</si>
  <si>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</si>
  <si>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</si>
  <si>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</si>
  <si>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</si>
  <si>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</si>
  <si>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</si>
  <si>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</si>
  <si>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</si>
  <si>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</si>
  <si>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</si>
  <si>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</si>
  <si>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</si>
  <si>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</si>
  <si>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</si>
  <si>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</si>
  <si>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</si>
  <si>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</si>
  <si>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</si>
  <si>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</si>
  <si>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</si>
  <si>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</si>
  <si>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</si>
  <si>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</si>
  <si>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</si>
  <si>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</si>
  <si>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</si>
  <si>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</si>
  <si>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</si>
  <si>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</si>
  <si>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</si>
  <si>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</si>
  <si>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</si>
  <si>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</si>
  <si>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</si>
  <si>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</si>
  <si>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</si>
  <si>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</si>
  <si>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</si>
  <si>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</si>
  <si>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</si>
  <si>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</si>
  <si>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</si>
  <si>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</si>
  <si>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</si>
  <si>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</si>
  <si>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</si>
  <si>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</si>
  <si>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</si>
  <si>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</si>
  <si>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</si>
  <si>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</si>
  <si>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</si>
  <si>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</si>
  <si>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</si>
  <si>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</si>
  <si>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</si>
  <si>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</si>
  <si>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</si>
  <si>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</si>
  <si>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</si>
  <si>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</si>
  <si>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</si>
  <si>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</si>
  <si>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</si>
  <si>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</si>
  <si>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</si>
  <si>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</si>
  <si>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</si>
  <si>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</si>
  <si>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</si>
  <si>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</si>
  <si>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</si>
  <si>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</si>
  <si>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</si>
  <si>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</si>
  <si>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</si>
  <si>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</si>
  <si>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</si>
  <si>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</si>
  <si>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</si>
  <si>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</si>
  <si>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</si>
  <si>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</si>
  <si>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</si>
  <si>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</si>
  <si>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</si>
  <si>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</si>
  <si>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</si>
  <si>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</si>
  <si>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</si>
  <si>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</si>
  <si>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</si>
  <si>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</si>
  <si>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</si>
  <si>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</si>
  <si>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</si>
  <si>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</si>
  <si>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</si>
  <si>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</si>
  <si>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</si>
  <si>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</si>
  <si>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</si>
  <si>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</si>
  <si>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</si>
  <si>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</si>
  <si>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</si>
  <si>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</si>
  <si>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</si>
  <si>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</si>
  <si>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</si>
  <si>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</si>
  <si>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</si>
  <si>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</si>
  <si>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</si>
  <si>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</si>
  <si>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</si>
  <si>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</si>
  <si>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</si>
  <si>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</si>
  <si>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</si>
  <si>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</si>
  <si>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</si>
  <si>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</si>
  <si>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</si>
  <si>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</si>
  <si>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</si>
  <si>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</si>
  <si>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</si>
  <si>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</si>
  <si>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</si>
  <si>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</si>
  <si>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</si>
  <si>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</si>
  <si>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</si>
  <si>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</si>
  <si>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</si>
  <si>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</si>
  <si>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</si>
  <si>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</si>
  <si>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</si>
  <si>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</si>
  <si>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</si>
  <si>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</si>
  <si>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</si>
  <si>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</si>
  <si>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</si>
  <si>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</si>
  <si>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</si>
  <si>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</si>
  <si>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</si>
  <si>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</si>
  <si>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</si>
  <si>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</si>
  <si>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</si>
  <si>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</si>
  <si>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</si>
  <si>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</si>
  <si>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</si>
  <si>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</si>
  <si>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</si>
  <si>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</si>
  <si>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</si>
  <si>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</si>
  <si>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</si>
  <si>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</si>
  <si>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</si>
  <si>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</si>
  <si>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</si>
  <si>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</si>
  <si>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</si>
  <si>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</si>
  <si>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</si>
  <si>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</si>
  <si>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</si>
  <si>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</si>
  <si>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</si>
  <si>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</si>
  <si>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</si>
  <si>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</si>
  <si>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</si>
  <si>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</si>
  <si>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</si>
  <si>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</si>
  <si>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</si>
  <si>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</si>
  <si>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</si>
  <si>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</si>
  <si>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</si>
  <si>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</si>
  <si>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</si>
  <si>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</si>
  <si>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</si>
  <si>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</si>
  <si>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</si>
  <si>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</si>
  <si>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</si>
  <si>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</si>
  <si>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</si>
  <si>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</si>
  <si>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</si>
  <si>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</si>
  <si>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</si>
  <si>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</si>
  <si>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</si>
  <si>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</si>
  <si>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</si>
  <si>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</si>
  <si>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</si>
  <si>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</si>
  <si>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</si>
  <si>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</si>
  <si>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</si>
  <si>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</si>
  <si>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</si>
  <si>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</si>
  <si>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</si>
  <si>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</si>
  <si>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</si>
  <si>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</si>
  <si>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</si>
  <si>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</si>
  <si>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</si>
  <si>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</si>
  <si>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</si>
  <si>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</si>
  <si>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</si>
  <si>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</si>
  <si>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</si>
  <si>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</si>
  <si>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</si>
  <si>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</si>
  <si>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</si>
  <si>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</si>
  <si>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</si>
  <si>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</si>
  <si>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</si>
  <si>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</si>
  <si>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</si>
  <si>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</si>
  <si>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</si>
  <si>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</si>
  <si>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</si>
  <si>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</si>
  <si>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</si>
  <si>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</si>
  <si>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</si>
  <si>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</si>
  <si>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</si>
  <si>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</si>
  <si>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</si>
  <si>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</si>
  <si>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</si>
  <si>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</si>
  <si>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</si>
  <si>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</si>
  <si>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</si>
  <si>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</si>
  <si>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</si>
  <si>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</si>
  <si>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</si>
  <si>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</si>
  <si>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</si>
  <si>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</si>
  <si>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</si>
  <si>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</si>
  <si>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</si>
  <si>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</si>
  <si>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</si>
  <si>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</si>
  <si>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</si>
  <si>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</si>
  <si>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</si>
  <si>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</si>
  <si>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</si>
  <si>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</si>
  <si>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</si>
  <si>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</si>
  <si>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</si>
  <si>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</si>
  <si>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</si>
  <si>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</si>
  <si>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</si>
  <si>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</si>
  <si>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</si>
  <si>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</si>
  <si>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</si>
  <si>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</si>
  <si>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</si>
  <si>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</si>
  <si>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</si>
  <si>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</si>
  <si>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</si>
  <si>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</si>
  <si>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</si>
  <si>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</si>
  <si>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</si>
  <si>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</si>
  <si>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</si>
  <si>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</si>
  <si>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</si>
  <si>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</si>
  <si>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</si>
  <si>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</si>
  <si>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</si>
  <si>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</si>
  <si>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</si>
  <si>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</si>
  <si>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</si>
  <si>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</si>
  <si>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</si>
  <si>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</si>
  <si>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</si>
  <si>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</si>
  <si>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</si>
  <si>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</si>
  <si>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</si>
  <si>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</si>
  <si>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</si>
  <si>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</si>
  <si>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</si>
  <si>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</si>
  <si>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</si>
  <si>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</si>
  <si>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</si>
  <si>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</si>
  <si>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</si>
  <si>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</si>
  <si>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</si>
  <si>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</si>
  <si>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</si>
  <si>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</si>
  <si>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</si>
  <si>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</si>
  <si>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</si>
  <si>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</si>
  <si>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</si>
  <si>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</si>
  <si>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</si>
  <si>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</si>
  <si>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</si>
  <si>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</si>
  <si>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</si>
  <si>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</si>
  <si>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</si>
  <si>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</si>
  <si>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</si>
  <si>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</si>
  <si>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</si>
  <si>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</si>
  <si>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</si>
  <si>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</si>
  <si>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</si>
  <si>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</si>
  <si>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</si>
  <si>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</si>
  <si>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</si>
  <si>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</si>
  <si>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</si>
  <si>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</si>
  <si>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</si>
  <si>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</si>
  <si>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</si>
  <si>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</si>
  <si>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</si>
  <si>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</si>
  <si>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</si>
  <si>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</si>
  <si>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</si>
  <si>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</si>
  <si>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</si>
  <si>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</si>
  <si>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</si>
  <si>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</si>
  <si>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</si>
  <si>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</si>
  <si>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</si>
  <si>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</si>
  <si>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</si>
  <si>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</si>
  <si>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</si>
  <si>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</si>
  <si>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</si>
  <si>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</si>
  <si>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</si>
  <si>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</si>
  <si>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</si>
  <si>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</si>
  <si>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</si>
  <si>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</si>
  <si>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</si>
  <si>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</si>
  <si>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</si>
  <si>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</si>
  <si>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</si>
  <si>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</si>
  <si>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</si>
  <si>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</si>
  <si>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</si>
  <si>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</si>
  <si>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</si>
  <si>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</si>
  <si>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</si>
  <si>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</si>
  <si>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</si>
  <si>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</si>
  <si>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</si>
  <si>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</si>
  <si>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</si>
  <si>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</si>
  <si>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</si>
  <si>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</si>
  <si>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</si>
  <si>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</si>
  <si>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</si>
  <si>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</si>
  <si>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</si>
  <si>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</si>
  <si>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</si>
  <si>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</si>
  <si>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</si>
  <si>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</si>
  <si>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</si>
  <si>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</si>
  <si>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</si>
  <si>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</si>
  <si>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</si>
  <si>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</si>
  <si>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</si>
  <si>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</si>
  <si>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</si>
  <si>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</si>
  <si>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</si>
  <si>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</si>
  <si>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</si>
  <si>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</si>
  <si>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</si>
  <si>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</si>
  <si>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</si>
  <si>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</si>
  <si>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</si>
  <si>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</si>
  <si>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</si>
  <si>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</si>
  <si>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</si>
  <si>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</si>
  <si>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</si>
  <si>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</si>
  <si>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</si>
  <si>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</si>
  <si>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</si>
  <si>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</si>
  <si>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</si>
  <si>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</si>
  <si>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</si>
  <si>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</si>
  <si>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</si>
  <si>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</si>
  <si>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</si>
  <si>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</si>
  <si>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</si>
  <si>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</si>
  <si>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</si>
  <si>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</si>
  <si>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</si>
  <si>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</si>
  <si>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</si>
  <si>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</si>
  <si>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</si>
  <si>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</si>
  <si>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</si>
  <si>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</si>
  <si>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</si>
  <si>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</si>
  <si>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</si>
  <si>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</si>
  <si>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</si>
  <si>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</si>
  <si>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</si>
  <si>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</si>
  <si>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</si>
  <si>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</si>
  <si>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</si>
  <si>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</si>
  <si>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</si>
  <si>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</si>
  <si>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</si>
  <si>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</si>
  <si>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</si>
  <si>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</si>
  <si>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</si>
  <si>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</si>
  <si>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</si>
  <si>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</si>
  <si>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</si>
  <si>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</si>
  <si>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</si>
  <si>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</si>
  <si>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</si>
  <si>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</si>
  <si>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</si>
  <si>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</si>
  <si>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</si>
  <si>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</si>
  <si>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</si>
  <si>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</si>
  <si>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</si>
  <si>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</si>
  <si>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</si>
  <si>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</si>
  <si>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</si>
  <si>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</si>
  <si>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</si>
  <si>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</si>
  <si>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</si>
  <si>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</si>
  <si>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</si>
  <si>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</si>
  <si>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</si>
  <si>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</si>
  <si>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</si>
  <si>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</si>
  <si>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</si>
  <si>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</si>
  <si>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</si>
  <si>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</si>
  <si>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</si>
  <si>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</si>
  <si>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</si>
  <si>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</si>
  <si>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</si>
  <si>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</si>
  <si>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</si>
  <si>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</si>
  <si>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</si>
  <si>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</si>
  <si>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</si>
  <si>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</si>
  <si>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</si>
  <si>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</si>
  <si>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</si>
  <si>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</si>
  <si>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</si>
  <si>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</si>
  <si>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</si>
  <si>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</si>
  <si>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</si>
  <si>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</si>
  <si>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</si>
  <si>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</si>
  <si>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</si>
  <si>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</si>
  <si>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</si>
  <si>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</si>
  <si>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</si>
  <si>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</si>
  <si>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</si>
  <si>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</si>
  <si>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</si>
  <si>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</si>
  <si>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</si>
  <si>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</si>
  <si>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</si>
  <si>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</si>
  <si>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</si>
  <si>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</si>
  <si>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</si>
  <si>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</si>
  <si>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</si>
  <si>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</si>
  <si>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</si>
  <si>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</si>
  <si>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</si>
  <si>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</si>
  <si>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</si>
  <si>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</si>
  <si>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</si>
  <si>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</si>
  <si>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</si>
  <si>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</si>
  <si>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</si>
  <si>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</si>
  <si>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</si>
  <si>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</si>
  <si>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</si>
  <si>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</si>
  <si>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</si>
  <si>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</si>
  <si>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</si>
  <si>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</si>
  <si>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</si>
  <si>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</si>
  <si>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</si>
  <si>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</si>
  <si>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</si>
  <si>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</si>
  <si>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</si>
  <si>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</si>
  <si>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</si>
  <si>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</si>
  <si>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</si>
  <si>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</si>
  <si>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</si>
  <si>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</si>
  <si>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</si>
  <si>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</si>
  <si>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</si>
  <si>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</si>
  <si>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</si>
  <si>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</si>
  <si>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</si>
  <si>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</si>
  <si>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</si>
  <si>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</si>
  <si>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</si>
  <si>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</si>
  <si>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</si>
  <si>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</si>
  <si>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</si>
  <si>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</si>
  <si>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</si>
  <si>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</si>
  <si>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</si>
  <si>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</si>
  <si>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</si>
  <si>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</si>
  <si>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</si>
  <si>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</si>
  <si>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</si>
  <si>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</si>
  <si>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</si>
  <si>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</si>
  <si>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</si>
  <si>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</si>
  <si>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</si>
  <si>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</si>
  <si>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</si>
  <si>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</si>
  <si>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</si>
  <si>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</si>
  <si>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</si>
  <si>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</si>
  <si>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</si>
  <si>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</si>
  <si>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</si>
  <si>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</si>
  <si>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</si>
  <si>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</si>
  <si>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</si>
  <si>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</si>
  <si>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</si>
  <si>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</si>
  <si>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</si>
  <si>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</si>
  <si>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</si>
  <si>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</si>
  <si>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</si>
  <si>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</si>
  <si>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</si>
  <si>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</si>
  <si>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</si>
  <si>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</si>
  <si>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</si>
  <si>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</si>
  <si>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</si>
  <si>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</si>
  <si>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</si>
  <si>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</si>
  <si>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</si>
  <si>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</si>
  <si>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</si>
  <si>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</si>
  <si>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</si>
  <si>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</si>
  <si>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</si>
  <si>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</si>
  <si>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</si>
  <si>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</si>
  <si>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</si>
  <si>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</si>
  <si>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</si>
  <si>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</si>
  <si>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</si>
  <si>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</si>
  <si>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</si>
  <si>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</si>
  <si>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</si>
  <si>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</si>
  <si>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</si>
  <si>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</si>
  <si>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</si>
  <si>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</si>
  <si>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</si>
  <si>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</si>
  <si>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</si>
  <si>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</si>
  <si>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</si>
  <si>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</si>
  <si>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</si>
  <si>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</si>
  <si>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</si>
  <si>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</si>
  <si>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</si>
  <si>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</si>
  <si>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</si>
  <si>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</si>
  <si>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</si>
  <si>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</si>
  <si>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</si>
  <si>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</si>
  <si>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</si>
  <si>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</si>
  <si>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</si>
  <si>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</si>
  <si>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</si>
  <si>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</si>
  <si>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</si>
  <si>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</si>
  <si>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</si>
  <si>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</si>
  <si>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</si>
  <si>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</si>
  <si>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</si>
  <si>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</si>
  <si>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</si>
  <si>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</si>
  <si>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</si>
  <si>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</si>
  <si>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</si>
  <si>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</si>
  <si>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</si>
  <si>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</si>
  <si>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</si>
  <si>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</si>
  <si>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</si>
  <si>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</si>
  <si>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</si>
  <si>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</si>
  <si>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</si>
  <si>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</si>
  <si>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</si>
  <si>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</si>
  <si>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</si>
  <si>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</si>
  <si>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</si>
  <si>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</si>
  <si>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</si>
  <si>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</si>
  <si>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</si>
  <si>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</si>
  <si>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</si>
  <si>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</si>
  <si>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</si>
  <si>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</si>
  <si>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</si>
  <si>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</si>
  <si>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</si>
  <si>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</si>
  <si>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</si>
  <si>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</si>
  <si>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</si>
  <si>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</si>
  <si>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</si>
  <si>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</si>
  <si>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</si>
  <si>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</si>
  <si>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</si>
  <si>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</si>
  <si>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</si>
  <si>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</si>
  <si>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</si>
  <si>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</si>
  <si>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</si>
  <si>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</si>
  <si>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</si>
  <si>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</si>
  <si>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</si>
  <si>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</si>
  <si>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</si>
  <si>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</si>
  <si>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</si>
  <si>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</si>
  <si>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</si>
  <si>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</si>
  <si>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</si>
  <si>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</si>
  <si>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</si>
  <si>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</si>
  <si>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</si>
  <si>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</si>
  <si>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</si>
  <si>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</si>
  <si>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</si>
  <si>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</si>
  <si>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</si>
  <si>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</si>
  <si>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</si>
  <si>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</si>
  <si>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</si>
  <si>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</si>
  <si>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</si>
  <si>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</si>
  <si>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</si>
  <si>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</si>
  <si>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</si>
  <si>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</si>
  <si>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</si>
  <si>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</si>
  <si>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</si>
  <si>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</si>
  <si>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</si>
  <si>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</si>
  <si>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</si>
  <si>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</si>
  <si>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</si>
  <si>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</si>
  <si>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</si>
  <si>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</si>
  <si>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</si>
  <si>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</si>
  <si>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</si>
  <si>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</si>
  <si>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</si>
  <si>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</si>
  <si>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</si>
  <si>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</si>
  <si>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</si>
  <si>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</si>
  <si>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</si>
  <si>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</si>
  <si>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</si>
  <si>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</si>
  <si>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</si>
  <si>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</si>
  <si>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</si>
  <si>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</si>
  <si>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</si>
  <si>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</si>
  <si>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</si>
  <si>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</si>
  <si>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</si>
  <si>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</si>
  <si>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</si>
  <si>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</si>
  <si>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</si>
  <si>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</si>
  <si>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</si>
  <si>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</si>
  <si>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</si>
  <si>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</si>
  <si>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</si>
  <si>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</si>
  <si>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</si>
  <si>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</si>
  <si>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</si>
  <si>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</si>
  <si>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</si>
  <si>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</si>
  <si>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</si>
  <si>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</si>
  <si>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</si>
  <si>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</si>
  <si>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</si>
  <si>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</si>
  <si>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</si>
  <si>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</si>
  <si>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</si>
  <si>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</si>
  <si>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</si>
  <si>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</si>
  <si>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</si>
  <si>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</si>
  <si>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</si>
  <si>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</si>
  <si>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</si>
  <si>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</si>
  <si>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</si>
  <si>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</si>
  <si>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</si>
  <si>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</si>
  <si>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</si>
  <si>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</si>
  <si>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</si>
  <si>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</si>
  <si>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</si>
  <si>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</si>
  <si>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</si>
  <si>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</si>
  <si>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</si>
  <si>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</si>
  <si>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</si>
  <si>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</si>
  <si>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</si>
  <si>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</si>
  <si>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</si>
  <si>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</si>
  <si>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</si>
  <si>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</si>
  <si>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</si>
  <si>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</si>
  <si>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</si>
  <si>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</si>
  <si>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</si>
  <si>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</si>
  <si>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</si>
  <si>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</si>
  <si>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</si>
  <si>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</si>
  <si>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</si>
  <si>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</si>
  <si>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</si>
  <si>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</si>
  <si>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</si>
  <si>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</si>
  <si>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</si>
  <si>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</si>
  <si>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</si>
  <si>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</si>
  <si>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</si>
  <si>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</si>
  <si>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</si>
  <si>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</si>
  <si>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</si>
  <si>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</si>
  <si>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</si>
  <si>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</si>
  <si>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</si>
  <si>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</si>
  <si>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</si>
  <si>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</si>
  <si>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</si>
  <si>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</si>
  <si>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</si>
  <si>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</si>
  <si>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</si>
  <si>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</si>
  <si>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</si>
  <si>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</si>
  <si>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</si>
  <si>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</si>
  <si>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</si>
  <si>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</si>
  <si>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</si>
  <si>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</si>
  <si>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</si>
  <si>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</si>
  <si>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</si>
  <si>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</si>
  <si>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</si>
  <si>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</si>
  <si>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</si>
  <si>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</si>
  <si>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</si>
  <si>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</si>
  <si>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</si>
  <si>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</si>
  <si>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</si>
  <si>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</si>
  <si>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</si>
  <si>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</si>
  <si>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</si>
  <si>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</si>
  <si>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</si>
  <si>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</si>
  <si>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</si>
  <si>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</si>
  <si>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</si>
  <si>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</si>
  <si>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</si>
  <si>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</si>
  <si>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</si>
  <si>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</si>
  <si>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</si>
  <si>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</si>
  <si>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</si>
  <si>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</si>
  <si>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</si>
  <si>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</si>
  <si>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</si>
  <si>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</si>
  <si>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</si>
  <si>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</si>
  <si>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</si>
  <si>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</si>
  <si>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</si>
  <si>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</si>
  <si>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</si>
  <si>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</si>
  <si>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</si>
  <si>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</si>
  <si>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</si>
  <si>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</si>
  <si>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</si>
  <si>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</si>
  <si>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</si>
  <si>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</si>
  <si>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</si>
  <si>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</si>
  <si>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</si>
  <si>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</si>
  <si>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</si>
  <si>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</si>
  <si>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</si>
  <si>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</si>
  <si>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</si>
  <si>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</si>
  <si>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</si>
  <si>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</si>
  <si>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</si>
  <si>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</si>
  <si>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</si>
  <si>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</si>
  <si>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</si>
  <si>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</si>
  <si>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</si>
  <si>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</si>
  <si>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</si>
  <si>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</si>
  <si>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</si>
  <si>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</si>
  <si>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</si>
  <si>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</si>
  <si>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</si>
  <si>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</si>
  <si>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</si>
  <si>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</si>
  <si>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</si>
  <si>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</si>
  <si>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</si>
  <si>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</si>
  <si>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</si>
  <si>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</si>
  <si>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</si>
  <si>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</si>
  <si>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</si>
  <si>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</si>
  <si>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</si>
  <si>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</si>
  <si>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</si>
  <si>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</si>
  <si>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</si>
  <si>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</si>
  <si>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</si>
  <si>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</si>
  <si>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</si>
  <si>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</si>
  <si>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</si>
  <si>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</si>
  <si>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</si>
  <si>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</si>
  <si>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</si>
  <si>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</si>
  <si>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</si>
  <si>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</si>
  <si>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</si>
  <si>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</si>
  <si>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</si>
  <si>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</si>
  <si>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</si>
  <si>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</si>
  <si>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</si>
  <si>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</si>
  <si>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</si>
  <si>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</si>
  <si>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</si>
  <si>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</si>
  <si>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</si>
  <si>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</si>
  <si>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</si>
  <si>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</si>
  <si>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</si>
  <si>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</si>
  <si>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</si>
  <si>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</si>
  <si>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</si>
  <si>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</si>
  <si>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</si>
  <si>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</si>
  <si>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</si>
  <si>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</si>
  <si>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</si>
  <si>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</si>
  <si>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</si>
  <si>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</si>
  <si>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</si>
  <si>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</si>
  <si>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</si>
  <si>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</si>
  <si>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</si>
  <si>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</si>
  <si>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</si>
  <si>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</si>
  <si>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</si>
  <si>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</si>
  <si>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</si>
  <si>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</si>
  <si>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</si>
  <si>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</si>
  <si>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</si>
  <si>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</si>
  <si>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</si>
  <si>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</si>
  <si>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</si>
  <si>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</si>
  <si>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</si>
  <si>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</si>
  <si>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</si>
  <si>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</si>
  <si>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</si>
  <si>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</si>
  <si>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</si>
  <si>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</si>
  <si>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</si>
  <si>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</si>
  <si>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</si>
  <si>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</si>
  <si>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</si>
  <si>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</si>
  <si>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</si>
  <si>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</si>
  <si>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</si>
  <si>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</si>
  <si>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</si>
  <si>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</si>
  <si>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</si>
  <si>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</si>
  <si>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</si>
  <si>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</si>
  <si>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</si>
  <si>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</si>
  <si>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</si>
  <si>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</si>
  <si>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</si>
  <si>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</si>
  <si>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</si>
  <si>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</si>
  <si>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</si>
  <si>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</si>
  <si>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</si>
  <si>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</si>
  <si>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</si>
  <si>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</si>
  <si>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</si>
  <si>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</si>
  <si>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</si>
  <si>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</si>
  <si>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</si>
  <si>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</si>
  <si>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</si>
  <si>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</si>
  <si>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</si>
  <si>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</si>
  <si>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</si>
  <si>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</si>
  <si>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</si>
  <si>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</si>
  <si>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</si>
  <si>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</si>
  <si>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</si>
  <si>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</si>
  <si>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</si>
  <si>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</si>
  <si>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</si>
  <si>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</si>
  <si>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</si>
  <si>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</si>
  <si>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</si>
  <si>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</si>
  <si>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</si>
  <si>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</si>
  <si>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</si>
  <si>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</si>
  <si>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</si>
  <si>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</si>
  <si>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</si>
  <si>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</si>
  <si>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</si>
  <si>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</si>
  <si>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</si>
  <si>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</si>
  <si>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</si>
  <si>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</si>
  <si>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</si>
  <si>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</si>
  <si>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</si>
  <si>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</si>
  <si>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</si>
  <si>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</si>
  <si>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</si>
  <si>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</si>
  <si>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</si>
  <si>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</si>
  <si>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</si>
  <si>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</si>
  <si>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</si>
  <si>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</si>
  <si>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</si>
  <si>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</si>
  <si>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</si>
  <si>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</si>
  <si>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</si>
  <si>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</si>
  <si>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</si>
  <si>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</si>
  <si>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</si>
  <si>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</si>
  <si>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</si>
  <si>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</si>
  <si>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</si>
  <si>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</si>
  <si>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</si>
  <si>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</si>
  <si>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</si>
  <si>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</si>
  <si>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</si>
  <si>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</si>
  <si>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</si>
  <si>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</si>
  <si>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</si>
  <si>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</si>
  <si>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</si>
  <si>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</si>
  <si>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</si>
  <si>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</si>
  <si>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</si>
  <si>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</si>
  <si>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</si>
  <si>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</si>
  <si>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</si>
  <si>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</si>
  <si>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</si>
  <si>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</si>
  <si>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</si>
  <si>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</si>
  <si>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</si>
  <si>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</si>
  <si>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</si>
  <si>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</si>
  <si>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</si>
  <si>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</si>
  <si>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</si>
  <si>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</si>
  <si>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</si>
  <si>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</si>
  <si>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</si>
  <si>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</si>
  <si>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</si>
  <si>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</si>
  <si>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</si>
  <si>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</si>
  <si>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</si>
  <si>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</si>
  <si>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</si>
  <si>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</si>
  <si>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</si>
  <si>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</si>
  <si>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</si>
  <si>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</si>
  <si>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</si>
  <si>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</si>
  <si>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</si>
  <si>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</si>
  <si>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</si>
  <si>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</si>
  <si>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</si>
  <si>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</si>
  <si>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</si>
  <si>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</si>
  <si>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</si>
  <si>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</si>
  <si>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</si>
  <si>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</si>
  <si>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</si>
  <si>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</si>
  <si>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</si>
  <si>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</si>
  <si>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</si>
  <si>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</si>
  <si>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</si>
  <si>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</si>
  <si>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</si>
  <si>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</si>
  <si>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</si>
  <si>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</si>
  <si>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</si>
  <si>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</si>
  <si>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</si>
  <si>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</si>
  <si>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</si>
  <si>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</si>
  <si>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</si>
  <si>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</si>
  <si>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</si>
  <si>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</si>
  <si>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</si>
  <si>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</si>
  <si>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</si>
  <si>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</si>
  <si>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</si>
  <si>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</si>
  <si>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</si>
  <si>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</si>
  <si>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</si>
  <si>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</si>
  <si>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</si>
  <si>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</si>
  <si>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</si>
  <si>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</si>
  <si>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</si>
  <si>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</si>
  <si>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</si>
  <si>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</si>
  <si>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</si>
  <si>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</si>
  <si>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</si>
  <si>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</si>
  <si>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</si>
  <si>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</si>
  <si>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</si>
  <si>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</si>
  <si>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</si>
  <si>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</si>
  <si>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</si>
  <si>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</si>
  <si>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</si>
  <si>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</si>
  <si>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</si>
  <si>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</si>
  <si>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</si>
  <si>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</si>
  <si>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</si>
  <si>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</si>
  <si>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</si>
  <si>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</si>
  <si>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</si>
  <si>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</si>
  <si>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</si>
  <si>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</si>
  <si>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</si>
  <si>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</si>
  <si>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</si>
  <si>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</si>
  <si>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</si>
  <si>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</si>
  <si>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</si>
  <si>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</si>
  <si>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</si>
  <si>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</si>
  <si>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</si>
  <si>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</si>
  <si>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</si>
  <si>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</si>
  <si>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</si>
  <si>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</si>
  <si>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</si>
  <si>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</si>
  <si>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</si>
  <si>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</si>
  <si>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</si>
  <si>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</si>
  <si>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</si>
  <si>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</si>
  <si>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</si>
  <si>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</si>
  <si>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</si>
  <si>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</si>
  <si>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</si>
  <si>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</si>
  <si>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</si>
  <si>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</si>
  <si>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</si>
  <si>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</si>
  <si>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</si>
  <si>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</si>
  <si>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</si>
  <si>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</si>
  <si>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</si>
  <si>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</si>
  <si>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</si>
  <si>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</si>
  <si>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</si>
  <si>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</si>
  <si>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</si>
  <si>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</si>
  <si>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</si>
  <si>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</si>
  <si>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</si>
  <si>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</si>
  <si>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</si>
  <si>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</si>
  <si>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</si>
  <si>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</si>
  <si>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</si>
  <si>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</si>
  <si>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</si>
  <si>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</si>
  <si>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</si>
  <si>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</si>
  <si>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</si>
  <si>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</si>
  <si>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</si>
  <si>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</si>
  <si>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</si>
  <si>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</si>
  <si>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</si>
  <si>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</si>
  <si>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</si>
  <si>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</si>
  <si>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</si>
  <si>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</si>
  <si>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</si>
  <si>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</si>
  <si>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</si>
  <si>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</si>
  <si>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</si>
  <si>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</si>
  <si>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</si>
  <si>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</si>
  <si>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</si>
  <si>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</si>
  <si>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</si>
  <si>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</si>
  <si>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</si>
  <si>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</si>
  <si>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</si>
  <si>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</si>
  <si>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</si>
  <si>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</si>
  <si>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</si>
  <si>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</si>
  <si>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</si>
  <si>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</si>
  <si>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</si>
  <si>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</si>
  <si>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</si>
  <si>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</si>
  <si>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</si>
  <si>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</si>
  <si>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</si>
  <si>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</si>
  <si>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</si>
  <si>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</si>
  <si>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</si>
  <si>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</si>
  <si>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</si>
  <si>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</si>
  <si>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</si>
  <si>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</si>
  <si>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</si>
  <si>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</si>
  <si>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</si>
  <si>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</si>
  <si>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</si>
  <si>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</si>
  <si>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</si>
  <si>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</si>
  <si>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</si>
  <si>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</si>
  <si>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</si>
  <si>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</si>
  <si>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</si>
  <si>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</si>
  <si>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</si>
  <si>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</si>
  <si>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</si>
  <si>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</si>
  <si>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</si>
  <si>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</si>
  <si>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</si>
  <si>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</si>
  <si>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</si>
  <si>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</si>
  <si>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</si>
  <si>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</si>
  <si>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</si>
  <si>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</si>
  <si>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</si>
  <si>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</si>
  <si>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</si>
  <si>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</si>
  <si>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</si>
  <si>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</si>
  <si>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</si>
  <si>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</si>
  <si>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</si>
  <si>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</si>
  <si>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</si>
  <si>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</si>
  <si>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</si>
  <si>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</si>
  <si>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</si>
  <si>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</si>
  <si>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</si>
  <si>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</si>
  <si>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</si>
  <si>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</si>
  <si>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</si>
  <si>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</si>
  <si>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</si>
  <si>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</si>
  <si>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</si>
  <si>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</si>
  <si>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</si>
  <si>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</si>
  <si>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</si>
  <si>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</si>
  <si>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</si>
  <si>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</si>
  <si>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</si>
  <si>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</si>
  <si>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</si>
  <si>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</si>
  <si>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</si>
  <si>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</si>
  <si>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</si>
  <si>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</si>
  <si>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</si>
  <si>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</si>
  <si>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</si>
  <si>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</si>
  <si>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</si>
  <si>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</si>
  <si>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</si>
  <si>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</si>
  <si>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</si>
  <si>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</si>
  <si>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</si>
  <si>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</si>
  <si>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</si>
  <si>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</si>
  <si>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</si>
  <si>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</si>
  <si>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</si>
  <si>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</si>
  <si>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</si>
  <si>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</si>
  <si>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</si>
  <si>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</si>
  <si>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</si>
  <si>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</si>
  <si>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</si>
  <si>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</si>
  <si>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</si>
  <si>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</si>
  <si>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</si>
  <si>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</si>
  <si>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</si>
  <si>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</si>
  <si>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</si>
  <si>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</si>
  <si>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</si>
  <si>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</si>
  <si>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</si>
  <si>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</si>
  <si>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</si>
  <si>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</si>
  <si>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</si>
  <si>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</si>
  <si>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</si>
  <si>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</si>
  <si>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</si>
  <si>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</si>
  <si>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</si>
  <si>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</si>
  <si>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</si>
  <si>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</si>
  <si>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</si>
  <si>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</si>
  <si>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</si>
  <si>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</si>
  <si>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</si>
  <si>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</si>
  <si>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</si>
  <si>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</si>
  <si>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</si>
  <si>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</si>
  <si>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</si>
  <si>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</si>
  <si>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</si>
  <si>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</si>
  <si>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</si>
  <si>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</si>
  <si>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</si>
  <si>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</si>
  <si>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</si>
  <si>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</si>
  <si>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</si>
  <si>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</si>
  <si>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</si>
  <si>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</si>
  <si>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</si>
  <si>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</si>
  <si>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</si>
  <si>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</si>
  <si>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</si>
  <si>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</si>
  <si>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</si>
  <si>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</si>
  <si>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</si>
  <si>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</si>
  <si>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</si>
  <si>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</si>
  <si>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</si>
  <si>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</si>
  <si>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</si>
  <si>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</si>
  <si>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</si>
  <si>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</si>
  <si>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</si>
  <si>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</si>
  <si>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</si>
  <si>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</si>
  <si>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</si>
  <si>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</si>
  <si>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</si>
  <si>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</si>
  <si>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</si>
  <si>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</si>
  <si>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</si>
  <si>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</si>
  <si>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</si>
  <si>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</si>
  <si>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</si>
  <si>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</si>
  <si>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</si>
  <si>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</si>
  <si>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</si>
  <si>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</si>
  <si>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</si>
  <si>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</si>
  <si>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</si>
  <si>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</si>
  <si>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</si>
  <si>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</si>
  <si>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</si>
  <si>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</si>
  <si>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</si>
  <si>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</si>
  <si>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</si>
  <si>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</si>
  <si>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</si>
  <si>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</si>
  <si>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</si>
  <si>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</si>
  <si>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</si>
  <si>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</si>
  <si>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</si>
  <si>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</si>
  <si>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</si>
  <si>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</si>
  <si>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</si>
  <si>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</si>
  <si>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</si>
  <si>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</si>
  <si>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</si>
  <si>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</si>
  <si>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</si>
  <si>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</si>
  <si>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</si>
  <si>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</si>
  <si>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</si>
  <si>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</si>
  <si>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</si>
  <si>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</si>
  <si>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</si>
  <si>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</si>
  <si>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</si>
  <si>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</si>
  <si>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</si>
  <si>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</si>
  <si>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</si>
  <si>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</si>
  <si>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</si>
  <si>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</si>
  <si>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</si>
  <si>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</si>
  <si>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</si>
  <si>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</si>
  <si>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</si>
  <si>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</si>
  <si>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</si>
  <si>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</si>
  <si>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</si>
  <si>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</si>
  <si>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</si>
  <si>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</si>
  <si>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</si>
  <si>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</si>
  <si>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</si>
  <si>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</si>
  <si>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</si>
  <si>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</si>
  <si>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</si>
  <si>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</si>
  <si>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</si>
  <si>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</si>
  <si>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</si>
  <si>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</si>
  <si>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</si>
  <si>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</si>
  <si>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</si>
  <si>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</si>
  <si>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</si>
  <si>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</si>
  <si>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</si>
  <si>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</si>
  <si>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</si>
  <si>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</si>
  <si>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</si>
  <si>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</si>
  <si>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</si>
  <si>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</si>
  <si>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</si>
  <si>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</si>
  <si>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</si>
  <si>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</si>
  <si>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</si>
  <si>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</si>
  <si>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</si>
  <si>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</si>
  <si>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</si>
  <si>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</si>
  <si>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</si>
  <si>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</si>
  <si>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</si>
  <si>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</si>
  <si>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</si>
  <si>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</si>
  <si>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</si>
  <si>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</si>
  <si>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</si>
  <si>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</si>
  <si>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</si>
  <si>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</si>
  <si>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</si>
  <si>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</si>
  <si>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</si>
  <si>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</si>
  <si>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</si>
  <si>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</si>
  <si>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</si>
  <si>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</si>
  <si>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</si>
  <si>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</si>
  <si>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</si>
  <si>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</si>
  <si>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</si>
  <si>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</si>
  <si>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</si>
  <si>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</si>
  <si>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</si>
  <si>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</si>
  <si>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</si>
  <si>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</si>
  <si>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</si>
  <si>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</si>
  <si>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</si>
  <si>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</si>
  <si>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</si>
  <si>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</si>
  <si>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</si>
  <si>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</si>
  <si>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</si>
  <si>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</si>
  <si>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</si>
  <si>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</si>
  <si>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</si>
  <si>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</si>
  <si>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</si>
  <si>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</si>
  <si>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</si>
  <si>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</si>
  <si>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</si>
  <si>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</si>
  <si>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</si>
  <si>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</si>
  <si>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</si>
  <si>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</si>
  <si>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</si>
  <si>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</si>
  <si>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</si>
  <si>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</si>
  <si>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</si>
  <si>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</si>
  <si>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</si>
  <si>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</si>
  <si>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</si>
  <si>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</si>
  <si>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</si>
  <si>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</si>
  <si>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</si>
  <si>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</si>
  <si>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</si>
  <si>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</si>
  <si>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</si>
  <si>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</si>
  <si>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</si>
  <si>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</si>
  <si>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</si>
  <si>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</si>
  <si>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</si>
  <si>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</si>
  <si>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</si>
  <si>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</si>
  <si>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</si>
  <si>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</si>
  <si>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</si>
  <si>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</si>
  <si>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</si>
  <si>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</si>
  <si>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</si>
  <si>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</si>
  <si>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</si>
  <si>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</si>
  <si>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</si>
  <si>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</si>
  <si>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</si>
  <si>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</si>
  <si>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</si>
  <si>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</si>
  <si>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</si>
  <si>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</si>
  <si>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</si>
  <si>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</si>
  <si>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</si>
  <si>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</si>
  <si>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</si>
  <si>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</si>
  <si>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</si>
  <si>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</si>
  <si>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</si>
  <si>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</si>
  <si>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</si>
  <si>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</si>
  <si>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</si>
  <si>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</si>
  <si>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</si>
  <si>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</si>
  <si>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</si>
  <si>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</si>
  <si>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</si>
  <si>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</si>
  <si>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</si>
  <si>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</si>
  <si>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</si>
  <si>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</si>
  <si>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</si>
  <si>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</si>
  <si>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</si>
  <si>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</si>
  <si>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</si>
  <si>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</si>
  <si>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</si>
  <si>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</si>
  <si>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</si>
  <si>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</si>
  <si>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</si>
  <si>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</si>
  <si>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</si>
  <si>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</si>
  <si>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</si>
  <si>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</si>
  <si>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</si>
  <si>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</si>
  <si>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</si>
  <si>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</si>
  <si>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</si>
  <si>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</si>
  <si>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</si>
  <si>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</si>
  <si>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</si>
  <si>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</si>
  <si>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</si>
  <si>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</si>
  <si>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</si>
  <si>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</si>
  <si>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</si>
  <si>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</si>
  <si>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</si>
  <si>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</si>
  <si>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</si>
  <si>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</si>
  <si>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</si>
  <si>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</si>
  <si>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</si>
  <si>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</si>
  <si>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</si>
  <si>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</si>
  <si>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</si>
  <si>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</si>
  <si>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</si>
  <si>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</si>
  <si>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</si>
  <si>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</si>
  <si>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</si>
  <si>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</si>
  <si>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</si>
  <si>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</si>
  <si>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</si>
  <si>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</si>
  <si>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</si>
  <si>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</si>
  <si>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</si>
  <si>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</si>
  <si>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</si>
  <si>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</si>
  <si>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</si>
  <si>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</si>
  <si>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</si>
  <si>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</si>
  <si>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</si>
  <si>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</si>
  <si>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</si>
  <si>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</si>
  <si>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</si>
  <si>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</si>
  <si>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</si>
  <si>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</si>
  <si>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</si>
  <si>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</si>
  <si>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</si>
  <si>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</si>
  <si>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</si>
  <si>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</si>
  <si>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</si>
  <si>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</si>
  <si>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</si>
  <si>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</si>
  <si>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</si>
  <si>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</si>
  <si>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</si>
  <si>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</si>
  <si>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</si>
  <si>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</si>
  <si>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</si>
  <si>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</si>
  <si>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</si>
  <si>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</si>
  <si>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</si>
  <si>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</si>
  <si>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</si>
  <si>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</si>
  <si>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</si>
  <si>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</si>
  <si>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</si>
  <si>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</si>
  <si>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</si>
  <si>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</si>
  <si>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</si>
  <si>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</si>
  <si>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</si>
  <si>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</si>
  <si>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</si>
  <si>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</si>
  <si>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</si>
  <si>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</si>
  <si>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</si>
  <si>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</si>
  <si>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</si>
  <si>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</si>
  <si>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</si>
  <si>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</si>
  <si>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</si>
  <si>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</si>
  <si>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</si>
  <si>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</si>
  <si>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</si>
  <si>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</si>
  <si>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</si>
  <si>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</si>
  <si>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</si>
  <si>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</si>
  <si>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</si>
  <si>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</si>
  <si>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</si>
  <si>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</si>
  <si>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</si>
  <si>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</si>
  <si>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</si>
  <si>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</si>
  <si>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</si>
  <si>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</si>
  <si>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</si>
  <si>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</si>
  <si>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</si>
  <si>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</si>
  <si>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</si>
  <si>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</si>
  <si>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</si>
  <si>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</si>
  <si>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</si>
  <si>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</si>
  <si>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</si>
  <si>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</si>
  <si>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</si>
  <si>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</si>
  <si>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</si>
  <si>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</si>
  <si>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</si>
  <si>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</si>
  <si>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</si>
  <si>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</si>
  <si>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</si>
  <si>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</si>
  <si>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</si>
  <si>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</si>
  <si>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</si>
  <si>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</si>
  <si>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</si>
  <si>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</si>
  <si>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</si>
  <si>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</si>
  <si>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</si>
  <si>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</si>
  <si>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</si>
  <si>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</si>
  <si>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</si>
  <si>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</si>
  <si>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</si>
  <si>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</si>
  <si>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</si>
  <si>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</si>
  <si>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</si>
  <si>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</si>
  <si>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</si>
  <si>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</si>
  <si>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</si>
  <si>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</si>
  <si>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</si>
  <si>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</si>
  <si>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</si>
  <si>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</si>
  <si>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</si>
  <si>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</si>
  <si>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</si>
  <si>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</si>
  <si>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</si>
  <si>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</si>
  <si>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</si>
  <si>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</si>
  <si>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</si>
  <si>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</si>
  <si>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</si>
  <si>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</si>
  <si>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</si>
  <si>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</si>
  <si>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</si>
  <si>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</si>
  <si>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</si>
  <si>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</si>
  <si>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</si>
  <si>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</si>
  <si>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</si>
  <si>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</si>
  <si>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</si>
  <si>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</si>
  <si>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</si>
  <si>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</si>
  <si>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</si>
  <si>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</si>
  <si>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</si>
  <si>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</si>
  <si>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</si>
  <si>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</si>
  <si>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</si>
  <si>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</si>
  <si>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</si>
  <si>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</si>
  <si>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</si>
  <si>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</si>
  <si>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</si>
  <si>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</si>
  <si>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</si>
  <si>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</si>
  <si>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</si>
  <si>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</si>
  <si>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</si>
  <si>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</si>
  <si>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</si>
  <si>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</si>
  <si>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</si>
  <si>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</si>
  <si>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</si>
  <si>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</si>
  <si>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</si>
  <si>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</si>
  <si>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</si>
  <si>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</si>
  <si>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</si>
  <si>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</si>
  <si>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</si>
  <si>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</si>
  <si>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</si>
  <si>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</si>
  <si>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</si>
  <si>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</si>
  <si>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</si>
  <si>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</si>
  <si>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</si>
  <si>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</si>
  <si>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</si>
  <si>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</si>
  <si>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</si>
  <si>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</si>
  <si>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</si>
  <si>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</si>
  <si>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</si>
  <si>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</si>
  <si>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</si>
  <si>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</si>
  <si>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</si>
  <si>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</si>
  <si>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</si>
  <si>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</si>
  <si>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</si>
  <si>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</si>
  <si>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</si>
  <si>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</si>
  <si>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</si>
  <si>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</si>
  <si>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</si>
  <si>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</si>
  <si>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</si>
  <si>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</si>
  <si>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</si>
  <si>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</si>
  <si>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</si>
  <si>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</si>
  <si>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</si>
  <si>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</si>
  <si>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</si>
  <si>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</si>
  <si>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</si>
  <si>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</si>
  <si>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</si>
  <si>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</si>
  <si>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</si>
  <si>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</si>
  <si>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</si>
  <si>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</si>
  <si>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</si>
  <si>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</si>
  <si>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</si>
  <si>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</si>
  <si>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</si>
  <si>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</si>
  <si>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</si>
  <si>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</si>
  <si>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</si>
  <si>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</si>
  <si>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</si>
  <si>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</si>
  <si>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</si>
  <si>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</si>
  <si>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</si>
  <si>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</si>
  <si>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</si>
  <si>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</si>
  <si>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</si>
  <si>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</si>
  <si>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</si>
  <si>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</si>
  <si>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</si>
  <si>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</si>
  <si>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</si>
  <si>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</si>
  <si>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</si>
  <si>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</si>
  <si>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</si>
  <si>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</si>
  <si>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</si>
  <si>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</si>
  <si>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</si>
  <si>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</si>
  <si>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</si>
  <si>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</si>
  <si>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</si>
  <si>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</si>
  <si>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</si>
  <si>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</si>
  <si>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</si>
  <si>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</si>
  <si>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</si>
  <si>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</si>
  <si>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</si>
  <si>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</si>
  <si>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</si>
  <si>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</si>
  <si>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</si>
  <si>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</si>
  <si>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</si>
  <si>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</si>
  <si>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</si>
  <si>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</si>
  <si>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</si>
  <si>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</si>
  <si>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</si>
  <si>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</si>
  <si>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</si>
  <si>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</si>
  <si>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</si>
  <si>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</si>
  <si>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</si>
  <si>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</si>
  <si>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</si>
  <si>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</si>
  <si>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</si>
  <si>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</si>
  <si>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</si>
  <si>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</si>
  <si>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</si>
  <si>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</si>
  <si>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</si>
  <si>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</si>
  <si>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</si>
  <si>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</si>
  <si>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</si>
  <si>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</si>
  <si>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</si>
  <si>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</si>
  <si>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</si>
  <si>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</si>
  <si>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</si>
  <si>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</si>
  <si>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</si>
  <si>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</si>
  <si>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</si>
  <si>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</si>
  <si>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</si>
  <si>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</si>
  <si>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</si>
  <si>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</si>
  <si>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</si>
  <si>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</si>
  <si>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</si>
  <si>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</si>
  <si>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</si>
  <si>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</si>
  <si>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</si>
  <si>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</si>
  <si>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</si>
  <si>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</si>
  <si>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</si>
  <si>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</si>
  <si>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</si>
  <si>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</si>
  <si>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</si>
  <si>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</si>
  <si>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</si>
  <si>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</si>
  <si>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</si>
  <si>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</si>
  <si>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</si>
  <si>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</si>
  <si>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</si>
  <si>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</si>
  <si>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</si>
  <si>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</si>
  <si>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</si>
  <si>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</si>
  <si>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</si>
  <si>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</si>
  <si>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</si>
  <si>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</si>
  <si>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</si>
  <si>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</si>
  <si>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</si>
  <si>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</si>
  <si>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</si>
  <si>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</si>
  <si>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</si>
  <si>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</si>
  <si>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</si>
  <si>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</si>
  <si>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</si>
  <si>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</si>
  <si>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</si>
  <si>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</si>
  <si>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</si>
  <si>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</si>
  <si>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</si>
  <si>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</si>
  <si>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</si>
  <si>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</si>
  <si>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</si>
  <si>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</si>
  <si>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</si>
  <si>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</si>
  <si>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</si>
  <si>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</si>
  <si>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</si>
  <si>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</si>
  <si>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</si>
  <si>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</si>
  <si>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</si>
  <si>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</si>
  <si>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</si>
  <si>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</si>
  <si>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</si>
  <si>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</si>
  <si>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</si>
  <si>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</si>
  <si>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</si>
  <si>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</si>
  <si>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</si>
  <si>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</si>
  <si>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</si>
  <si>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</si>
  <si>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</si>
  <si>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</si>
  <si>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</si>
  <si>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</si>
  <si>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</si>
  <si>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</si>
  <si>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</si>
  <si>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</si>
  <si>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</si>
  <si>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</si>
  <si>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</si>
  <si>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</si>
  <si>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</si>
  <si>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</si>
  <si>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</si>
  <si>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</si>
  <si>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</si>
  <si>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</si>
  <si>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</si>
  <si>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</si>
  <si>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</si>
  <si>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</si>
  <si>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</si>
  <si>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</si>
  <si>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</si>
  <si>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</si>
  <si>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</si>
  <si>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</si>
  <si>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</si>
  <si>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</si>
  <si>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</si>
  <si>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</si>
  <si>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</si>
  <si>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</si>
  <si>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</si>
  <si>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</si>
  <si>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</si>
  <si>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</si>
  <si>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</si>
  <si>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</si>
  <si>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</si>
  <si>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</si>
  <si>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</si>
  <si>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</si>
  <si>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</si>
  <si>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</si>
  <si>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</si>
  <si>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</si>
  <si>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</si>
  <si>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</si>
  <si>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</si>
  <si>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</si>
  <si>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</si>
  <si>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</si>
  <si>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</si>
  <si>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</si>
  <si>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</si>
  <si>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</si>
  <si>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</si>
  <si>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</si>
  <si>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</si>
  <si>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</si>
  <si>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</si>
  <si>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</si>
  <si>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</si>
  <si>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</si>
  <si>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</si>
  <si>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</si>
  <si>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</si>
  <si>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</si>
  <si>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</si>
  <si>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</si>
  <si>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</si>
  <si>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</si>
  <si>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</si>
  <si>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</si>
  <si>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</si>
  <si>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</si>
  <si>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</si>
  <si>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</si>
  <si>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</si>
  <si>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</si>
  <si>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</si>
  <si>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</si>
  <si>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</si>
  <si>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</si>
  <si>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</si>
  <si>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</si>
  <si>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</si>
  <si>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</si>
  <si>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</si>
  <si>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</si>
  <si>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</si>
  <si>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</si>
  <si>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</si>
  <si>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</si>
  <si>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</si>
  <si>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</si>
  <si>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</si>
  <si>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</si>
  <si>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</si>
  <si>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</si>
  <si>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</si>
  <si>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</si>
  <si>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</si>
  <si>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</si>
  <si>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</si>
  <si>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</si>
  <si>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</si>
  <si>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</si>
  <si>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</si>
  <si>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</si>
  <si>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</si>
  <si>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</si>
  <si>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</si>
  <si>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</si>
  <si>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</si>
  <si>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</si>
  <si>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</si>
  <si>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</si>
  <si>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</si>
  <si>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</si>
  <si>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</si>
  <si>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</si>
  <si>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</si>
  <si>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</si>
  <si>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</si>
  <si>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</si>
  <si>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</si>
  <si>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</si>
  <si>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</si>
  <si>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</si>
  <si>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</si>
  <si>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</si>
  <si>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</si>
  <si>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</si>
  <si>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</si>
  <si>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</si>
  <si>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</si>
  <si>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</si>
  <si>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</si>
  <si>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</si>
  <si>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</si>
  <si>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</si>
  <si>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</si>
  <si>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</si>
  <si>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</si>
  <si>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</si>
  <si>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</si>
  <si>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</si>
  <si>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</si>
  <si>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</si>
  <si>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</si>
  <si>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</si>
  <si>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</si>
  <si>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</si>
  <si>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</si>
  <si>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</si>
  <si>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</si>
  <si>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</si>
  <si>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</si>
  <si>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</si>
  <si>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</si>
  <si>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</si>
  <si>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</si>
  <si>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</si>
  <si>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</si>
  <si>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</si>
  <si>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</si>
  <si>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</si>
  <si>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</si>
  <si>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</si>
  <si>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</si>
  <si>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</si>
  <si>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</si>
  <si>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</si>
  <si>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</si>
  <si>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</si>
  <si>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</si>
  <si>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</si>
  <si>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</si>
  <si>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</si>
  <si>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</si>
  <si>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</si>
  <si>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</si>
  <si>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</si>
  <si>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</si>
  <si>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</si>
  <si>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</si>
  <si>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</si>
  <si>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</si>
  <si>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</si>
  <si>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</si>
  <si>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</si>
  <si>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</si>
  <si>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</si>
  <si>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</si>
  <si>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</si>
  <si>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</si>
  <si>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</si>
  <si>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</si>
  <si>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</si>
  <si>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</si>
  <si>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</si>
  <si>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</si>
  <si>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</si>
  <si>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</si>
  <si>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</si>
  <si>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</si>
  <si>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</si>
  <si>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</si>
  <si>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</si>
  <si>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</si>
  <si>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</si>
  <si>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</si>
  <si>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</si>
  <si>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</si>
  <si>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</si>
  <si>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</si>
  <si>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</si>
  <si>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</si>
  <si>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</si>
  <si>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</si>
  <si>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</si>
  <si>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</si>
  <si>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</si>
  <si>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</si>
  <si>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</si>
  <si>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</si>
  <si>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</si>
  <si>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</si>
  <si>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</si>
  <si>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</si>
  <si>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</si>
  <si>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</si>
  <si>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</si>
  <si>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</si>
  <si>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</si>
  <si>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</si>
  <si>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</si>
  <si>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</si>
  <si>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</si>
  <si>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</si>
  <si>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</si>
  <si>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</si>
  <si>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</si>
  <si>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</si>
  <si>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</si>
  <si>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</si>
  <si>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</si>
  <si>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</si>
  <si>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</si>
  <si>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</si>
  <si>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</si>
  <si>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</si>
  <si>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</si>
  <si>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</si>
  <si>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</si>
  <si>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</si>
  <si>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</si>
  <si>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</si>
  <si>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</si>
  <si>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</si>
  <si>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</si>
  <si>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</si>
  <si>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</si>
  <si>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</si>
  <si>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</si>
  <si>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</si>
  <si>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</si>
  <si>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</si>
  <si>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</si>
  <si>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</si>
  <si>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</si>
  <si>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</si>
  <si>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</si>
  <si>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</si>
  <si>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</si>
  <si>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</si>
  <si>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</si>
  <si>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</si>
  <si>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</si>
  <si>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</si>
  <si>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</si>
  <si>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</si>
  <si>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</si>
  <si>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</si>
  <si>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</si>
  <si>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</si>
  <si>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</si>
  <si>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</si>
  <si>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</si>
  <si>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</si>
  <si>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</si>
  <si>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</si>
  <si>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</si>
  <si>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</si>
  <si>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</si>
  <si>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</si>
  <si>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</si>
  <si>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</si>
  <si>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</si>
  <si>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</si>
  <si>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</si>
  <si>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</si>
  <si>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</si>
  <si>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</si>
  <si>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</si>
  <si>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</si>
  <si>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</si>
  <si>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</si>
  <si>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</si>
  <si>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</si>
  <si>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</si>
  <si>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</si>
  <si>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</si>
  <si>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</si>
  <si>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</si>
  <si>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</si>
  <si>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</si>
  <si>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</si>
  <si>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</si>
  <si>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</si>
  <si>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</si>
  <si>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</si>
  <si>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</si>
  <si>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</si>
  <si>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</si>
  <si>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</si>
  <si>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</si>
  <si>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</si>
  <si>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</si>
  <si>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</si>
  <si>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</si>
  <si>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</si>
  <si>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</si>
  <si>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</si>
  <si>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</si>
  <si>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</si>
  <si>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</si>
  <si>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</si>
  <si>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</si>
  <si>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</si>
  <si>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</si>
  <si>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</si>
  <si>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</si>
  <si>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</si>
  <si>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</si>
  <si>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</si>
  <si>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</si>
  <si>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</si>
  <si>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</si>
  <si>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</si>
  <si>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</si>
  <si>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</si>
  <si>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</si>
  <si>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</si>
  <si>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</si>
  <si>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</si>
  <si>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</si>
  <si>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</si>
  <si>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</si>
  <si>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</si>
  <si>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</si>
  <si>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</si>
  <si>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</si>
  <si>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</si>
  <si>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</si>
  <si>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</si>
  <si>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</si>
  <si>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</si>
  <si>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</si>
  <si>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</si>
  <si>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</si>
  <si>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</si>
  <si>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</si>
  <si>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</si>
  <si>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</si>
  <si>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</si>
  <si>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</si>
  <si>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</si>
  <si>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</si>
  <si>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</si>
  <si>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</si>
  <si>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</si>
  <si>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</si>
  <si>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</si>
  <si>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</si>
  <si>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</si>
  <si>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</si>
  <si>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</si>
  <si>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</si>
  <si>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</si>
  <si>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</si>
  <si>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</si>
  <si>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</si>
  <si>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</si>
  <si>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</si>
  <si>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</si>
  <si>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</si>
  <si>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</si>
  <si>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</si>
  <si>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</si>
  <si>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</si>
  <si>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</si>
  <si>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</si>
  <si>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</si>
  <si>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</si>
  <si>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</si>
  <si>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</si>
  <si>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</si>
  <si>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</si>
  <si>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</si>
  <si>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</si>
  <si>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</si>
  <si>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</si>
  <si>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</si>
  <si>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</si>
  <si>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</si>
  <si>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</si>
  <si>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</si>
  <si>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</si>
  <si>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</si>
  <si>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</si>
  <si>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</si>
  <si>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</si>
  <si>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</si>
  <si>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</si>
  <si>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</si>
  <si>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</si>
  <si>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</si>
  <si>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</si>
  <si>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</si>
  <si>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</si>
  <si>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</si>
  <si>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</si>
  <si>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</si>
  <si>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</si>
  <si>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</si>
  <si>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</si>
  <si>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</si>
  <si>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</si>
  <si>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</si>
  <si>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</si>
  <si>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</si>
  <si>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</si>
  <si>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</si>
  <si>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</si>
  <si>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</si>
  <si>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</si>
  <si>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</si>
  <si>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</si>
  <si>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</si>
  <si>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</si>
  <si>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</si>
  <si>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</si>
  <si>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</si>
  <si>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</si>
  <si>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</si>
  <si>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</si>
  <si>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</si>
  <si>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</si>
  <si>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</si>
  <si>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</si>
  <si>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</si>
  <si>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</si>
  <si>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</si>
  <si>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</si>
  <si>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</si>
  <si>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</si>
  <si>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</si>
  <si>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</si>
  <si>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</si>
  <si>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</si>
  <si>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</si>
  <si>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</si>
  <si>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</si>
  <si>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</si>
  <si>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</si>
  <si>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</si>
  <si>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</si>
  <si>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</si>
  <si>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</si>
  <si>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</si>
  <si>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</si>
  <si>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</si>
  <si>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</si>
  <si>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</si>
  <si>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</si>
  <si>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</si>
  <si>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</si>
  <si>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</si>
  <si>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</si>
  <si>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</si>
  <si>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</si>
  <si>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</si>
  <si>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</si>
  <si>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</si>
  <si>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</si>
  <si>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</si>
  <si>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</si>
  <si>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</si>
  <si>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</si>
  <si>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</si>
  <si>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</si>
  <si>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</si>
  <si>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</si>
  <si>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</si>
  <si>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</si>
  <si>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</si>
  <si>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</si>
  <si>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</si>
  <si>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</si>
  <si>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</si>
  <si>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</si>
  <si>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</si>
  <si>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</si>
  <si>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</si>
  <si>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</si>
  <si>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</si>
  <si>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</si>
  <si>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</si>
  <si>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</si>
  <si>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</si>
  <si>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</si>
  <si>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</si>
  <si>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</si>
  <si>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</si>
  <si>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</si>
  <si>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</si>
  <si>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</si>
  <si>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</si>
  <si>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</si>
  <si>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</si>
  <si>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</si>
  <si>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</si>
  <si>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</si>
  <si>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</si>
  <si>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</si>
  <si>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</si>
  <si>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</si>
  <si>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</si>
  <si>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</si>
  <si>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</si>
  <si>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</si>
  <si>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</si>
  <si>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</si>
  <si>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</si>
  <si>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</si>
  <si>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</si>
  <si>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</si>
  <si>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</si>
  <si>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</si>
  <si>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</si>
  <si>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</si>
  <si>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</si>
  <si>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</si>
  <si>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</si>
  <si>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</si>
  <si>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</si>
  <si>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</si>
  <si>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</si>
  <si>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</si>
  <si>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</si>
  <si>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</si>
  <si>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</si>
  <si>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</si>
  <si>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</si>
  <si>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</si>
  <si>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</si>
  <si>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</si>
  <si>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</si>
  <si>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</si>
  <si>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</si>
  <si>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</si>
  <si>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</si>
  <si>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</si>
  <si>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</si>
  <si>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</si>
  <si>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</si>
  <si>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</si>
  <si>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</si>
  <si>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</si>
  <si>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</si>
  <si>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</si>
  <si>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</si>
  <si>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</si>
  <si>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</si>
  <si>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</si>
  <si>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</si>
  <si>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</si>
  <si>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</si>
  <si>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</si>
  <si>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</si>
  <si>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</si>
  <si>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</si>
  <si>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</si>
  <si>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</si>
  <si>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</si>
  <si>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</si>
  <si>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</si>
  <si>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</si>
  <si>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</si>
  <si>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</si>
  <si>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</si>
  <si>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</si>
  <si>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</si>
  <si>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</si>
  <si>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</si>
  <si>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</si>
  <si>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</si>
  <si>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</si>
  <si>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</si>
  <si>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</si>
  <si>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</si>
  <si>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</si>
  <si>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</si>
  <si>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</si>
  <si>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</si>
  <si>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</si>
  <si>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</si>
  <si>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</si>
  <si>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</si>
  <si>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</si>
  <si>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</si>
  <si>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</si>
  <si>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</si>
  <si>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</si>
  <si>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</si>
  <si>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</si>
  <si>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</si>
  <si>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</si>
  <si>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</si>
  <si>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</si>
  <si>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</si>
  <si>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</si>
  <si>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</si>
  <si>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</si>
  <si>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</si>
  <si>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</si>
  <si>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</si>
  <si>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</si>
  <si>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</si>
  <si>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</si>
  <si>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</si>
  <si>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</si>
  <si>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</si>
  <si>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</si>
  <si>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</si>
  <si>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</si>
  <si>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</si>
  <si>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</si>
  <si>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</si>
  <si>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</si>
  <si>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</si>
  <si>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</si>
  <si>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</si>
  <si>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</si>
  <si>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</si>
  <si>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</si>
  <si>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</si>
  <si>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</si>
  <si>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</si>
  <si>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</si>
  <si>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</si>
  <si>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</si>
  <si>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</si>
  <si>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</si>
  <si>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</si>
  <si>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</si>
  <si>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</si>
  <si>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</si>
  <si>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</si>
  <si>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</si>
  <si>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</si>
  <si>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</si>
  <si>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</si>
  <si>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</si>
  <si>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</si>
  <si>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</si>
  <si>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</si>
  <si>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</si>
  <si>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</si>
  <si>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</si>
  <si>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</si>
  <si>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</si>
  <si>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</si>
  <si>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</si>
  <si>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</si>
  <si>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</si>
  <si>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</si>
  <si>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</si>
  <si>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</si>
  <si>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</si>
  <si>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</si>
  <si>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</si>
  <si>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</si>
  <si>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</si>
  <si>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</si>
  <si>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</si>
  <si>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</si>
  <si>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</si>
  <si>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</si>
  <si>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</si>
  <si>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</si>
  <si>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</si>
  <si>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</si>
  <si>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</si>
  <si>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</si>
  <si>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</si>
  <si>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</si>
  <si>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</si>
  <si>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</si>
  <si>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</si>
  <si>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</si>
  <si>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</si>
  <si>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</si>
  <si>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</si>
  <si>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</si>
  <si>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</si>
  <si>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</si>
  <si>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</si>
  <si>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</si>
  <si>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</si>
  <si>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</si>
  <si>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</si>
  <si>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</si>
  <si>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</si>
  <si>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</si>
  <si>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</si>
  <si>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</si>
  <si>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</si>
  <si>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</si>
  <si>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</si>
  <si>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</si>
  <si>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</si>
  <si>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</si>
  <si>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</si>
  <si>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</si>
  <si>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</si>
  <si>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</si>
  <si>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</si>
  <si>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</si>
  <si>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</si>
  <si>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</si>
  <si>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</si>
  <si>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</si>
  <si>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</si>
  <si>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</si>
  <si>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</si>
  <si>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</si>
  <si>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</si>
  <si>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</si>
  <si>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</si>
  <si>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</si>
  <si>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</si>
  <si>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</si>
  <si>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</si>
  <si>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</si>
  <si>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</si>
  <si>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</si>
  <si>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</si>
  <si>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</si>
  <si>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</si>
  <si>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</si>
  <si>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</si>
  <si>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</si>
  <si>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</si>
  <si>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</si>
  <si>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</si>
  <si>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</si>
  <si>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</si>
  <si>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</si>
  <si>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</si>
  <si>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</si>
  <si>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</si>
  <si>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</si>
  <si>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</si>
  <si>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</si>
  <si>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</si>
  <si>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</si>
  <si>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</si>
  <si>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</si>
  <si>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</si>
  <si>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</si>
  <si>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</si>
  <si>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</si>
  <si>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</si>
  <si>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</si>
  <si>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</si>
  <si>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</si>
  <si>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</si>
  <si>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</si>
  <si>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</si>
  <si>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</si>
  <si>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</si>
  <si>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</si>
  <si>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</si>
  <si>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</si>
  <si>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</si>
  <si>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</si>
  <si>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</si>
  <si>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</si>
  <si>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</si>
  <si>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</si>
  <si>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</si>
  <si>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</si>
  <si>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</si>
  <si>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</si>
  <si>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</si>
  <si>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</si>
  <si>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</si>
  <si>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</si>
  <si>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</si>
  <si>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</si>
  <si>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</si>
  <si>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</si>
  <si>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</si>
  <si>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</si>
  <si>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</si>
  <si>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</si>
  <si>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</si>
  <si>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</si>
  <si>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</si>
  <si>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</si>
  <si>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</si>
  <si>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</si>
  <si>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</si>
  <si>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</si>
  <si>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</si>
  <si>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</si>
  <si>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</si>
  <si>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</si>
  <si>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</si>
  <si>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</si>
  <si>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</si>
  <si>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</si>
  <si>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</si>
  <si>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</si>
  <si>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</si>
  <si>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</si>
  <si>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</si>
  <si>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</si>
  <si>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</si>
  <si>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</si>
  <si>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</si>
  <si>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</si>
  <si>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</si>
  <si>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</si>
  <si>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</si>
  <si>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</si>
  <si>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</si>
  <si>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</si>
  <si>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</si>
  <si>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</si>
  <si>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</si>
  <si>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</si>
  <si>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</si>
  <si>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</si>
  <si>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</si>
  <si>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</si>
  <si>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</si>
  <si>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</si>
  <si>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</si>
  <si>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</si>
  <si>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</si>
  <si>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</si>
  <si>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</si>
  <si>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</si>
  <si>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</si>
  <si>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</si>
  <si>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</si>
  <si>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</si>
  <si>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</si>
  <si>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</si>
  <si>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</si>
  <si>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</si>
  <si>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</si>
  <si>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</si>
  <si>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</si>
  <si>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</si>
  <si>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</si>
  <si>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</si>
  <si>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</si>
  <si>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</si>
  <si>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</si>
  <si>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</si>
  <si>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</si>
  <si>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</si>
  <si>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</si>
  <si>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</si>
  <si>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</si>
  <si>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</si>
  <si>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</si>
  <si>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</si>
  <si>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</si>
  <si>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</si>
  <si>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</si>
  <si>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</si>
  <si>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</si>
  <si>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</si>
  <si>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</si>
  <si>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</si>
  <si>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</si>
  <si>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</si>
  <si>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</si>
  <si>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</si>
  <si>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</si>
  <si>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</si>
  <si>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</si>
  <si>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</si>
  <si>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</si>
  <si>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</si>
  <si>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</si>
  <si>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</si>
  <si>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</si>
  <si>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</si>
  <si>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</si>
  <si>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</si>
  <si>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</si>
  <si>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</si>
  <si>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</si>
  <si>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</si>
  <si>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</si>
  <si>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</si>
  <si>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</si>
  <si>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</si>
  <si>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</si>
  <si>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</si>
  <si>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</si>
  <si>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</si>
  <si>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</si>
  <si>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</si>
  <si>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</si>
  <si>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</si>
  <si>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</si>
  <si>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</si>
  <si>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</si>
  <si>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</si>
  <si>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</si>
  <si>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</si>
  <si>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</si>
  <si>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</si>
  <si>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</si>
  <si>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</si>
  <si>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</si>
  <si>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</si>
  <si>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</si>
  <si>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</si>
  <si>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</si>
  <si>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</si>
  <si>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</si>
  <si>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</si>
  <si>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</si>
  <si>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</si>
  <si>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</si>
  <si>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</si>
  <si>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</si>
  <si>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</si>
  <si>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</si>
  <si>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</si>
  <si>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</si>
  <si>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</si>
  <si>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</si>
  <si>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</si>
  <si>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</si>
  <si>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</si>
  <si>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</si>
  <si>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</si>
  <si>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</si>
  <si>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</si>
  <si>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</si>
  <si>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</si>
  <si>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</si>
  <si>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</si>
  <si>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</si>
  <si>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</si>
  <si>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</si>
  <si>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</si>
  <si>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</si>
  <si>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</si>
  <si>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</si>
  <si>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</si>
  <si>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</si>
  <si>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</si>
  <si>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</si>
  <si>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</si>
  <si>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</si>
  <si>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</si>
  <si>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</si>
  <si>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</si>
  <si>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</si>
  <si>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</si>
  <si>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</si>
  <si>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</si>
  <si>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</si>
  <si>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</si>
  <si>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</si>
  <si>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</si>
  <si>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</si>
  <si>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</si>
  <si>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</si>
  <si>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</si>
  <si>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</si>
  <si>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</si>
  <si>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</si>
  <si>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</si>
  <si>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</si>
  <si>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</si>
  <si>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</si>
  <si>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</si>
  <si>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</si>
  <si>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</si>
  <si>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</si>
  <si>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</si>
  <si>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</si>
  <si>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</si>
  <si>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</si>
  <si>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</si>
  <si>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</si>
  <si>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</si>
  <si>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</si>
  <si>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</si>
  <si>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</si>
  <si>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</si>
  <si>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</si>
  <si>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</si>
  <si>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</si>
  <si>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</si>
  <si>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</si>
  <si>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</si>
  <si>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</si>
  <si>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</si>
  <si>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</si>
  <si>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</si>
  <si>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</si>
  <si>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</si>
  <si>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</si>
  <si>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</si>
  <si>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</si>
  <si>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</si>
  <si>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</si>
  <si>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</si>
  <si>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</si>
  <si>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</si>
  <si>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</si>
  <si>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</si>
  <si>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</si>
  <si>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</si>
  <si>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</si>
  <si>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</si>
  <si>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</si>
  <si>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</si>
  <si>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</si>
  <si>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</si>
  <si>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</si>
  <si>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</si>
  <si>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</si>
  <si>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</si>
  <si>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</si>
  <si>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</si>
  <si>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</si>
  <si>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</si>
  <si>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</si>
  <si>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</si>
  <si>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</si>
  <si>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</si>
  <si>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</si>
  <si>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</si>
  <si>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</si>
  <si>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</si>
  <si>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</si>
  <si>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</si>
  <si>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</si>
  <si>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</si>
  <si>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</si>
  <si>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</si>
  <si>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</si>
  <si>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</si>
  <si>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</si>
  <si>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</si>
  <si>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</si>
  <si>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</si>
  <si>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</si>
  <si>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</si>
  <si>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</si>
  <si>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</si>
  <si>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</si>
  <si>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</si>
  <si>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</si>
  <si>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</si>
  <si>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</si>
  <si>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</si>
  <si>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</si>
  <si>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</si>
  <si>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</si>
  <si>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</si>
  <si>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</si>
  <si>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</si>
  <si>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</si>
  <si>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</si>
  <si>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</si>
  <si>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</si>
  <si>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</si>
  <si>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</si>
  <si>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</si>
  <si>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</si>
  <si>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</si>
  <si>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</si>
  <si>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</si>
  <si>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</si>
  <si>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</si>
  <si>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</si>
  <si>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</si>
  <si>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</si>
  <si>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</si>
  <si>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</si>
  <si>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</si>
  <si>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</si>
  <si>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</si>
  <si>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</si>
  <si>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</si>
  <si>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</si>
  <si>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</si>
  <si>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</si>
  <si>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</si>
  <si>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</si>
  <si>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</si>
  <si>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</si>
  <si>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</si>
  <si>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</si>
  <si>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</si>
  <si>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</si>
  <si>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</si>
  <si>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</si>
  <si>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</si>
  <si>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</si>
  <si>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</si>
  <si>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</si>
  <si>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</si>
  <si>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</si>
  <si>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</si>
  <si>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</si>
  <si>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</si>
  <si>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</si>
  <si>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</si>
  <si>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</si>
  <si>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</si>
  <si>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</si>
  <si>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</si>
  <si>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</si>
  <si>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</si>
  <si>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</si>
  <si>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</si>
  <si>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</si>
  <si>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</si>
  <si>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</si>
  <si>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</si>
  <si>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</si>
  <si>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</si>
  <si>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</si>
  <si>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</si>
  <si>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</si>
  <si>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</si>
  <si>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</si>
  <si>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</si>
  <si>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</si>
  <si>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</si>
  <si>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</si>
  <si>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</si>
  <si>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</si>
  <si>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</si>
  <si>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</si>
  <si>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</si>
  <si>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</si>
  <si>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</si>
  <si>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</si>
  <si>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</si>
  <si>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</si>
  <si>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</si>
  <si>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</si>
  <si>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</si>
  <si>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</si>
  <si>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</si>
  <si>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</si>
  <si>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</si>
  <si>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</si>
  <si>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</si>
  <si>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</si>
  <si>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</si>
  <si>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</si>
  <si>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</si>
  <si>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</si>
  <si>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</si>
  <si>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</si>
  <si>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</si>
  <si>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</si>
  <si>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</si>
  <si>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</si>
  <si>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</si>
  <si>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</si>
  <si>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</si>
  <si>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</si>
  <si>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</si>
  <si>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</si>
  <si>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</si>
  <si>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</si>
  <si>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</si>
  <si>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</si>
  <si>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</si>
  <si>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</si>
  <si>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</si>
  <si>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</si>
  <si>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</si>
  <si>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</si>
  <si>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</si>
  <si>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</si>
  <si>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</si>
  <si>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</si>
  <si>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</si>
  <si>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</si>
  <si>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</si>
  <si>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</si>
  <si>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</si>
  <si>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</si>
  <si>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</si>
  <si>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</si>
  <si>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</si>
  <si>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</si>
  <si>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</si>
  <si>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</si>
  <si>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</si>
  <si>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</si>
  <si>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</si>
  <si>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</si>
  <si>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</si>
  <si>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</si>
  <si>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</si>
  <si>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</si>
  <si>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</si>
  <si>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</si>
  <si>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</si>
  <si>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</si>
  <si>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</si>
  <si>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</si>
  <si>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</si>
  <si>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</si>
  <si>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</si>
  <si>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</si>
  <si>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</si>
  <si>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</si>
  <si>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</si>
  <si>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</si>
  <si>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</si>
  <si>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</si>
  <si>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</si>
  <si>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</si>
  <si>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</si>
  <si>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</si>
  <si>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</si>
  <si>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</si>
  <si>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</si>
  <si>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</si>
  <si>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</si>
  <si>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</si>
  <si>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</si>
  <si>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</si>
  <si>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</si>
  <si>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</si>
  <si>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</si>
  <si>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</si>
  <si>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</si>
  <si>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</si>
  <si>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</si>
  <si>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</si>
  <si>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</si>
  <si>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</si>
  <si>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</si>
  <si>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</si>
  <si>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</si>
  <si>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</si>
  <si>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</si>
  <si>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</si>
  <si>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</si>
  <si>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</si>
  <si>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</si>
  <si>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</si>
  <si>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</si>
  <si>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</si>
  <si>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</si>
  <si>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</si>
  <si>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</si>
  <si>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</si>
  <si>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</si>
  <si>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</si>
  <si>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</si>
  <si>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</si>
  <si>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</si>
  <si>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</si>
  <si>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</si>
  <si>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</si>
  <si>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</si>
  <si>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</si>
  <si>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</si>
  <si>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</si>
  <si>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</si>
  <si>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</si>
  <si>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</si>
  <si>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</si>
  <si>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</si>
  <si>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</si>
  <si>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</si>
  <si>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</si>
  <si>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</si>
  <si>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</si>
  <si>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</si>
  <si>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</si>
  <si>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</si>
  <si>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</si>
  <si>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</si>
  <si>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</si>
  <si>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</si>
  <si>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</si>
  <si>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</si>
  <si>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</si>
  <si>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</si>
  <si>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</si>
  <si>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</si>
  <si>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</si>
  <si>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</si>
  <si>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</si>
  <si>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</si>
  <si>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</si>
  <si>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</si>
  <si>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</si>
  <si>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</si>
  <si>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</si>
  <si>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</si>
  <si>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</si>
  <si>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</si>
  <si>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</si>
  <si>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</si>
  <si>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</si>
  <si>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</si>
  <si>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</si>
  <si>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</si>
  <si>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</si>
  <si>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</si>
  <si>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</si>
  <si>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</si>
  <si>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</si>
  <si>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</si>
  <si>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</si>
  <si>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</si>
  <si>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</si>
  <si>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</si>
  <si>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</si>
  <si>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</si>
  <si>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</si>
  <si>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</si>
  <si>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</si>
  <si>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</si>
  <si>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</si>
  <si>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</si>
  <si>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</si>
  <si>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</si>
  <si>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</si>
  <si>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</si>
  <si>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</si>
  <si>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</si>
  <si>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</si>
  <si>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</si>
  <si>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</si>
  <si>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</si>
  <si>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</si>
  <si>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</si>
  <si>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</si>
  <si>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</si>
  <si>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</si>
  <si>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</si>
  <si>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</si>
  <si>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</si>
  <si>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</si>
  <si>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</si>
  <si>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</si>
  <si>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</si>
  <si>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</si>
  <si>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</si>
  <si>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</si>
  <si>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</si>
  <si>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</si>
  <si>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</si>
  <si>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</si>
  <si>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</si>
  <si>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</si>
  <si>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</si>
  <si>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</si>
  <si>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</si>
  <si>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</si>
  <si>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</si>
  <si>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</si>
  <si>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</si>
  <si>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</si>
  <si>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</si>
  <si>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</si>
  <si>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</si>
  <si>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</si>
  <si>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</si>
  <si>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</si>
  <si>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</si>
  <si>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</si>
  <si>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</si>
  <si>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</si>
  <si>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</si>
  <si>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</si>
  <si>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</si>
  <si>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</si>
  <si>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</si>
  <si>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</si>
  <si>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</si>
  <si>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</si>
  <si>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</si>
  <si>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</si>
  <si>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</si>
  <si>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</si>
  <si>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</si>
  <si>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</si>
  <si>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</si>
  <si>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</si>
  <si>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</si>
  <si>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</si>
  <si>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</si>
  <si>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</si>
  <si>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</si>
  <si>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</si>
  <si>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</si>
  <si>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</si>
  <si>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</si>
  <si>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</si>
  <si>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</si>
  <si>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</si>
  <si>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</si>
  <si>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</si>
  <si>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</si>
  <si>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</si>
  <si>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</si>
  <si>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</si>
  <si>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</si>
  <si>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</si>
  <si>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</si>
  <si>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</si>
  <si>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</si>
  <si>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</si>
  <si>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</si>
  <si>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</si>
  <si>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</si>
  <si>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</si>
  <si>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</si>
  <si>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</si>
  <si>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</si>
  <si>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</si>
  <si>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</si>
  <si>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</si>
  <si>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</si>
  <si>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</si>
  <si>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</si>
  <si>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</si>
  <si>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</si>
  <si>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</si>
  <si>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</si>
  <si>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</si>
  <si>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</si>
  <si>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</si>
  <si>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</si>
  <si>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</si>
  <si>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</si>
  <si>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</si>
  <si>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</si>
  <si>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</si>
  <si>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</si>
  <si>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</si>
  <si>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</si>
  <si>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</si>
  <si>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</si>
  <si>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</si>
  <si>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</si>
  <si>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</si>
  <si>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</si>
  <si>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</si>
  <si>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</si>
  <si>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</si>
  <si>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</si>
  <si>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</si>
  <si>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</si>
  <si>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</si>
  <si>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</si>
  <si>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</si>
  <si>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</si>
  <si>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</si>
  <si>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</si>
  <si>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</si>
  <si>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</si>
  <si>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</si>
  <si>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</si>
  <si>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</si>
  <si>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</si>
  <si>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</si>
  <si>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</si>
  <si>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</si>
  <si>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</si>
  <si>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</si>
  <si>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</si>
  <si>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</si>
  <si>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</si>
  <si>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</si>
  <si>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</si>
  <si>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</si>
  <si>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</si>
  <si>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</si>
  <si>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</si>
  <si>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</si>
  <si>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</si>
  <si>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</si>
  <si>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</si>
  <si>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</si>
  <si>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</si>
  <si>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</si>
  <si>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</si>
  <si>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</si>
  <si>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</si>
  <si>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</si>
  <si>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</si>
  <si>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</si>
  <si>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</si>
  <si>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</si>
  <si>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</si>
  <si>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</si>
  <si>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</si>
  <si>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</si>
  <si>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</si>
  <si>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</si>
  <si>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</si>
  <si>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</si>
  <si>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</si>
  <si>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</si>
  <si>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</si>
  <si>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</si>
  <si>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</si>
  <si>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</si>
  <si>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</si>
  <si>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</si>
  <si>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</si>
  <si>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</si>
  <si>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</si>
  <si>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</si>
  <si>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</si>
  <si>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</si>
  <si>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</si>
  <si>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</si>
  <si>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</si>
  <si>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</si>
  <si>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</si>
  <si>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</si>
  <si>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</si>
  <si>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</si>
  <si>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</si>
  <si>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</si>
  <si>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</si>
  <si>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</si>
  <si>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</si>
  <si>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</si>
  <si>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</si>
  <si>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</si>
  <si>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</si>
  <si>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</si>
  <si>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</si>
  <si>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</si>
  <si>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</si>
  <si>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</si>
  <si>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</si>
  <si>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</si>
  <si>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</si>
  <si>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</si>
  <si>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</si>
  <si>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</si>
  <si>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</si>
  <si>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</si>
  <si>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</si>
  <si>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</si>
  <si>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</si>
  <si>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</si>
  <si>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</si>
  <si>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</si>
  <si>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</si>
  <si>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</si>
  <si>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</si>
  <si>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</si>
  <si>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</si>
  <si>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</si>
  <si>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</si>
  <si>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</si>
  <si>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</si>
  <si>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</si>
  <si>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</si>
  <si>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</si>
  <si>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</si>
  <si>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</si>
  <si>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</si>
  <si>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</si>
  <si>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</si>
  <si>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</si>
  <si>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</si>
  <si>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</si>
  <si>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</si>
  <si>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</si>
  <si>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</si>
  <si>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</si>
  <si>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</si>
  <si>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</si>
  <si>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</si>
  <si>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</si>
  <si>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</si>
  <si>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</si>
  <si>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</si>
  <si>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</si>
  <si>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</si>
  <si>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</si>
  <si>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</si>
  <si>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</si>
  <si>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</si>
  <si>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</si>
  <si>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</si>
  <si>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</si>
  <si>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</si>
  <si>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</si>
  <si>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</si>
  <si>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</si>
  <si>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</si>
  <si>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</si>
  <si>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</si>
  <si>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</si>
  <si>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</si>
  <si>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</si>
  <si>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</si>
  <si>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</si>
  <si>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</si>
  <si>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</si>
  <si>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</si>
  <si>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</si>
  <si>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</si>
  <si>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</si>
  <si>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</si>
  <si>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</si>
  <si>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</si>
  <si>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</si>
  <si>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</si>
  <si>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</si>
  <si>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</si>
  <si>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</si>
  <si>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</si>
  <si>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</si>
  <si>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</si>
  <si>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</si>
  <si>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</si>
  <si>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</si>
  <si>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</si>
  <si>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</si>
  <si>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</si>
  <si>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</si>
  <si>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</si>
  <si>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</si>
  <si>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</si>
  <si>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</si>
  <si>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</si>
  <si>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</si>
  <si>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</si>
  <si>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</si>
  <si>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</si>
  <si>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</si>
  <si>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</si>
  <si>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</si>
  <si>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</si>
  <si>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</si>
  <si>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</si>
  <si>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</si>
  <si>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</si>
  <si>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</si>
  <si>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</si>
  <si>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</si>
  <si>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</si>
  <si>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</si>
  <si>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</si>
  <si>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</si>
  <si>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</si>
  <si>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</si>
  <si>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</si>
  <si>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</si>
  <si>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</si>
  <si>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</si>
  <si>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</si>
  <si>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</si>
  <si>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</si>
  <si>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</si>
  <si>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</si>
  <si>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</si>
  <si>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</si>
  <si>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</si>
  <si>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</si>
  <si>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</si>
  <si>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</si>
  <si>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</si>
  <si>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</si>
  <si>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</si>
  <si>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</si>
  <si>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</si>
  <si>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</si>
  <si>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</si>
  <si>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</si>
  <si>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</si>
  <si>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</si>
  <si>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</si>
  <si>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</si>
  <si>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</si>
  <si>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</si>
  <si>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</si>
  <si>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</si>
  <si>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</si>
  <si>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</si>
  <si>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</si>
  <si>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</si>
  <si>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</si>
  <si>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</si>
  <si>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</si>
  <si>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</si>
  <si>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</si>
  <si>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</si>
  <si>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</si>
  <si>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</si>
  <si>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</si>
  <si>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</si>
  <si>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</si>
  <si>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</si>
  <si>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</si>
  <si>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</si>
  <si>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</si>
  <si>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</si>
  <si>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</si>
  <si>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</si>
  <si>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</si>
  <si>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</si>
  <si>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</si>
  <si>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</si>
  <si>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</si>
  <si>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</si>
  <si>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</si>
  <si>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</si>
  <si>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</si>
  <si>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</si>
  <si>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</si>
  <si>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</si>
  <si>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</si>
  <si>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</si>
  <si>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</si>
  <si>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</si>
  <si>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</si>
  <si>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</si>
  <si>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</si>
  <si>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</si>
  <si>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</si>
  <si>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</si>
  <si>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</si>
  <si>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</si>
  <si>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</si>
  <si>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</si>
  <si>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</si>
  <si>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</si>
  <si>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</si>
  <si>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</si>
  <si>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</si>
  <si>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</si>
  <si>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</si>
  <si>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</si>
  <si>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</si>
  <si>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</si>
  <si>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</si>
  <si>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</si>
  <si>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</si>
  <si>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</si>
  <si>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</si>
  <si>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</si>
  <si>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</si>
  <si>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</si>
  <si>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</si>
  <si>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</si>
  <si>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</si>
  <si>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</si>
  <si>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</si>
  <si>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</si>
  <si>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</si>
  <si>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</si>
  <si>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</si>
  <si>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</si>
  <si>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</si>
  <si>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</si>
  <si>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</si>
  <si>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</si>
  <si>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</si>
  <si>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</si>
  <si>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</si>
  <si>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</si>
  <si>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</si>
  <si>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</si>
  <si>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</si>
  <si>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</si>
  <si>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</si>
  <si>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</si>
  <si>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</si>
  <si>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</si>
  <si>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</si>
  <si>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</si>
  <si>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</si>
  <si>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</si>
  <si>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</si>
  <si>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</si>
  <si>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</si>
  <si>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</si>
  <si>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</si>
  <si>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</si>
  <si>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</si>
  <si>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</si>
  <si>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</si>
  <si>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</si>
  <si>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</si>
  <si>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</si>
  <si>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</si>
  <si>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</si>
  <si>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</si>
  <si>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</si>
  <si>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</si>
  <si>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</si>
  <si>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</si>
  <si>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</si>
  <si>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</si>
  <si>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</si>
  <si>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</si>
  <si>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</si>
  <si>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</si>
  <si>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</si>
  <si>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</si>
  <si>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</si>
  <si>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</si>
  <si>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</si>
  <si>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</si>
  <si>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</si>
  <si>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</si>
  <si>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</si>
  <si>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</si>
  <si>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</si>
  <si>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</si>
  <si>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</si>
  <si>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</si>
  <si>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</si>
  <si>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</si>
  <si>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</si>
  <si>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</si>
  <si>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</si>
  <si>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</si>
  <si>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</si>
  <si>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</si>
  <si>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</si>
  <si>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</si>
  <si>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</si>
  <si>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</si>
  <si>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</si>
  <si>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</si>
  <si>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</si>
  <si>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</si>
  <si>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</si>
  <si>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</si>
  <si>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</si>
  <si>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</si>
  <si>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</si>
  <si>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</si>
  <si>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</si>
  <si>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</si>
  <si>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</si>
  <si>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</si>
  <si>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</si>
  <si>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</si>
  <si>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</si>
  <si>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</si>
  <si>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</si>
  <si>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</si>
  <si>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</si>
  <si>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</si>
  <si>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</si>
  <si>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</si>
  <si>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</si>
  <si>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</si>
  <si>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</si>
  <si>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</si>
  <si>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</si>
  <si>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</si>
  <si>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</si>
  <si>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</si>
  <si>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</si>
  <si>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</si>
  <si>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</si>
  <si>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</si>
  <si>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</si>
  <si>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</si>
  <si>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</si>
  <si>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</si>
  <si>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</si>
  <si>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</si>
  <si>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</si>
  <si>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</si>
  <si>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</si>
  <si>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</si>
  <si>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</si>
  <si>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</si>
  <si>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</si>
  <si>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</si>
  <si>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</si>
  <si>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</si>
  <si>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</si>
  <si>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</si>
  <si>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</si>
  <si>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</si>
  <si>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</si>
  <si>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</si>
  <si>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</si>
  <si>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</si>
  <si>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</si>
  <si>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</si>
  <si>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</si>
  <si>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</si>
  <si>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</si>
  <si>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</si>
  <si>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</si>
  <si>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</si>
  <si>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</si>
  <si>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</si>
  <si>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</si>
  <si>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</si>
  <si>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</si>
  <si>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</si>
  <si>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</si>
  <si>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</si>
  <si>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</si>
  <si>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</si>
  <si>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</si>
  <si>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</si>
  <si>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</si>
  <si>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</si>
  <si>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</si>
  <si>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</si>
  <si>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</si>
  <si>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</si>
  <si>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</si>
  <si>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</si>
  <si>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</si>
  <si>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</si>
  <si>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</si>
  <si>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</si>
  <si>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</si>
  <si>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</si>
  <si>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</si>
  <si>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</si>
  <si>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</si>
  <si>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</si>
  <si>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</si>
  <si>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</si>
  <si>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</si>
  <si>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</si>
  <si>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</si>
  <si>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</si>
  <si>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</si>
  <si>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</si>
  <si>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</si>
  <si>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</si>
  <si>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</si>
  <si>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</si>
  <si>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</si>
  <si>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</si>
  <si>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</si>
  <si>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</si>
  <si>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</si>
  <si>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</si>
  <si>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</si>
  <si>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</si>
  <si>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</si>
  <si>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</si>
  <si>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</si>
  <si>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</si>
  <si>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</si>
  <si>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</si>
  <si>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</si>
  <si>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</si>
  <si>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</si>
  <si>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</si>
  <si>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</si>
  <si>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</si>
  <si>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</si>
  <si>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</si>
  <si>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</si>
  <si>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</si>
  <si>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</si>
  <si>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</si>
  <si>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</si>
  <si>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</si>
  <si>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</si>
  <si>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</si>
  <si>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</si>
  <si>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</si>
  <si>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</si>
  <si>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</si>
  <si>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</si>
  <si>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</si>
  <si>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</si>
  <si>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</si>
  <si>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</si>
  <si>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</si>
  <si>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</si>
  <si>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</si>
  <si>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</si>
  <si>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</si>
  <si>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</si>
  <si>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</si>
  <si>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</si>
  <si>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</si>
  <si>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</si>
  <si>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</si>
  <si>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</si>
  <si>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</si>
  <si>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</si>
  <si>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</si>
  <si>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</si>
  <si>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</si>
  <si>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</si>
  <si>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</si>
  <si>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</si>
  <si>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</si>
  <si>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</si>
  <si>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</si>
  <si>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</si>
  <si>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</si>
  <si>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</si>
  <si>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</si>
  <si>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</si>
  <si>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</si>
  <si>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</si>
  <si>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</si>
  <si>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</si>
  <si>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</si>
  <si>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</si>
  <si>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</si>
  <si>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</si>
  <si>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</si>
  <si>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</si>
  <si>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</si>
  <si>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</si>
  <si>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</si>
  <si>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</si>
  <si>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</si>
  <si>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</si>
  <si>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</si>
  <si>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</si>
  <si>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</si>
  <si>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</si>
  <si>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</si>
  <si>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</si>
  <si>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</si>
  <si>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</si>
  <si>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</si>
  <si>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</si>
  <si>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</si>
  <si>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</si>
  <si>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</si>
  <si>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</si>
  <si>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</si>
  <si>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</si>
  <si>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</si>
  <si>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</si>
  <si>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</si>
  <si>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</si>
  <si>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</si>
  <si>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</si>
  <si>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</si>
  <si>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</si>
  <si>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</si>
  <si>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</si>
  <si>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</si>
  <si>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</si>
  <si>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</si>
  <si>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</si>
  <si>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</si>
  <si>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</si>
  <si>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</si>
  <si>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</si>
  <si>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</si>
  <si>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</si>
  <si>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</si>
  <si>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</si>
  <si>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</si>
  <si>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</si>
  <si>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</si>
  <si>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</si>
  <si>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</si>
  <si>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</si>
  <si>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</si>
  <si>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</si>
  <si>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</si>
  <si>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</si>
  <si>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</si>
  <si>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</si>
  <si>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</si>
  <si>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</si>
  <si>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</si>
  <si>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</si>
  <si>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</si>
  <si>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</si>
  <si>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</si>
  <si>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</si>
  <si>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</si>
  <si>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</si>
  <si>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</si>
  <si>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</si>
  <si>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</si>
  <si>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</si>
  <si>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</si>
  <si>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</si>
  <si>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</si>
  <si>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</si>
  <si>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</si>
  <si>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</si>
  <si>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</si>
  <si>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</si>
  <si>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</si>
  <si>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</si>
  <si>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</si>
  <si>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</si>
  <si>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</si>
  <si>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</si>
  <si>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</si>
  <si>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</si>
  <si>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</si>
  <si>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</si>
  <si>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</si>
  <si>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</si>
  <si>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</si>
  <si>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</si>
  <si>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</si>
  <si>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</si>
  <si>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</si>
  <si>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</si>
  <si>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</si>
  <si>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</si>
  <si>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</si>
  <si>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</si>
  <si>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</si>
  <si>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</si>
  <si>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</si>
  <si>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</si>
  <si>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</si>
  <si>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</si>
  <si>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</si>
  <si>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</si>
  <si>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</si>
  <si>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</si>
  <si>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</si>
  <si>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</si>
  <si>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</si>
  <si>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</si>
  <si>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</si>
  <si>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</si>
  <si>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</si>
  <si>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</si>
  <si>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</si>
  <si>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</si>
  <si>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</si>
  <si>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</si>
  <si>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</si>
  <si>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</si>
  <si>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</si>
  <si>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</si>
  <si>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</si>
  <si>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</si>
  <si>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</si>
  <si>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</si>
  <si>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</si>
  <si>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</si>
  <si>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</si>
  <si>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</si>
  <si>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</si>
  <si>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</si>
  <si>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</si>
  <si>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</si>
  <si>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</si>
  <si>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</si>
  <si>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</si>
  <si>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</si>
  <si>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</si>
  <si>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</si>
  <si>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</si>
  <si>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</si>
  <si>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</si>
  <si>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</si>
  <si>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</si>
  <si>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</si>
  <si>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</si>
  <si>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</si>
  <si>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</si>
  <si>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</si>
  <si>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</si>
  <si>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</si>
  <si>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</si>
  <si>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</si>
  <si>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</si>
  <si>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</si>
  <si>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</si>
  <si>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</si>
  <si>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</si>
  <si>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</si>
  <si>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</si>
  <si>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</si>
  <si>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</si>
  <si>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</si>
  <si>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</si>
  <si>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</si>
  <si>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</si>
  <si>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</si>
  <si>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</si>
  <si>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</si>
  <si>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</si>
  <si>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</si>
  <si>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</si>
  <si>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</si>
  <si>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</si>
  <si>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</si>
  <si>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</si>
  <si>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</si>
  <si>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</si>
  <si>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</si>
  <si>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</si>
  <si>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</si>
  <si>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</si>
  <si>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</si>
  <si>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</si>
  <si>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</si>
  <si>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</si>
  <si>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</si>
  <si>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</si>
  <si>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</si>
  <si>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</si>
  <si>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</si>
  <si>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</si>
  <si>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</si>
  <si>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</si>
  <si>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</si>
  <si>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</si>
  <si>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</si>
  <si>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</si>
  <si>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</si>
  <si>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</si>
  <si>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</si>
  <si>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</si>
  <si>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</si>
  <si>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</si>
  <si>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</si>
  <si>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</si>
  <si>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</si>
  <si>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</si>
  <si>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</si>
  <si>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</si>
  <si>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</si>
  <si>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</si>
  <si>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</si>
  <si>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</si>
  <si>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</si>
  <si>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</si>
  <si>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</si>
  <si>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</si>
  <si>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</si>
  <si>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</si>
  <si>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</si>
  <si>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</si>
  <si>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</si>
  <si>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</si>
  <si>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</si>
  <si>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</si>
  <si>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</si>
  <si>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</si>
  <si>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</si>
  <si>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</si>
  <si>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</si>
  <si>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</si>
  <si>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</si>
  <si>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</si>
  <si>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</si>
  <si>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</si>
  <si>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</si>
  <si>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</si>
  <si>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</si>
  <si>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</si>
  <si>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</si>
  <si>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</si>
  <si>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</si>
  <si>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</si>
  <si>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</si>
  <si>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</si>
  <si>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</si>
  <si>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</si>
  <si>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</si>
  <si>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</si>
  <si>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</si>
  <si>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</si>
  <si>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</si>
  <si>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</si>
  <si>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</si>
  <si>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</si>
  <si>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</si>
  <si>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</si>
  <si>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</si>
  <si>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</si>
  <si>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</si>
  <si>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</si>
  <si>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</si>
  <si>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</si>
  <si>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</si>
  <si>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</si>
  <si>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</si>
  <si>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</si>
  <si>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</si>
  <si>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</si>
  <si>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</si>
  <si>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</si>
  <si>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</si>
  <si>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</si>
  <si>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</si>
  <si>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</si>
  <si>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</si>
  <si>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</si>
  <si>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</si>
  <si>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</si>
  <si>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</si>
  <si>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</si>
  <si>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</si>
  <si>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</si>
  <si>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</si>
  <si>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</si>
  <si>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</si>
  <si>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</si>
  <si>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</si>
  <si>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</si>
  <si>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</si>
  <si>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</si>
  <si>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</si>
  <si>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</si>
  <si>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</si>
  <si>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</si>
  <si>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</si>
  <si>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</si>
  <si>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</si>
  <si>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</si>
  <si>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</si>
  <si>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</si>
  <si>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</si>
  <si>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</si>
  <si>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</si>
  <si>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</si>
  <si>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</si>
  <si>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</si>
  <si>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</si>
  <si>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</si>
  <si>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</si>
  <si>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</si>
  <si>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</si>
  <si>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</si>
  <si>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</si>
  <si>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</si>
  <si>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</si>
  <si>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</si>
  <si>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</si>
  <si>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</si>
  <si>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</si>
  <si>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</si>
  <si>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</si>
  <si>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</si>
  <si>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</si>
  <si>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</si>
  <si>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</si>
  <si>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</si>
  <si>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</si>
  <si>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</si>
  <si>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</si>
  <si>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</si>
  <si>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</si>
  <si>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</si>
  <si>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</si>
  <si>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</si>
  <si>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</si>
  <si>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</si>
  <si>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</si>
  <si>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</si>
  <si>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</si>
  <si>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</si>
  <si>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</si>
  <si>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</si>
  <si>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</si>
  <si>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</si>
  <si>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</si>
  <si>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</si>
  <si>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</si>
  <si>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</si>
  <si>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</si>
  <si>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</si>
  <si>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</si>
  <si>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</si>
  <si>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</si>
  <si>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</si>
  <si>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</si>
  <si>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</si>
  <si>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</si>
  <si>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</si>
  <si>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</si>
  <si>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</si>
  <si>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</si>
  <si>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</si>
  <si>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</si>
  <si>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</si>
  <si>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</si>
  <si>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</si>
  <si>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</si>
  <si>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</si>
  <si>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</si>
  <si>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</si>
  <si>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</si>
  <si>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</si>
  <si>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</si>
  <si>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</si>
  <si>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</si>
  <si>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</si>
  <si>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</si>
  <si>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</si>
  <si>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</si>
  <si>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</si>
  <si>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</si>
  <si>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</si>
  <si>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</si>
  <si>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</si>
  <si>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</si>
  <si>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</si>
  <si>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</si>
  <si>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</si>
  <si>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</si>
  <si>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</si>
  <si>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</si>
  <si>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</si>
  <si>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</si>
  <si>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</si>
  <si>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</si>
  <si>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</si>
  <si>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</si>
  <si>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</si>
  <si>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</si>
  <si>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</si>
  <si>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</si>
  <si>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</si>
  <si>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</si>
  <si>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</si>
  <si>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</si>
  <si>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</si>
  <si>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</si>
  <si>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</si>
  <si>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</si>
  <si>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</si>
  <si>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</si>
  <si>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</si>
  <si>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</si>
  <si>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</si>
  <si>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</si>
  <si>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</si>
  <si>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</si>
  <si>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</si>
  <si>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</si>
  <si>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</si>
  <si>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</si>
  <si>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</si>
  <si>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</si>
  <si>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</si>
  <si>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</si>
  <si>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</si>
  <si>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</si>
  <si>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</si>
  <si>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</si>
  <si>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</si>
  <si>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</si>
  <si>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</si>
  <si>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</si>
  <si>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</si>
  <si>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</si>
  <si>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</si>
  <si>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</si>
  <si>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</si>
  <si>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</si>
  <si>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</si>
  <si>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</si>
  <si>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</si>
  <si>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</si>
  <si>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</si>
  <si>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</si>
  <si>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</si>
  <si>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</si>
  <si>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</si>
  <si>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</si>
  <si>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</si>
  <si>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</si>
  <si>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</si>
  <si>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</si>
  <si>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</si>
  <si>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</si>
  <si>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</si>
  <si>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</si>
  <si>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</si>
  <si>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</si>
  <si>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</si>
  <si>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</si>
  <si>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</si>
  <si>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</si>
  <si>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</si>
  <si>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</si>
  <si>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</si>
  <si>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</si>
  <si>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</si>
  <si>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</si>
  <si>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</si>
  <si>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</si>
  <si>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</si>
  <si>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</si>
  <si>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</si>
  <si>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</si>
  <si>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</si>
  <si>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</si>
  <si>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</si>
  <si>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</si>
  <si>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</si>
  <si>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</si>
  <si>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</si>
  <si>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</si>
  <si>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</si>
  <si>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</si>
  <si>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</si>
  <si>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</si>
  <si>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</si>
  <si>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</si>
  <si>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</si>
  <si>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</si>
  <si>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</si>
  <si>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</si>
  <si>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</si>
  <si>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</si>
  <si>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</si>
  <si>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</si>
  <si>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</si>
  <si>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</si>
  <si>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</si>
  <si>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</si>
  <si>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</si>
  <si>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</si>
  <si>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</si>
  <si>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</si>
  <si>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</si>
  <si>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</si>
  <si>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</si>
  <si>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</si>
  <si>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</si>
  <si>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</si>
  <si>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</si>
  <si>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</si>
  <si>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</si>
  <si>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</si>
  <si>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</si>
  <si>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</si>
  <si>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</si>
  <si>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</si>
  <si>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</si>
  <si>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</si>
  <si>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</si>
  <si>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</si>
  <si>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</si>
  <si>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</si>
  <si>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</si>
  <si>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</si>
  <si>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</si>
  <si>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</si>
  <si>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</si>
  <si>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</si>
  <si>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</si>
  <si>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</si>
  <si>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</si>
  <si>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</si>
  <si>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</si>
  <si>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</si>
  <si>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</si>
  <si>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</si>
  <si>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</si>
  <si>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</si>
  <si>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</si>
  <si>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</si>
  <si>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</si>
  <si>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</si>
  <si>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</si>
  <si>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</si>
  <si>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</si>
  <si>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</si>
  <si>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</si>
  <si>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</si>
  <si>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</si>
  <si>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</si>
  <si>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</si>
  <si>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</si>
  <si>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</si>
  <si>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</si>
  <si>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</si>
  <si>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</si>
  <si>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</si>
  <si>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</si>
  <si>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</si>
  <si>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</si>
  <si>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</si>
  <si>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</si>
  <si>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</si>
  <si>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</si>
  <si>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</si>
  <si>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</si>
  <si>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</si>
  <si>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</si>
  <si>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</si>
  <si>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</si>
  <si>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</si>
  <si>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</si>
  <si>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</si>
  <si>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</si>
  <si>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</si>
  <si>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</si>
  <si>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</si>
  <si>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</si>
  <si>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</si>
  <si>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</si>
  <si>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</si>
  <si>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</si>
  <si>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</si>
  <si>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</si>
  <si>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</si>
  <si>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</si>
  <si>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</si>
  <si>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</si>
  <si>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</si>
  <si>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</si>
  <si>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</si>
  <si>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</si>
  <si>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</si>
  <si>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</si>
  <si>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</si>
  <si>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</si>
  <si>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</si>
  <si>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</si>
  <si>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</si>
  <si>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</si>
  <si>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</si>
  <si>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</si>
  <si>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</si>
  <si>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</si>
  <si>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</si>
  <si>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</si>
  <si>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</si>
  <si>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</si>
  <si>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</si>
  <si>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</si>
  <si>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</si>
  <si>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</si>
  <si>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</si>
  <si>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</si>
  <si>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</si>
  <si>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</si>
  <si>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</si>
  <si>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</si>
  <si>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</si>
  <si>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</si>
  <si>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</si>
  <si>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</si>
  <si>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</si>
  <si>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</si>
  <si>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</si>
  <si>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</si>
  <si>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</si>
  <si>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</si>
  <si>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</si>
  <si>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</si>
  <si>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</si>
  <si>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</si>
  <si>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</si>
  <si>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</si>
  <si>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</si>
  <si>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</si>
  <si>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</si>
  <si>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</si>
  <si>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</si>
  <si>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</si>
  <si>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</si>
  <si>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</si>
  <si>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</si>
  <si>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</si>
  <si>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</si>
  <si>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</si>
  <si>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</si>
  <si>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</si>
  <si>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</si>
  <si>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</si>
  <si>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</si>
  <si>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</si>
  <si>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</si>
  <si>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</si>
  <si>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</si>
  <si>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</si>
  <si>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</si>
  <si>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</si>
  <si>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</si>
  <si>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</si>
  <si>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</si>
  <si>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</si>
  <si>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</si>
  <si>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</si>
  <si>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</si>
  <si>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</si>
  <si>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</si>
  <si>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</si>
  <si>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</si>
  <si>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</si>
  <si>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</si>
  <si>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</si>
  <si>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</si>
  <si>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</si>
  <si>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</si>
  <si>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</si>
  <si>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</si>
  <si>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</si>
  <si>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</si>
  <si>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</si>
  <si>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</si>
  <si>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</si>
  <si>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</si>
  <si>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</si>
  <si>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</si>
  <si>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</si>
  <si>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</si>
  <si>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</si>
  <si>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</si>
  <si>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</si>
  <si>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</si>
  <si>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</si>
  <si>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</si>
  <si>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</si>
  <si>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</si>
  <si>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</si>
  <si>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</si>
  <si>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</si>
  <si>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</si>
  <si>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</si>
  <si>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</si>
  <si>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</si>
  <si>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</si>
  <si>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</si>
  <si>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</si>
  <si>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</si>
  <si>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</si>
  <si>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</si>
  <si>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</si>
  <si>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</si>
  <si>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</si>
  <si>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</si>
  <si>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</si>
  <si>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</si>
  <si>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</si>
  <si>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</si>
  <si>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</si>
  <si>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</si>
  <si>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</si>
  <si>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</si>
  <si>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</si>
  <si>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</si>
  <si>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</si>
  <si>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</si>
  <si>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</si>
  <si>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</si>
  <si>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</si>
  <si>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</si>
  <si>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</si>
  <si>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</si>
  <si>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</si>
  <si>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</si>
  <si>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</si>
  <si>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</si>
  <si>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</si>
  <si>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</si>
  <si>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</si>
  <si>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</si>
  <si>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</si>
  <si>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</si>
  <si>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</si>
  <si>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</si>
  <si>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</si>
  <si>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</si>
  <si>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</si>
  <si>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</si>
  <si>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</si>
  <si>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</si>
  <si>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</si>
  <si>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</si>
  <si>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</si>
  <si>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</si>
  <si>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</si>
  <si>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</si>
  <si>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</si>
  <si>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</si>
  <si>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</si>
  <si>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</si>
  <si>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</si>
  <si>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</si>
  <si>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</si>
  <si>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</si>
  <si>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</si>
  <si>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</si>
  <si>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</si>
  <si>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</si>
  <si>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</si>
  <si>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</si>
  <si>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</si>
  <si>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</si>
  <si>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</si>
  <si>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</si>
  <si>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</si>
  <si>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</si>
  <si>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</si>
  <si>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</si>
  <si>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</si>
  <si>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</si>
  <si>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</si>
  <si>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</si>
  <si>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</si>
  <si>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</si>
  <si>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</si>
  <si>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</si>
  <si>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</si>
  <si>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</si>
  <si>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</si>
  <si>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</si>
  <si>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</si>
  <si>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</si>
  <si>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</si>
  <si>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</si>
  <si>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</si>
  <si>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</si>
  <si>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</si>
  <si>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</si>
  <si>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</si>
  <si>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</si>
  <si>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</si>
  <si>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</si>
  <si>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</si>
  <si>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</si>
  <si>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</si>
  <si>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</si>
  <si>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</si>
  <si>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</si>
  <si>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</si>
  <si>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</si>
  <si>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</si>
  <si>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</si>
  <si>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</si>
  <si>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</si>
  <si>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</si>
  <si>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</si>
  <si>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</si>
  <si>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</si>
  <si>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</si>
  <si>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</si>
  <si>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</si>
  <si>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</si>
  <si>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</si>
  <si>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</si>
  <si>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</si>
  <si>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</si>
  <si>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</si>
  <si>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</si>
  <si>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</si>
  <si>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</si>
  <si>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</si>
  <si>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</si>
  <si>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</si>
  <si>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</si>
  <si>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</si>
  <si>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</si>
  <si>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</si>
  <si>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</si>
  <si>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</si>
  <si>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</si>
  <si>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</si>
  <si>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</si>
  <si>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</si>
  <si>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</si>
  <si>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</si>
  <si>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</si>
  <si>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</si>
  <si>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</si>
  <si>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</si>
  <si>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</si>
  <si>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</si>
  <si>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</si>
  <si>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</si>
  <si>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</si>
  <si>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</si>
  <si>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</si>
  <si>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</si>
  <si>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</si>
  <si>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</si>
  <si>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</si>
  <si>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</si>
  <si>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</si>
  <si>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</si>
  <si>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</si>
  <si>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</si>
  <si>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</si>
  <si>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</si>
  <si>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</si>
  <si>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</si>
  <si>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</si>
  <si>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</si>
  <si>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</si>
  <si>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</si>
  <si>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</si>
  <si>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</si>
  <si>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</si>
  <si>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</si>
  <si>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</si>
  <si>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</si>
  <si>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</si>
  <si>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</si>
  <si>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</si>
  <si>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</si>
  <si>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</si>
  <si>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</si>
  <si>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</si>
  <si>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</si>
  <si>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</si>
  <si>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</si>
  <si>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</si>
  <si>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</si>
  <si>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</si>
  <si>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</si>
  <si>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</si>
  <si>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</si>
  <si>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</si>
  <si>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</si>
  <si>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</si>
  <si>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</si>
  <si>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</si>
  <si>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</si>
  <si>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</si>
  <si>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</si>
  <si>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</si>
  <si>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</si>
  <si>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</si>
  <si>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</si>
  <si>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</si>
  <si>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</si>
  <si>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</si>
  <si>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</si>
  <si>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</si>
  <si>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</si>
  <si>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</si>
  <si>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</si>
  <si>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</si>
  <si>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</si>
  <si>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</si>
  <si>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</si>
  <si>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</si>
  <si>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</si>
  <si>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</si>
  <si>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</si>
  <si>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</si>
  <si>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</si>
  <si>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</si>
  <si>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</si>
  <si>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</si>
  <si>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</si>
  <si>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</si>
  <si>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</si>
  <si>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</si>
  <si>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</si>
  <si>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</si>
  <si>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</si>
  <si>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</si>
  <si>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</si>
  <si>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</si>
  <si>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</si>
  <si>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</si>
  <si>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</si>
  <si>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</si>
  <si>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</si>
  <si>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</si>
  <si>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</si>
  <si>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</si>
  <si>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</si>
  <si>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</si>
  <si>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</si>
  <si>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</si>
  <si>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</si>
  <si>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</si>
  <si>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</si>
  <si>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</si>
  <si>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</si>
  <si>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</si>
  <si>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</si>
  <si>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</si>
  <si>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</si>
  <si>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</si>
  <si>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</si>
  <si>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</si>
  <si>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</si>
  <si>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</si>
  <si>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</si>
  <si>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</si>
  <si>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</si>
  <si>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</si>
  <si>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</si>
  <si>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</si>
  <si>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</si>
  <si>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</si>
  <si>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</si>
  <si>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</si>
  <si>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</si>
  <si>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</si>
  <si>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</si>
  <si>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</si>
  <si>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</si>
  <si>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光陽支援学校</t>
    <rPh sb="0" eb="2">
      <t>コウヨウ</t>
    </rPh>
    <rPh sb="2" eb="6">
      <t>シエンガッコウ</t>
    </rPh>
    <phoneticPr fontId="15"/>
  </si>
  <si>
    <t>国語</t>
    <rPh sb="0" eb="2">
      <t>コクゴ</t>
    </rPh>
    <phoneticPr fontId="15"/>
  </si>
  <si>
    <t>ア</t>
  </si>
  <si>
    <t>書写</t>
    <rPh sb="0" eb="2">
      <t>ショシャ</t>
    </rPh>
    <phoneticPr fontId="15"/>
  </si>
  <si>
    <t>社会</t>
    <rPh sb="0" eb="2">
      <t>シャカイ</t>
    </rPh>
    <phoneticPr fontId="15"/>
  </si>
  <si>
    <t>地図</t>
    <rPh sb="0" eb="2">
      <t>チズ</t>
    </rPh>
    <phoneticPr fontId="15"/>
  </si>
  <si>
    <t>算数</t>
    <rPh sb="0" eb="2">
      <t>サンスウ</t>
    </rPh>
    <phoneticPr fontId="15"/>
  </si>
  <si>
    <t>理科</t>
    <rPh sb="0" eb="2">
      <t>リカ</t>
    </rPh>
    <phoneticPr fontId="15"/>
  </si>
  <si>
    <t>生活</t>
    <rPh sb="0" eb="2">
      <t>セイカツ</t>
    </rPh>
    <phoneticPr fontId="15"/>
  </si>
  <si>
    <t>音楽</t>
    <rPh sb="0" eb="2">
      <t>オンガク</t>
    </rPh>
    <phoneticPr fontId="15"/>
  </si>
  <si>
    <t>図画工作</t>
    <rPh sb="0" eb="4">
      <t>ズガコウサク</t>
    </rPh>
    <phoneticPr fontId="15"/>
  </si>
  <si>
    <t>体育</t>
    <rPh sb="0" eb="2">
      <t>タイイク</t>
    </rPh>
    <phoneticPr fontId="15"/>
  </si>
  <si>
    <t>保健</t>
    <rPh sb="0" eb="2">
      <t>ホケン</t>
    </rPh>
    <phoneticPr fontId="15"/>
  </si>
  <si>
    <t>道徳</t>
    <rPh sb="0" eb="2">
      <t>ドウトク</t>
    </rPh>
    <phoneticPr fontId="15"/>
  </si>
  <si>
    <t>家庭</t>
    <rPh sb="0" eb="2">
      <t>カテイ</t>
    </rPh>
    <phoneticPr fontId="15"/>
  </si>
  <si>
    <t>外国語</t>
    <rPh sb="0" eb="3">
      <t>ガイコクゴ</t>
    </rPh>
    <phoneticPr fontId="15"/>
  </si>
  <si>
    <t>英語</t>
    <rPh sb="0" eb="2">
      <t>エイゴ</t>
    </rPh>
    <phoneticPr fontId="15"/>
  </si>
  <si>
    <t>Ｂ</t>
    <phoneticPr fontId="11"/>
  </si>
  <si>
    <t>準</t>
    <rPh sb="0" eb="1">
      <t>ジュン</t>
    </rPh>
    <phoneticPr fontId="15"/>
  </si>
  <si>
    <t>Ｂ</t>
    <phoneticPr fontId="15"/>
  </si>
  <si>
    <t>４</t>
    <phoneticPr fontId="15"/>
  </si>
  <si>
    <t>３～６</t>
    <phoneticPr fontId="15"/>
  </si>
  <si>
    <t>〇</t>
  </si>
  <si>
    <t>３～４</t>
    <phoneticPr fontId="15"/>
  </si>
  <si>
    <t>R05a146</t>
    <phoneticPr fontId="15"/>
  </si>
  <si>
    <t>R05a150</t>
    <phoneticPr fontId="15"/>
  </si>
  <si>
    <t>R05a208</t>
    <phoneticPr fontId="15"/>
  </si>
  <si>
    <t>R05a227</t>
    <phoneticPr fontId="15"/>
  </si>
  <si>
    <t>R05a231</t>
    <phoneticPr fontId="15"/>
  </si>
  <si>
    <t>R05a238</t>
    <phoneticPr fontId="15"/>
  </si>
  <si>
    <t>R05a285</t>
    <phoneticPr fontId="15"/>
  </si>
  <si>
    <t>５～６</t>
    <phoneticPr fontId="15"/>
  </si>
  <si>
    <t>６</t>
    <phoneticPr fontId="15"/>
  </si>
  <si>
    <t>g159</t>
    <phoneticPr fontId="15"/>
  </si>
  <si>
    <t>Ａ２</t>
    <phoneticPr fontId="15"/>
  </si>
  <si>
    <t>Ａ１</t>
    <phoneticPr fontId="15"/>
  </si>
  <si>
    <t>R05a104</t>
    <phoneticPr fontId="15"/>
  </si>
  <si>
    <t>R05a105</t>
    <phoneticPr fontId="15"/>
  </si>
  <si>
    <t>R05a135</t>
    <phoneticPr fontId="15"/>
  </si>
  <si>
    <t>５</t>
    <phoneticPr fontId="15"/>
  </si>
  <si>
    <t>Ａ１
Ａ２</t>
    <phoneticPr fontId="15"/>
  </si>
  <si>
    <t>図画工作</t>
    <rPh sb="0" eb="2">
      <t>ズガ</t>
    </rPh>
    <rPh sb="2" eb="4">
      <t>コウサク</t>
    </rPh>
    <phoneticPr fontId="15"/>
  </si>
  <si>
    <t>R05a178</t>
    <phoneticPr fontId="15"/>
  </si>
  <si>
    <t>令和６年度から採択している検定本のため。</t>
    <phoneticPr fontId="6"/>
  </si>
  <si>
    <t>１～１０までの数を児童が分かりやすい配色で簡単なお話に沿って紹介する内容である。ストーリーもあることから、再現遊びにも取り組みやすくなっている。以上のことから、小学部４年生児童の算数科教科用図書として適当であると考える。</t>
    <phoneticPr fontId="6"/>
  </si>
  <si>
    <t>小学部３段階の目標達成に向けて、必要とされる指導内容が網羅されているため、適当であると考えられる。</t>
    <phoneticPr fontId="6"/>
  </si>
  <si>
    <t>１～１０までの数を児童が分かりやすい配色で簡単なお話に沿って紹介する内容である。ストーリーもあることから、再現遊びにも取り組みやすくなっている。以上のことから、小学部５年生児童の算数科教科用図書として適当であると考える。</t>
    <phoneticPr fontId="6"/>
  </si>
  <si>
    <t>短い手遊び歌から長い歌まであり、幅広い場面で楽しむことができる。また、音楽を通して友達とふれあい遊びができる内容である。以上のことから、小学部５年生児童の音楽科教科用図書として適当であると考える。</t>
    <phoneticPr fontId="6"/>
  </si>
  <si>
    <t>様々な場面や相手に適した挨拶が紹介されている。また、文や絵がシンプルな構成であり、児童にとって分かりやすい内容となっている。以上のことから、小学部５年生児童の道徳科教科用図書として適当であると考える。</t>
    <rPh sb="0" eb="2">
      <t>サマザマ</t>
    </rPh>
    <rPh sb="3" eb="5">
      <t>バメン</t>
    </rPh>
    <rPh sb="6" eb="8">
      <t>アイテ</t>
    </rPh>
    <rPh sb="9" eb="10">
      <t>テキ</t>
    </rPh>
    <rPh sb="12" eb="14">
      <t>アイサツ</t>
    </rPh>
    <rPh sb="15" eb="17">
      <t>ショウカイ</t>
    </rPh>
    <rPh sb="26" eb="27">
      <t>ブン</t>
    </rPh>
    <rPh sb="28" eb="29">
      <t>エ</t>
    </rPh>
    <rPh sb="35" eb="37">
      <t>コウセイ</t>
    </rPh>
    <rPh sb="41" eb="43">
      <t>ジドウ</t>
    </rPh>
    <rPh sb="47" eb="48">
      <t>ワ</t>
    </rPh>
    <rPh sb="53" eb="55">
      <t>ナイヨウ</t>
    </rPh>
    <rPh sb="79" eb="81">
      <t>ドウトク</t>
    </rPh>
    <phoneticPr fontId="6"/>
  </si>
  <si>
    <t>様々な動物が実際のサイズで掲載されており、児童が興味をもって読み進めることができる。また、身近な動物についても紹介があり、実際の生活に生かすことができる内容となっている。以上のことから、小学部５年生児童の生活科教科用図書として適当であると考える。</t>
    <phoneticPr fontId="6"/>
  </si>
  <si>
    <t>１～１０までの数を児童が分かりやすい配色で簡単なお話に沿って紹介する内容である。ストーリーもあることから、再現遊びにも取り組みやすくなっている。以上のことから、小学部６年生児童の算数科教科用図書として適当であると考える。</t>
    <phoneticPr fontId="6"/>
  </si>
  <si>
    <t>季節ごとに作られる野菜を親しみやすい絵で表現している。また、種子、葉、根の育つ様子が季節に沿って分かりやすく配列されている。以上のことから、小学部６年生児童の生活科教科用図書として適当であると考える。</t>
    <rPh sb="0" eb="2">
      <t>キセツ</t>
    </rPh>
    <rPh sb="5" eb="6">
      <t>ツク</t>
    </rPh>
    <rPh sb="9" eb="11">
      <t>ヤサイ</t>
    </rPh>
    <rPh sb="12" eb="13">
      <t>シタ</t>
    </rPh>
    <rPh sb="18" eb="19">
      <t>エ</t>
    </rPh>
    <rPh sb="20" eb="22">
      <t>ヒョウゲン</t>
    </rPh>
    <rPh sb="30" eb="32">
      <t>シュシ</t>
    </rPh>
    <rPh sb="33" eb="34">
      <t>ハ</t>
    </rPh>
    <rPh sb="35" eb="36">
      <t>ネ</t>
    </rPh>
    <rPh sb="37" eb="38">
      <t>ソダ</t>
    </rPh>
    <rPh sb="39" eb="41">
      <t>ヨウス</t>
    </rPh>
    <rPh sb="42" eb="44">
      <t>キセツ</t>
    </rPh>
    <rPh sb="45" eb="46">
      <t>ソ</t>
    </rPh>
    <rPh sb="48" eb="49">
      <t>ワ</t>
    </rPh>
    <rPh sb="54" eb="56">
      <t>ハイレツ</t>
    </rPh>
    <rPh sb="79" eb="81">
      <t>セイカツ</t>
    </rPh>
    <phoneticPr fontId="6"/>
  </si>
  <si>
    <t>物語を通して、友達の大切さに気付くことができる内容である。心情を読み取りやすいように、登場する動物たちが表情豊かに描かれる工夫がされている。以上のことから、小学部６年生児童の道徳科教科用図書として適当であると考える。</t>
    <rPh sb="0" eb="2">
      <t>モノガタリ</t>
    </rPh>
    <rPh sb="3" eb="4">
      <t>トオ</t>
    </rPh>
    <rPh sb="7" eb="9">
      <t>トモダチ</t>
    </rPh>
    <rPh sb="10" eb="12">
      <t>タイセツ</t>
    </rPh>
    <rPh sb="14" eb="16">
      <t>キヅ</t>
    </rPh>
    <rPh sb="23" eb="25">
      <t>ナイヨウ</t>
    </rPh>
    <rPh sb="29" eb="31">
      <t>シンジョウ</t>
    </rPh>
    <rPh sb="32" eb="33">
      <t>ヨ</t>
    </rPh>
    <rPh sb="34" eb="35">
      <t>ト</t>
    </rPh>
    <rPh sb="61" eb="63">
      <t>クフウ</t>
    </rPh>
    <rPh sb="87" eb="89">
      <t>ドウトク</t>
    </rPh>
    <phoneticPr fontId="6"/>
  </si>
  <si>
    <t>リズミカルな文と児童が興味をもちそうな絵で構成されている。実際にクレヨンを使って線を描くなど、様々な再現遊びに取り組むことができる。以上のことから、小学部４年生児童の国語科教科用図書として適当であると考える。</t>
    <phoneticPr fontId="6"/>
  </si>
  <si>
    <t>主人公の活動を通して、買い物の適切な方法や、人とのやり取りについて学ぶことができる内容となっている。また、親しみやすいイラストで児童が興味をもって読める内容でもある。以上のことから、小学部４年生児童の生活科教科用図書として適当であると考える。</t>
    <rPh sb="0" eb="3">
      <t>シュジンコウ</t>
    </rPh>
    <rPh sb="4" eb="6">
      <t>カツドウ</t>
    </rPh>
    <rPh sb="7" eb="8">
      <t>トオ</t>
    </rPh>
    <rPh sb="11" eb="12">
      <t>カ</t>
    </rPh>
    <rPh sb="13" eb="14">
      <t>モノ</t>
    </rPh>
    <rPh sb="15" eb="17">
      <t>テキセツ</t>
    </rPh>
    <rPh sb="18" eb="20">
      <t>ホウホウ</t>
    </rPh>
    <rPh sb="22" eb="23">
      <t>ヒト</t>
    </rPh>
    <rPh sb="27" eb="28">
      <t>ト</t>
    </rPh>
    <rPh sb="33" eb="34">
      <t>マナ</t>
    </rPh>
    <rPh sb="41" eb="43">
      <t>ナイヨウ</t>
    </rPh>
    <rPh sb="53" eb="54">
      <t>シタ</t>
    </rPh>
    <rPh sb="64" eb="66">
      <t>ジドウ</t>
    </rPh>
    <rPh sb="67" eb="69">
      <t>キョウミ</t>
    </rPh>
    <rPh sb="73" eb="74">
      <t>ヨ</t>
    </rPh>
    <rPh sb="76" eb="78">
      <t>ナイヨウ</t>
    </rPh>
    <phoneticPr fontId="6"/>
  </si>
  <si>
    <t>季節にまつわる歌を中心に児童がなじみやすい歌が多く紹介されている。また、イラストを見て、拍を意識したり、リズムを取りやすくなったりするような工夫がされている。以上のことから、小学部４年生児童の音楽科教科用図書として適当であると考える。</t>
    <rPh sb="0" eb="2">
      <t>キセツ</t>
    </rPh>
    <rPh sb="7" eb="8">
      <t>ウタ</t>
    </rPh>
    <rPh sb="9" eb="11">
      <t>チュウシン</t>
    </rPh>
    <rPh sb="12" eb="14">
      <t>ジドウ</t>
    </rPh>
    <rPh sb="21" eb="22">
      <t>ウタ</t>
    </rPh>
    <rPh sb="23" eb="24">
      <t>オオ</t>
    </rPh>
    <rPh sb="25" eb="27">
      <t>ショウカイ</t>
    </rPh>
    <rPh sb="41" eb="42">
      <t>ミ</t>
    </rPh>
    <rPh sb="44" eb="45">
      <t>ハク</t>
    </rPh>
    <rPh sb="46" eb="48">
      <t>イシキ</t>
    </rPh>
    <rPh sb="56" eb="57">
      <t>ト</t>
    </rPh>
    <rPh sb="70" eb="72">
      <t>クフウ</t>
    </rPh>
    <rPh sb="96" eb="98">
      <t>オンガク</t>
    </rPh>
    <phoneticPr fontId="6"/>
  </si>
  <si>
    <t>リズミカルな文と児童が興味をもちそうな絵で構成されている。実際にクレヨンを使って線を描くなど、様々な再現遊びに取り組むことができる。以上のことから、小学部５年生児童の国語科教科用図書として適当であると考える。</t>
    <phoneticPr fontId="6"/>
  </si>
  <si>
    <t>リズミカルな文と児童が興味をもちそうな絵で構成されている。実際にクレヨンを使って線を描くなど、様々な再現遊びに取り組むことができる。以上のことから、小学部６年生児童の国語科教科用図書として適当であると考える。</t>
    <phoneticPr fontId="6"/>
  </si>
  <si>
    <t>オーケストラで使用される楽器を詳しく紹介しながら、クラシックの名曲にふれられる内容である。また、イラストや写真も豊富に使用され、曲の背景もイメージしやすい内容となっている。以上のことから、小学部６年生児童の音楽科教科用図書として適当であると考える。</t>
    <rPh sb="7" eb="9">
      <t>シヨウ</t>
    </rPh>
    <rPh sb="12" eb="14">
      <t>ガッキ</t>
    </rPh>
    <rPh sb="15" eb="16">
      <t>クワ</t>
    </rPh>
    <rPh sb="18" eb="20">
      <t>ショウカイ</t>
    </rPh>
    <rPh sb="31" eb="33">
      <t>メイキョク</t>
    </rPh>
    <rPh sb="39" eb="41">
      <t>ナイヨウ</t>
    </rPh>
    <rPh sb="53" eb="55">
      <t>シャシン</t>
    </rPh>
    <rPh sb="56" eb="58">
      <t>ホウフ</t>
    </rPh>
    <rPh sb="59" eb="61">
      <t>シヨウ</t>
    </rPh>
    <rPh sb="64" eb="65">
      <t>キョク</t>
    </rPh>
    <rPh sb="66" eb="68">
      <t>ハイケイ</t>
    </rPh>
    <rPh sb="77" eb="79">
      <t>ナイヨウ</t>
    </rPh>
    <rPh sb="103" eb="105">
      <t>オンガク</t>
    </rPh>
    <phoneticPr fontId="6"/>
  </si>
  <si>
    <t>紙に関する様々な技法について、分かりやすいイラスト付きで紹介されている。また、ちぎり絵・きり絵・はり絵を使った具体的な作品づくりの工程が丁寧に紹介されている。以上のことから、小学部５年生児童の図画工作科教科用図書として適当であると考える。</t>
    <rPh sb="96" eb="100">
      <t>ズガコウサク</t>
    </rPh>
    <phoneticPr fontId="6"/>
  </si>
  <si>
    <t>他国の人々の暮らしや文化が分かりやすく紹介されている。また、リズミカルな文とそれに対応した豊富なイラストで、他国の文化への興味・関心が引き出せるように工夫されている。以上のことから、小学部４年生児童の道徳科教科用図書として適当であると考える。</t>
    <rPh sb="0" eb="2">
      <t>タコク</t>
    </rPh>
    <rPh sb="3" eb="5">
      <t>ヒトビト</t>
    </rPh>
    <rPh sb="6" eb="7">
      <t>ク</t>
    </rPh>
    <rPh sb="10" eb="12">
      <t>ブンカ</t>
    </rPh>
    <rPh sb="13" eb="14">
      <t>ワ</t>
    </rPh>
    <rPh sb="19" eb="21">
      <t>ショウカイ</t>
    </rPh>
    <rPh sb="41" eb="43">
      <t>タイオウ</t>
    </rPh>
    <rPh sb="45" eb="47">
      <t>ホウフ</t>
    </rPh>
    <rPh sb="54" eb="56">
      <t>タコク</t>
    </rPh>
    <rPh sb="57" eb="59">
      <t>ブンカ</t>
    </rPh>
    <rPh sb="61" eb="63">
      <t>キョウミ</t>
    </rPh>
    <rPh sb="64" eb="66">
      <t>カンシン</t>
    </rPh>
    <rPh sb="67" eb="68">
      <t>ヒ</t>
    </rPh>
    <rPh sb="69" eb="70">
      <t>ダ</t>
    </rPh>
    <rPh sb="75" eb="77">
      <t>クフウ</t>
    </rPh>
    <rPh sb="100" eb="102">
      <t>ドウトク</t>
    </rPh>
    <phoneticPr fontId="6"/>
  </si>
  <si>
    <t>g158</t>
    <phoneticPr fontId="15"/>
  </si>
  <si>
    <t>g161</t>
    <phoneticPr fontId="15"/>
  </si>
  <si>
    <t>5-5</t>
    <phoneticPr fontId="15"/>
  </si>
  <si>
    <t>５～＆</t>
    <phoneticPr fontId="15"/>
  </si>
  <si>
    <t>G162</t>
  </si>
  <si>
    <t>小学部２段階の目標達成に向けて、必要とされる指導内容が網羅されているため、適当であると考えられる。</t>
    <phoneticPr fontId="6"/>
  </si>
  <si>
    <t>R05a209</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</si>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</sst>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ＭＳ Ｐ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style="medium">
        <color indexed="64"/>
      </left>
      <right/>
      <top/>
      <bottom/>
      <diagonal/>
    </border>
    <border>
      <left style="thin">
        <color auto="1"/>
      </left>
      <right style="thin">
        <color auto="1"/>
      </right>
      <top style="hair">
        <color indexed="64"/>
      </top>
      <bottom style="medium">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2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56" fontId="40" fillId="0" borderId="66" xfId="5" quotePrefix="1" applyNumberFormat="1" applyFont="1" applyBorder="1" applyAlignment="1" applyProtection="1">
      <alignment horizontal="center" vertical="center" shrinkToFit="1"/>
      <protection locked="0"/>
    </xf>
    <xf numFmtId="0" fontId="40" fillId="2" borderId="67" xfId="5" applyFont="1" applyFill="1" applyBorder="1" applyAlignment="1">
      <alignment horizontal="center" vertical="center" wrapText="1" shrinkToFit="1"/>
    </xf>
    <xf numFmtId="0" fontId="40" fillId="0" borderId="2" xfId="5" quotePrefix="1" applyFont="1" applyBorder="1" applyAlignment="1" applyProtection="1">
      <alignment horizontal="center" vertical="center" shrinkToFit="1"/>
      <protection locked="0"/>
    </xf>
    <xf numFmtId="0" fontId="40" fillId="2" borderId="19" xfId="5" applyFont="1" applyFill="1" applyBorder="1" applyAlignment="1" applyProtection="1">
      <alignment horizontal="center" vertical="center" shrinkToFit="1"/>
      <protection locked="0"/>
    </xf>
    <xf numFmtId="0" fontId="40" fillId="0" borderId="66" xfId="5" quotePrefix="1" applyFont="1" applyBorder="1" applyAlignment="1" applyProtection="1">
      <alignment horizontal="center" vertical="center" shrinkToFit="1"/>
      <protection locked="0"/>
    </xf>
    <xf numFmtId="0" fontId="40" fillId="2" borderId="17" xfId="5" applyFont="1" applyFill="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2" borderId="64" xfId="5" applyFont="1" applyFill="1" applyBorder="1" applyAlignment="1">
      <alignment horizontal="center" vertical="center" wrapText="1"/>
    </xf>
    <xf numFmtId="49" fontId="40" fillId="2" borderId="64" xfId="5" applyNumberFormat="1" applyFont="1" applyFill="1" applyBorder="1" applyAlignment="1" applyProtection="1">
      <alignment horizontal="center" vertical="center" wrapText="1"/>
      <protection locked="0"/>
    </xf>
    <xf numFmtId="49" fontId="40" fillId="2" borderId="64" xfId="5" applyNumberFormat="1" applyFont="1" applyFill="1" applyBorder="1" applyAlignment="1" applyProtection="1">
      <alignment horizontal="center" vertical="center" shrinkToFit="1"/>
      <protection locked="0"/>
    </xf>
    <xf numFmtId="0" fontId="41" fillId="2" borderId="7" xfId="5" applyFont="1" applyFill="1" applyBorder="1" applyAlignment="1">
      <alignment horizontal="center" vertical="center" wrapText="1" shrinkToFit="1"/>
    </xf>
    <xf numFmtId="0" fontId="41" fillId="2" borderId="6" xfId="5" applyFont="1" applyFill="1" applyBorder="1" applyAlignment="1">
      <alignment horizontal="center" vertical="center" wrapText="1" shrinkToFit="1"/>
    </xf>
    <xf numFmtId="0" fontId="41" fillId="0" borderId="64" xfId="5" applyFont="1" applyBorder="1" applyAlignment="1">
      <alignment horizontal="center" vertical="center" wrapText="1" shrinkToFit="1"/>
    </xf>
    <xf numFmtId="0" fontId="40" fillId="0" borderId="64" xfId="5" applyFont="1" applyBorder="1" applyAlignment="1">
      <alignment horizontal="center" vertical="center" wrapText="1" shrinkToFit="1"/>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wrapText="1" shrinkToFit="1"/>
    </xf>
    <xf numFmtId="49" fontId="40" fillId="2" borderId="7" xfId="5" applyNumberFormat="1" applyFont="1" applyFill="1" applyBorder="1" applyAlignment="1" applyProtection="1">
      <alignment horizontal="center" vertical="center"/>
      <protection locked="0"/>
    </xf>
    <xf numFmtId="49" fontId="40" fillId="2" borderId="6"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8">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topLeftCell="A100" zoomScale="55" zoomScaleNormal="55" zoomScaleSheetLayoutView="51" workbookViewId="0">
      <selection activeCell="S129" sqref="S1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84" t="s">
        <v>5512</v>
      </c>
      <c r="B1" s="384"/>
      <c r="C1" s="384"/>
      <c r="D1" s="384"/>
      <c r="E1" s="236"/>
      <c r="F1" s="385" t="s">
        <v>7677</v>
      </c>
      <c r="G1" s="385"/>
      <c r="H1" s="385"/>
      <c r="I1" s="385"/>
      <c r="J1" s="385"/>
      <c r="K1" s="385"/>
      <c r="L1" s="385"/>
      <c r="M1" s="385"/>
      <c r="N1" s="386" t="s">
        <v>8020</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85"/>
      <c r="G2" s="385"/>
      <c r="H2" s="385"/>
      <c r="I2" s="385"/>
      <c r="J2" s="385"/>
      <c r="K2" s="385"/>
      <c r="L2" s="385"/>
      <c r="M2" s="385"/>
      <c r="N2" s="386"/>
      <c r="O2" s="236"/>
      <c r="P2" s="236"/>
      <c r="Q2" s="236"/>
      <c r="R2" s="236"/>
      <c r="S2" s="235"/>
      <c r="T2" s="236"/>
      <c r="U2" s="375" t="s">
        <v>7699</v>
      </c>
      <c r="V2" s="375"/>
      <c r="W2" s="375"/>
      <c r="X2" s="381" t="s">
        <v>5513</v>
      </c>
      <c r="Y2" s="381"/>
      <c r="Z2" s="381"/>
      <c r="AA2" s="381"/>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76" t="s">
        <v>7698</v>
      </c>
      <c r="V3" s="376"/>
      <c r="W3" s="387" t="s">
        <v>7952</v>
      </c>
      <c r="X3" s="382" t="s">
        <v>7759</v>
      </c>
      <c r="Y3" s="382"/>
      <c r="Z3" s="382"/>
      <c r="AA3" s="382"/>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77"/>
      <c r="V4" s="377"/>
      <c r="W4" s="388"/>
      <c r="X4" s="383"/>
      <c r="Y4" s="383"/>
      <c r="Z4" s="383"/>
      <c r="AA4" s="383"/>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78" t="s">
        <v>7662</v>
      </c>
      <c r="Q7" s="379"/>
      <c r="R7" s="379"/>
      <c r="S7" s="379"/>
      <c r="T7" s="380"/>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6</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26</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69" t="s">
        <v>535</v>
      </c>
      <c r="C15" s="230" t="s">
        <v>536</v>
      </c>
      <c r="D15" s="369" t="s">
        <v>7950</v>
      </c>
      <c r="E15" s="371" t="s">
        <v>537</v>
      </c>
      <c r="F15" s="373" t="s">
        <v>7662</v>
      </c>
      <c r="G15" s="373" t="s">
        <v>7672</v>
      </c>
      <c r="H15" s="393" t="s">
        <v>7673</v>
      </c>
      <c r="I15" s="365" t="s">
        <v>7675</v>
      </c>
      <c r="J15" s="229" t="s">
        <v>1943</v>
      </c>
      <c r="K15" s="367" t="s">
        <v>535</v>
      </c>
      <c r="L15" s="230" t="s">
        <v>536</v>
      </c>
      <c r="M15" s="369" t="s">
        <v>7950</v>
      </c>
      <c r="N15" s="371" t="s">
        <v>538</v>
      </c>
      <c r="O15" s="373" t="s">
        <v>7662</v>
      </c>
      <c r="P15" s="373" t="s">
        <v>7672</v>
      </c>
      <c r="Q15" s="373" t="s">
        <v>7673</v>
      </c>
      <c r="R15" s="365" t="s">
        <v>7675</v>
      </c>
      <c r="S15" s="229" t="s">
        <v>1943</v>
      </c>
      <c r="T15" s="395" t="s">
        <v>535</v>
      </c>
      <c r="U15" s="230" t="s">
        <v>536</v>
      </c>
      <c r="V15" s="369" t="s">
        <v>7950</v>
      </c>
      <c r="W15" s="389" t="s">
        <v>538</v>
      </c>
      <c r="X15" s="373" t="s">
        <v>7662</v>
      </c>
      <c r="Y15" s="373" t="s">
        <v>7672</v>
      </c>
      <c r="Z15" s="373" t="s">
        <v>7673</v>
      </c>
      <c r="AA15" s="391" t="s">
        <v>7675</v>
      </c>
    </row>
    <row r="16" spans="1:27" s="231" customFormat="1" ht="18" customHeight="1" x14ac:dyDescent="0.45">
      <c r="A16" s="232" t="s">
        <v>7951</v>
      </c>
      <c r="B16" s="370"/>
      <c r="C16" s="298" t="s">
        <v>539</v>
      </c>
      <c r="D16" s="370"/>
      <c r="E16" s="372"/>
      <c r="F16" s="374"/>
      <c r="G16" s="374"/>
      <c r="H16" s="394"/>
      <c r="I16" s="366"/>
      <c r="J16" s="233" t="s">
        <v>7951</v>
      </c>
      <c r="K16" s="368"/>
      <c r="L16" s="234" t="s">
        <v>539</v>
      </c>
      <c r="M16" s="370"/>
      <c r="N16" s="372"/>
      <c r="O16" s="374"/>
      <c r="P16" s="374"/>
      <c r="Q16" s="374"/>
      <c r="R16" s="366"/>
      <c r="S16" s="233" t="s">
        <v>7951</v>
      </c>
      <c r="T16" s="396"/>
      <c r="U16" s="234" t="s">
        <v>539</v>
      </c>
      <c r="V16" s="370"/>
      <c r="W16" s="390"/>
      <c r="X16" s="374"/>
      <c r="Y16" s="374"/>
      <c r="Z16" s="374"/>
      <c r="AA16" s="392"/>
    </row>
    <row r="17" spans="1:27" s="187" customFormat="1" ht="22.2" customHeight="1" x14ac:dyDescent="0.45">
      <c r="A17" s="287" t="s">
        <v>7760</v>
      </c>
      <c r="B17" s="325" t="s">
        <v>7953</v>
      </c>
      <c r="C17" s="299" t="s">
        <v>7953</v>
      </c>
      <c r="D17" s="327" t="str">
        <f xml:space="preserve">
IF(C18="ア",VLOOKUP(A18,ア!$A:$C,2,FALSE),
IF(C18="イ",VLOOKUP(A18,イ!$A:$C,2,FALSE),
IF(C18="ウ",HLOOKUP(A18,ウ!$1:$6,4,FALSE),
IF(C18="エ",VLOOKUP(A18,エ!$A:$E,4,FALSE),""))))</f>
        <v>東書</v>
      </c>
      <c r="E17" s="329" t="str">
        <f xml:space="preserve">
IF(C18="ア",VLOOKUP(A18,ア!$A:$C,3,FALSE),
IF(C18="イ",VLOOKUP(A18,イ!$A:$C,3,FALSE),
IF(C18="ウ",HLOOKUP(A18,ウ!$1:$6,5,FALSE)&amp;HLOOKUP(A18,ウ!$1:$6,6,FALSE),
IF(C18="エ",VLOOKUP(A18,エ!$A:$E,4,FALSE),""))))</f>
        <v>新編　新しい国語　四上
新編　新しい国語　四下</v>
      </c>
      <c r="F17" s="331" t="s">
        <v>7663</v>
      </c>
      <c r="G17" s="321" t="s">
        <v>7970</v>
      </c>
      <c r="H17" s="317" t="s">
        <v>7972</v>
      </c>
      <c r="I17" s="333"/>
      <c r="J17" s="291" t="s">
        <v>7820</v>
      </c>
      <c r="K17" s="325" t="s">
        <v>7953</v>
      </c>
      <c r="L17" s="299" t="s">
        <v>7953</v>
      </c>
      <c r="M17" s="327" t="str">
        <f xml:space="preserve">
IF(L18="ア",VLOOKUP(J18,ア!$A:$C,2,FALSE),
IF(L18="イ",VLOOKUP(J18,イ!$A:$C,2,FALSE),
IF(L18="ウ",HLOOKUP(J18,ウ!$1:$6,4,FALSE),
IF(L18="エ",VLOOKUP(J18,エ!$A:$E,4,FALSE),""))))</f>
        <v>東書</v>
      </c>
      <c r="N17" s="329" t="str">
        <f xml:space="preserve">
IF(L18="ア",VLOOKUP(J18,ア!$A:$C,3,FALSE),
IF(L18="イ",VLOOKUP(J18,イ!$A:$C,3,FALSE),
IF(L18="ウ",HLOOKUP(J18,ウ!$1:$6,5,FALSE)&amp;HLOOKUP(J18,ウ!$1:$6,6,FALSE),
IF(L18="エ",VLOOKUP(J18,エ!$A:$E,4,FALSE),""))))</f>
        <v>新編　新しい国語　五</v>
      </c>
      <c r="O17" s="331" t="s">
        <v>7663</v>
      </c>
      <c r="P17" s="321" t="s">
        <v>7970</v>
      </c>
      <c r="Q17" s="317" t="s">
        <v>7991</v>
      </c>
      <c r="R17" s="333"/>
      <c r="S17" s="287" t="s">
        <v>7880</v>
      </c>
      <c r="T17" s="325" t="s">
        <v>7953</v>
      </c>
      <c r="U17" s="299" t="s">
        <v>7953</v>
      </c>
      <c r="V17" s="327" t="str">
        <f xml:space="preserve">
IF(U18="ア",VLOOKUP(S18,ア!$A:$C,2,FALSE),
IF(U18="イ",VLOOKUP(S18,イ!$A:$C,2,FALSE),
IF(U18="ウ",HLOOKUP(S18,ウ!$1:$6,4,FALSE),
IF(U18="エ",VLOOKUP(S18,エ!$A:$E,4,FALSE),""))))</f>
        <v>東書</v>
      </c>
      <c r="W17" s="329" t="str">
        <f xml:space="preserve">
IF(U18="ア",VLOOKUP(S18,ア!$A:$C,3,FALSE),
IF(U18="イ",VLOOKUP(S18,イ!$A:$C,3,FALSE),
IF(U18="ウ",HLOOKUP(S18,ウ!$1:$6,5,FALSE)&amp;HLOOKUP(S18,ウ!$1:$6,6,FALSE),
IF(U18="エ",VLOOKUP(S18,エ!$A:$E,4,FALSE),""))))</f>
        <v xml:space="preserve">新編　新しい国語　六
</v>
      </c>
      <c r="X17" s="331" t="s">
        <v>7663</v>
      </c>
      <c r="Y17" s="321" t="s">
        <v>7970</v>
      </c>
      <c r="Z17" s="317" t="s">
        <v>7984</v>
      </c>
      <c r="AA17" s="333"/>
    </row>
    <row r="18" spans="1:27" s="187" customFormat="1" ht="22.2" customHeight="1" x14ac:dyDescent="0.45">
      <c r="A18" s="288" t="s">
        <v>7988</v>
      </c>
      <c r="B18" s="326"/>
      <c r="C18" s="300" t="s">
        <v>7954</v>
      </c>
      <c r="D18" s="328"/>
      <c r="E18" s="330"/>
      <c r="F18" s="332"/>
      <c r="G18" s="322"/>
      <c r="H18" s="318"/>
      <c r="I18" s="334"/>
      <c r="J18" s="292" t="s">
        <v>7989</v>
      </c>
      <c r="K18" s="326"/>
      <c r="L18" s="300" t="s">
        <v>7954</v>
      </c>
      <c r="M18" s="328"/>
      <c r="N18" s="330"/>
      <c r="O18" s="332"/>
      <c r="P18" s="322"/>
      <c r="Q18" s="318"/>
      <c r="R18" s="334"/>
      <c r="S18" s="288" t="s">
        <v>5520</v>
      </c>
      <c r="T18" s="326"/>
      <c r="U18" s="300" t="s">
        <v>7954</v>
      </c>
      <c r="V18" s="328"/>
      <c r="W18" s="330"/>
      <c r="X18" s="332"/>
      <c r="Y18" s="322"/>
      <c r="Z18" s="318"/>
      <c r="AA18" s="334"/>
    </row>
    <row r="19" spans="1:27" s="187" customFormat="1" ht="22.2" customHeight="1" x14ac:dyDescent="0.45">
      <c r="A19" s="289" t="s">
        <v>7761</v>
      </c>
      <c r="B19" s="325" t="s">
        <v>7953</v>
      </c>
      <c r="C19" s="299" t="s">
        <v>7955</v>
      </c>
      <c r="D19" s="327" t="str">
        <f xml:space="preserve">
IF(C20="ア",VLOOKUP(A20,ア!$A:$C,2,FALSE),
IF(C20="イ",VLOOKUP(A20,イ!$A:$C,2,FALSE),
IF(C20="ウ",HLOOKUP(A20,ウ!$1:$6,4,FALSE),
IF(C20="エ",VLOOKUP(A20,エ!$A:$E,4,FALSE),""))))</f>
        <v>光村</v>
      </c>
      <c r="E19" s="329" t="str">
        <f xml:space="preserve">
IF(C20="ア",VLOOKUP(A20,ア!$A:$C,3,FALSE),
IF(C20="イ",VLOOKUP(A20,イ!$A:$C,3,FALSE),
IF(C20="ウ",HLOOKUP(A20,ウ!$1:$6,5,FALSE)&amp;HLOOKUP(A20,ウ!$1:$6,6,FALSE),
IF(C20="エ",VLOOKUP(A20,エ!$A:$E,4,FALSE),""))))</f>
        <v>書写　四年</v>
      </c>
      <c r="F19" s="331" t="s">
        <v>7663</v>
      </c>
      <c r="G19" s="321" t="s">
        <v>7970</v>
      </c>
      <c r="H19" s="317" t="s">
        <v>7972</v>
      </c>
      <c r="I19" s="333"/>
      <c r="J19" s="293" t="s">
        <v>7821</v>
      </c>
      <c r="K19" s="325" t="s">
        <v>7953</v>
      </c>
      <c r="L19" s="299" t="s">
        <v>7955</v>
      </c>
      <c r="M19" s="327" t="str">
        <f xml:space="preserve">
IF(L20="ア",VLOOKUP(J20,ア!$A:$C,2,FALSE),
IF(L20="イ",VLOOKUP(J20,イ!$A:$C,2,FALSE),
IF(L20="ウ",HLOOKUP(J20,ウ!$1:$6,4,FALSE),
IF(L20="エ",VLOOKUP(J20,エ!$A:$E,4,FALSE),""))))</f>
        <v>光村</v>
      </c>
      <c r="N19" s="329" t="str">
        <f xml:space="preserve">
IF(L20="ア",VLOOKUP(J20,ア!$A:$C,3,FALSE),
IF(L20="イ",VLOOKUP(J20,イ!$A:$C,3,FALSE),
IF(L20="ウ",HLOOKUP(J20,ウ!$1:$6,5,FALSE)&amp;HLOOKUP(J20,ウ!$1:$6,6,FALSE),
IF(L20="エ",VLOOKUP(J20,エ!$A:$E,4,FALSE),""))))</f>
        <v>書写　五年</v>
      </c>
      <c r="O19" s="331" t="s">
        <v>7663</v>
      </c>
      <c r="P19" s="321" t="s">
        <v>7970</v>
      </c>
      <c r="Q19" s="342" t="s">
        <v>7991</v>
      </c>
      <c r="R19" s="333"/>
      <c r="S19" s="289" t="s">
        <v>7881</v>
      </c>
      <c r="T19" s="325" t="s">
        <v>7953</v>
      </c>
      <c r="U19" s="299" t="s">
        <v>7955</v>
      </c>
      <c r="V19" s="327" t="str">
        <f xml:space="preserve">
IF(U20="ア",VLOOKUP(S20,ア!$A:$C,2,FALSE),
IF(U20="イ",VLOOKUP(S20,イ!$A:$C,2,FALSE),
IF(U20="ウ",HLOOKUP(S20,ウ!$1:$6,4,FALSE),
IF(U20="エ",VLOOKUP(S20,エ!$A:$E,4,FALSE),""))))</f>
        <v>光村</v>
      </c>
      <c r="W19" s="329" t="str">
        <f xml:space="preserve">
IF(U20="ア",VLOOKUP(S20,ア!$A:$C,3,FALSE),
IF(U20="イ",VLOOKUP(S20,イ!$A:$C,3,FALSE),
IF(U20="ウ",HLOOKUP(S20,ウ!$1:$6,5,FALSE)&amp;HLOOKUP(S20,ウ!$1:$6,6,FALSE),
IF(U20="エ",VLOOKUP(S20,エ!$A:$E,4,FALSE),""))))</f>
        <v xml:space="preserve">書写　六年
</v>
      </c>
      <c r="X19" s="331" t="s">
        <v>7663</v>
      </c>
      <c r="Y19" s="321" t="s">
        <v>7970</v>
      </c>
      <c r="Z19" s="317" t="s">
        <v>7984</v>
      </c>
      <c r="AA19" s="333"/>
    </row>
    <row r="20" spans="1:27" s="187" customFormat="1" ht="22.2" customHeight="1" x14ac:dyDescent="0.45">
      <c r="A20" s="288" t="s">
        <v>5561</v>
      </c>
      <c r="B20" s="326"/>
      <c r="C20" s="300" t="s">
        <v>7954</v>
      </c>
      <c r="D20" s="328"/>
      <c r="E20" s="330"/>
      <c r="F20" s="332"/>
      <c r="G20" s="322"/>
      <c r="H20" s="318"/>
      <c r="I20" s="334"/>
      <c r="J20" s="292" t="s">
        <v>7990</v>
      </c>
      <c r="K20" s="326"/>
      <c r="L20" s="300" t="s">
        <v>7954</v>
      </c>
      <c r="M20" s="328"/>
      <c r="N20" s="330"/>
      <c r="O20" s="332"/>
      <c r="P20" s="322"/>
      <c r="Q20" s="344"/>
      <c r="R20" s="334"/>
      <c r="S20" s="288" t="s">
        <v>5565</v>
      </c>
      <c r="T20" s="326"/>
      <c r="U20" s="300" t="s">
        <v>7954</v>
      </c>
      <c r="V20" s="328"/>
      <c r="W20" s="330"/>
      <c r="X20" s="332"/>
      <c r="Y20" s="322"/>
      <c r="Z20" s="318"/>
      <c r="AA20" s="334"/>
    </row>
    <row r="21" spans="1:27" s="187" customFormat="1" ht="22.2" customHeight="1" x14ac:dyDescent="0.45">
      <c r="A21" s="289" t="s">
        <v>7762</v>
      </c>
      <c r="B21" s="325" t="s">
        <v>7956</v>
      </c>
      <c r="C21" s="299" t="s">
        <v>7956</v>
      </c>
      <c r="D21" s="327" t="str">
        <f xml:space="preserve">
IF(C22="ア",VLOOKUP(A22,ア!$A:$C,2,FALSE),
IF(C22="イ",VLOOKUP(A22,イ!$A:$C,2,FALSE),
IF(C22="ウ",HLOOKUP(A22,ウ!$1:$6,4,FALSE),
IF(C22="エ",VLOOKUP(A22,エ!$A:$E,4,FALSE),""))))</f>
        <v>日文</v>
      </c>
      <c r="E21" s="329" t="str">
        <f xml:space="preserve">
IF(C22="ア",VLOOKUP(A22,ア!$A:$C,3,FALSE),
IF(C22="イ",VLOOKUP(A22,イ!$A:$C,3,FALSE),
IF(C22="ウ",HLOOKUP(A22,ウ!$1:$6,5,FALSE)&amp;HLOOKUP(A22,ウ!$1:$6,6,FALSE),
IF(C22="エ",VLOOKUP(A22,エ!$A:$E,4,FALSE),""))))</f>
        <v>小学社会　４年</v>
      </c>
      <c r="F21" s="331" t="s">
        <v>7663</v>
      </c>
      <c r="G21" s="321" t="s">
        <v>7970</v>
      </c>
      <c r="H21" s="317" t="s">
        <v>7972</v>
      </c>
      <c r="I21" s="333"/>
      <c r="J21" s="293" t="s">
        <v>7822</v>
      </c>
      <c r="K21" s="325" t="s">
        <v>7956</v>
      </c>
      <c r="L21" s="299" t="s">
        <v>7956</v>
      </c>
      <c r="M21" s="327" t="str">
        <f xml:space="preserve">
IF(L22="ア",VLOOKUP(J22,ア!$A:$C,2,FALSE),
IF(L22="イ",VLOOKUP(J22,イ!$A:$C,2,FALSE),
IF(L22="ウ",HLOOKUP(J22,ウ!$1:$6,4,FALSE),
IF(L22="エ",VLOOKUP(J22,エ!$A:$E,4,FALSE),""))))</f>
        <v>日文</v>
      </c>
      <c r="N21" s="329" t="str">
        <f xml:space="preserve">
IF(L22="ア",VLOOKUP(J22,ア!$A:$C,3,FALSE),
IF(L22="イ",VLOOKUP(J22,イ!$A:$C,3,FALSE),
IF(L22="ウ",HLOOKUP(J22,ウ!$1:$6,5,FALSE)&amp;HLOOKUP(J22,ウ!$1:$6,6,FALSE),
IF(L22="エ",VLOOKUP(J22,エ!$A:$E,4,FALSE),""))))</f>
        <v>小学社会　５年</v>
      </c>
      <c r="O21" s="331" t="s">
        <v>7663</v>
      </c>
      <c r="P21" s="363" t="s">
        <v>7970</v>
      </c>
      <c r="Q21" s="342" t="s">
        <v>7991</v>
      </c>
      <c r="R21" s="333"/>
      <c r="S21" s="289" t="s">
        <v>7882</v>
      </c>
      <c r="T21" s="325" t="s">
        <v>7956</v>
      </c>
      <c r="U21" s="299" t="s">
        <v>7956</v>
      </c>
      <c r="V21" s="327" t="str">
        <f xml:space="preserve">
IF(U22="ア",VLOOKUP(S22,ア!$A:$C,2,FALSE),
IF(U22="イ",VLOOKUP(S22,イ!$A:$C,2,FALSE),
IF(U22="ウ",HLOOKUP(S22,ウ!$1:$6,4,FALSE),
IF(U22="エ",VLOOKUP(S22,エ!$A:$E,4,FALSE),""))))</f>
        <v>日文</v>
      </c>
      <c r="W21" s="329" t="str">
        <f xml:space="preserve">
IF(U22="ア",VLOOKUP(S22,ア!$A:$C,3,FALSE),
IF(U22="イ",VLOOKUP(S22,イ!$A:$C,3,FALSE),
IF(U22="ウ",HLOOKUP(S22,ウ!$1:$6,5,FALSE)&amp;HLOOKUP(S22,ウ!$1:$6,6,FALSE),
IF(U22="エ",VLOOKUP(S22,エ!$A:$E,4,FALSE),""))))</f>
        <v xml:space="preserve">小学社会　６年
</v>
      </c>
      <c r="X21" s="331" t="s">
        <v>7663</v>
      </c>
      <c r="Y21" s="321" t="s">
        <v>7970</v>
      </c>
      <c r="Z21" s="317" t="s">
        <v>7984</v>
      </c>
      <c r="AA21" s="333"/>
    </row>
    <row r="22" spans="1:27" s="187" customFormat="1" ht="22.2" customHeight="1" x14ac:dyDescent="0.45">
      <c r="A22" s="288" t="s">
        <v>7976</v>
      </c>
      <c r="B22" s="326"/>
      <c r="C22" s="300" t="s">
        <v>7954</v>
      </c>
      <c r="D22" s="328"/>
      <c r="E22" s="330"/>
      <c r="F22" s="332"/>
      <c r="G22" s="322"/>
      <c r="H22" s="318"/>
      <c r="I22" s="334"/>
      <c r="J22" s="288" t="s">
        <v>5587</v>
      </c>
      <c r="K22" s="326"/>
      <c r="L22" s="300" t="s">
        <v>7954</v>
      </c>
      <c r="M22" s="328"/>
      <c r="N22" s="330"/>
      <c r="O22" s="332"/>
      <c r="P22" s="322"/>
      <c r="Q22" s="344"/>
      <c r="R22" s="334"/>
      <c r="S22" s="288" t="s">
        <v>5589</v>
      </c>
      <c r="T22" s="326"/>
      <c r="U22" s="300" t="s">
        <v>7954</v>
      </c>
      <c r="V22" s="328"/>
      <c r="W22" s="330"/>
      <c r="X22" s="332"/>
      <c r="Y22" s="322"/>
      <c r="Z22" s="318"/>
      <c r="AA22" s="334"/>
    </row>
    <row r="23" spans="1:27" s="187" customFormat="1" ht="22.2" customHeight="1" x14ac:dyDescent="0.45">
      <c r="A23" s="289" t="s">
        <v>7763</v>
      </c>
      <c r="B23" s="325" t="s">
        <v>7956</v>
      </c>
      <c r="C23" s="299" t="s">
        <v>7957</v>
      </c>
      <c r="D23" s="327" t="str">
        <f xml:space="preserve">
IF(C24="ア",VLOOKUP(A24,ア!$A:$C,2,FALSE),
IF(C24="イ",VLOOKUP(A24,イ!$A:$C,2,FALSE),
IF(C24="ウ",HLOOKUP(A24,ウ!$1:$6,4,FALSE),
IF(C24="エ",VLOOKUP(A24,エ!$A:$E,4,FALSE),""))))</f>
        <v>帝国</v>
      </c>
      <c r="E23" s="329" t="str">
        <f xml:space="preserve">
IF(C24="ア",VLOOKUP(A24,ア!$A:$C,3,FALSE),
IF(C24="イ",VLOOKUP(A24,イ!$A:$C,3,FALSE),
IF(C24="ウ",HLOOKUP(A24,ウ!$1:$6,5,FALSE)&amp;HLOOKUP(A24,ウ!$1:$6,6,FALSE),
IF(C24="エ",VLOOKUP(A24,エ!$A:$E,4,FALSE),""))))</f>
        <v xml:space="preserve">楽しく学ぶ　小学生の地図帳　３・４・５・６年
</v>
      </c>
      <c r="F23" s="331" t="s">
        <v>7663</v>
      </c>
      <c r="G23" s="321" t="s">
        <v>7970</v>
      </c>
      <c r="H23" s="317" t="s">
        <v>7973</v>
      </c>
      <c r="I23" s="333" t="s">
        <v>7974</v>
      </c>
      <c r="J23" s="293" t="s">
        <v>7823</v>
      </c>
      <c r="K23" s="325" t="s">
        <v>7956</v>
      </c>
      <c r="L23" s="299" t="s">
        <v>7957</v>
      </c>
      <c r="M23" s="327" t="str">
        <f xml:space="preserve">
IF(L24="ア",VLOOKUP(J24,ア!$A:$C,2,FALSE),
IF(L24="イ",VLOOKUP(J24,イ!$A:$C,2,FALSE),
IF(L24="ウ",HLOOKUP(J24,ウ!$1:$6,4,FALSE),
IF(L24="エ",VLOOKUP(J24,エ!$A:$E,4,FALSE),""))))</f>
        <v>帝国</v>
      </c>
      <c r="N23" s="329" t="str">
        <f xml:space="preserve">
IF(L24="ア",VLOOKUP(J24,ア!$A:$C,3,FALSE),
IF(L24="イ",VLOOKUP(J24,イ!$A:$C,3,FALSE),
IF(L24="ウ",HLOOKUP(J24,ウ!$1:$6,5,FALSE)&amp;HLOOKUP(J24,ウ!$1:$6,6,FALSE),
IF(L24="エ",VLOOKUP(J24,エ!$A:$E,4,FALSE),""))))</f>
        <v xml:space="preserve">楽しく学ぶ　小学生の地図帳　３・４・５・６年
</v>
      </c>
      <c r="O23" s="331" t="s">
        <v>7663</v>
      </c>
      <c r="P23" s="321" t="s">
        <v>7970</v>
      </c>
      <c r="Q23" s="342" t="s">
        <v>7973</v>
      </c>
      <c r="R23" s="333" t="s">
        <v>7974</v>
      </c>
      <c r="S23" s="289" t="s">
        <v>7883</v>
      </c>
      <c r="T23" s="325" t="s">
        <v>7956</v>
      </c>
      <c r="U23" s="299" t="s">
        <v>7957</v>
      </c>
      <c r="V23" s="327" t="str">
        <f xml:space="preserve">
IF(U24="ア",VLOOKUP(S24,ア!$A:$C,2,FALSE),
IF(U24="イ",VLOOKUP(S24,イ!$A:$C,2,FALSE),
IF(U24="ウ",HLOOKUP(S24,ウ!$1:$6,4,FALSE),
IF(U24="エ",VLOOKUP(S24,エ!$A:$E,4,FALSE),""))))</f>
        <v>帝国</v>
      </c>
      <c r="W23" s="329" t="str">
        <f xml:space="preserve">
IF(U24="ア",VLOOKUP(S24,ア!$A:$C,3,FALSE),
IF(U24="イ",VLOOKUP(S24,イ!$A:$C,3,FALSE),
IF(U24="ウ",HLOOKUP(S24,ウ!$1:$6,5,FALSE)&amp;HLOOKUP(S24,ウ!$1:$6,6,FALSE),
IF(U24="エ",VLOOKUP(S24,エ!$A:$E,4,FALSE),""))))</f>
        <v xml:space="preserve">楽しく学ぶ　小学生の地図帳　３・４・５・６年
</v>
      </c>
      <c r="X23" s="331" t="s">
        <v>7663</v>
      </c>
      <c r="Y23" s="321" t="s">
        <v>7970</v>
      </c>
      <c r="Z23" s="317" t="s">
        <v>7973</v>
      </c>
      <c r="AA23" s="333" t="s">
        <v>7974</v>
      </c>
    </row>
    <row r="24" spans="1:27" s="187" customFormat="1" ht="22.2" customHeight="1" x14ac:dyDescent="0.45">
      <c r="A24" s="288" t="s">
        <v>7977</v>
      </c>
      <c r="B24" s="326"/>
      <c r="C24" s="300" t="s">
        <v>7954</v>
      </c>
      <c r="D24" s="328"/>
      <c r="E24" s="330"/>
      <c r="F24" s="332"/>
      <c r="G24" s="322"/>
      <c r="H24" s="318"/>
      <c r="I24" s="334"/>
      <c r="J24" s="292" t="s">
        <v>5593</v>
      </c>
      <c r="K24" s="326"/>
      <c r="L24" s="300" t="s">
        <v>7954</v>
      </c>
      <c r="M24" s="328"/>
      <c r="N24" s="330"/>
      <c r="O24" s="332"/>
      <c r="P24" s="322"/>
      <c r="Q24" s="344"/>
      <c r="R24" s="334"/>
      <c r="S24" s="288" t="s">
        <v>5593</v>
      </c>
      <c r="T24" s="326"/>
      <c r="U24" s="300" t="s">
        <v>7954</v>
      </c>
      <c r="V24" s="328"/>
      <c r="W24" s="330"/>
      <c r="X24" s="332"/>
      <c r="Y24" s="322"/>
      <c r="Z24" s="318"/>
      <c r="AA24" s="334"/>
    </row>
    <row r="25" spans="1:27" s="187" customFormat="1" ht="22.2" customHeight="1" x14ac:dyDescent="0.45">
      <c r="A25" s="289" t="s">
        <v>7764</v>
      </c>
      <c r="B25" s="325" t="s">
        <v>7958</v>
      </c>
      <c r="C25" s="299" t="s">
        <v>7958</v>
      </c>
      <c r="D25" s="327" t="str">
        <f xml:space="preserve">
IF(C26="ア",VLOOKUP(A26,ア!$A:$C,2,FALSE),
IF(C26="イ",VLOOKUP(A26,イ!$A:$C,2,FALSE),
IF(C26="ウ",HLOOKUP(A26,ウ!$1:$6,4,FALSE),
IF(C26="エ",VLOOKUP(A26,エ!$A:$E,4,FALSE),""))))</f>
        <v>啓林館</v>
      </c>
      <c r="E25" s="329" t="str">
        <f xml:space="preserve">
IF(C26="ア",VLOOKUP(A26,ア!$A:$C,3,FALSE),
IF(C26="イ",VLOOKUP(A26,イ!$A:$C,3,FALSE),
IF(C26="ウ",HLOOKUP(A26,ウ!$1:$6,5,FALSE)&amp;HLOOKUP(A26,ウ!$1:$6,6,FALSE),
IF(C26="エ",VLOOKUP(A26,エ!$A:$E,4,FALSE),""))))</f>
        <v>わくわく　算数４上
わくわく　算数４下</v>
      </c>
      <c r="F25" s="331" t="s">
        <v>7663</v>
      </c>
      <c r="G25" s="321" t="s">
        <v>7970</v>
      </c>
      <c r="H25" s="317" t="s">
        <v>7972</v>
      </c>
      <c r="I25" s="333"/>
      <c r="J25" s="293" t="s">
        <v>8015</v>
      </c>
      <c r="K25" s="325" t="s">
        <v>7958</v>
      </c>
      <c r="L25" s="299" t="s">
        <v>7958</v>
      </c>
      <c r="M25" s="327" t="str">
        <f xml:space="preserve">
IF(L26="ア",VLOOKUP(J26,ア!$A:$C,2,FALSE),
IF(L26="イ",VLOOKUP(J26,イ!$A:$C,2,FALSE),
IF(L26="ウ",HLOOKUP(J26,ウ!$1:$6,4,FALSE),
IF(L26="エ",VLOOKUP(J26,エ!$A:$E,4,FALSE),""))))</f>
        <v>啓林館</v>
      </c>
      <c r="N25" s="329" t="str">
        <f xml:space="preserve">
IF(L26="ア",VLOOKUP(J26,ア!$A:$C,3,FALSE),
IF(L26="イ",VLOOKUP(J26,イ!$A:$C,3,FALSE),
IF(L26="ウ",HLOOKUP(J26,ウ!$1:$6,5,FALSE)&amp;HLOOKUP(J26,ウ!$1:$6,6,FALSE),
IF(L26="エ",VLOOKUP(J26,エ!$A:$E,4,FALSE),""))))</f>
        <v>わくわく　算数５</v>
      </c>
      <c r="O25" s="331" t="s">
        <v>7663</v>
      </c>
      <c r="P25" s="363" t="s">
        <v>7970</v>
      </c>
      <c r="Q25" s="342" t="s">
        <v>7991</v>
      </c>
      <c r="R25" s="333"/>
      <c r="S25" s="289" t="s">
        <v>7884</v>
      </c>
      <c r="T25" s="325" t="s">
        <v>7958</v>
      </c>
      <c r="U25" s="299" t="s">
        <v>7958</v>
      </c>
      <c r="V25" s="327" t="str">
        <f xml:space="preserve">
IF(U26="ア",VLOOKUP(S26,ア!$A:$C,2,FALSE),
IF(U26="イ",VLOOKUP(S26,イ!$A:$C,2,FALSE),
IF(U26="ウ",HLOOKUP(S26,ウ!$1:$6,4,FALSE),
IF(U26="エ",VLOOKUP(S26,エ!$A:$E,4,FALSE),""))))</f>
        <v>啓林館</v>
      </c>
      <c r="W25" s="329" t="str">
        <f xml:space="preserve">
IF(U26="ア",VLOOKUP(S26,ア!$A:$C,3,FALSE),
IF(U26="イ",VLOOKUP(S26,イ!$A:$C,3,FALSE),
IF(U26="ウ",HLOOKUP(S26,ウ!$1:$6,5,FALSE)&amp;HLOOKUP(S26,ウ!$1:$6,6,FALSE),
IF(U26="エ",VLOOKUP(S26,エ!$A:$E,4,FALSE),""))))</f>
        <v xml:space="preserve">わくわく　算数６
</v>
      </c>
      <c r="X25" s="331" t="s">
        <v>7663</v>
      </c>
      <c r="Y25" s="321" t="s">
        <v>7970</v>
      </c>
      <c r="Z25" s="317" t="s">
        <v>7984</v>
      </c>
      <c r="AA25" s="333"/>
    </row>
    <row r="26" spans="1:27" s="187" customFormat="1" ht="22.2" customHeight="1" x14ac:dyDescent="0.45">
      <c r="A26" s="288" t="s">
        <v>7994</v>
      </c>
      <c r="B26" s="326"/>
      <c r="C26" s="300" t="s">
        <v>7954</v>
      </c>
      <c r="D26" s="328"/>
      <c r="E26" s="330"/>
      <c r="F26" s="332"/>
      <c r="G26" s="322"/>
      <c r="H26" s="318"/>
      <c r="I26" s="334"/>
      <c r="J26" s="292" t="s">
        <v>5635</v>
      </c>
      <c r="K26" s="326"/>
      <c r="L26" s="300" t="s">
        <v>7954</v>
      </c>
      <c r="M26" s="328"/>
      <c r="N26" s="330"/>
      <c r="O26" s="332"/>
      <c r="P26" s="322"/>
      <c r="Q26" s="344"/>
      <c r="R26" s="334"/>
      <c r="S26" s="288" t="s">
        <v>5636</v>
      </c>
      <c r="T26" s="326"/>
      <c r="U26" s="300" t="s">
        <v>7954</v>
      </c>
      <c r="V26" s="328"/>
      <c r="W26" s="330"/>
      <c r="X26" s="332"/>
      <c r="Y26" s="322"/>
      <c r="Z26" s="318"/>
      <c r="AA26" s="334"/>
    </row>
    <row r="27" spans="1:27" s="187" customFormat="1" ht="22.2" customHeight="1" x14ac:dyDescent="0.45">
      <c r="A27" s="289" t="s">
        <v>7765</v>
      </c>
      <c r="B27" s="325" t="s">
        <v>7959</v>
      </c>
      <c r="C27" s="299" t="s">
        <v>7959</v>
      </c>
      <c r="D27" s="327" t="str">
        <f xml:space="preserve">
IF(C28="ア",VLOOKUP(A28,ア!$A:$C,2,FALSE),
IF(C28="イ",VLOOKUP(A28,イ!$A:$C,2,FALSE),
IF(C28="ウ",HLOOKUP(A28,ウ!$1:$6,4,FALSE),
IF(C28="エ",VLOOKUP(A28,エ!$A:$E,4,FALSE),""))))</f>
        <v>啓林館</v>
      </c>
      <c r="E27" s="329" t="str">
        <f xml:space="preserve">
IF(C28="ア",VLOOKUP(A28,ア!$A:$C,3,FALSE),
IF(C28="イ",VLOOKUP(A28,イ!$A:$C,3,FALSE),
IF(C28="ウ",HLOOKUP(A28,ウ!$1:$6,5,FALSE)&amp;HLOOKUP(A28,ウ!$1:$6,6,FALSE),
IF(C28="エ",VLOOKUP(A28,エ!$A:$E,4,FALSE),""))))</f>
        <v>わくわく理科　４</v>
      </c>
      <c r="F27" s="331" t="s">
        <v>7663</v>
      </c>
      <c r="G27" s="321" t="s">
        <v>7970</v>
      </c>
      <c r="H27" s="317" t="s">
        <v>7972</v>
      </c>
      <c r="I27" s="333"/>
      <c r="J27" s="293" t="s">
        <v>7825</v>
      </c>
      <c r="K27" s="325" t="s">
        <v>7959</v>
      </c>
      <c r="L27" s="299" t="s">
        <v>7959</v>
      </c>
      <c r="M27" s="327" t="str">
        <f xml:space="preserve">
IF(L28="ア",VLOOKUP(J28,ア!$A:$C,2,FALSE),
IF(L28="イ",VLOOKUP(J28,イ!$A:$C,2,FALSE),
IF(L28="ウ",HLOOKUP(J28,ウ!$1:$6,4,FALSE),
IF(L28="エ",VLOOKUP(J28,エ!$A:$E,4,FALSE),""))))</f>
        <v>啓林館</v>
      </c>
      <c r="N27" s="329" t="str">
        <f xml:space="preserve">
IF(L28="ア",VLOOKUP(J28,ア!$A:$C,3,FALSE),
IF(L28="イ",VLOOKUP(J28,イ!$A:$C,3,FALSE),
IF(L28="ウ",HLOOKUP(J28,ウ!$1:$6,5,FALSE)&amp;HLOOKUP(J28,ウ!$1:$6,6,FALSE),
IF(L28="エ",VLOOKUP(J28,エ!$A:$E,4,FALSE),""))))</f>
        <v>わくわく理科　５</v>
      </c>
      <c r="O27" s="331" t="s">
        <v>7663</v>
      </c>
      <c r="P27" s="321" t="s">
        <v>7970</v>
      </c>
      <c r="Q27" s="342" t="s">
        <v>7991</v>
      </c>
      <c r="R27" s="333"/>
      <c r="S27" s="289" t="s">
        <v>7885</v>
      </c>
      <c r="T27" s="325" t="s">
        <v>7959</v>
      </c>
      <c r="U27" s="299" t="s">
        <v>7959</v>
      </c>
      <c r="V27" s="327" t="str">
        <f xml:space="preserve">
IF(U28="ア",VLOOKUP(S28,ア!$A:$C,2,FALSE),
IF(U28="イ",VLOOKUP(S28,イ!$A:$C,2,FALSE),
IF(U28="ウ",HLOOKUP(S28,ウ!$1:$6,4,FALSE),
IF(U28="エ",VLOOKUP(S28,エ!$A:$E,4,FALSE),""))))</f>
        <v>啓林館</v>
      </c>
      <c r="W27" s="329" t="str">
        <f xml:space="preserve">
IF(U28="ア",VLOOKUP(S28,ア!$A:$C,3,FALSE),
IF(U28="イ",VLOOKUP(S28,イ!$A:$C,3,FALSE),
IF(U28="ウ",HLOOKUP(S28,ウ!$1:$6,5,FALSE)&amp;HLOOKUP(S28,ウ!$1:$6,6,FALSE),
IF(U28="エ",VLOOKUP(S28,エ!$A:$E,4,FALSE),""))))</f>
        <v xml:space="preserve">わくわく理科　６
</v>
      </c>
      <c r="X27" s="331" t="s">
        <v>7663</v>
      </c>
      <c r="Y27" s="321" t="s">
        <v>7970</v>
      </c>
      <c r="Z27" s="317" t="s">
        <v>7984</v>
      </c>
      <c r="AA27" s="333"/>
    </row>
    <row r="28" spans="1:27" s="187" customFormat="1" ht="22.2" customHeight="1" x14ac:dyDescent="0.45">
      <c r="A28" s="288" t="s">
        <v>7978</v>
      </c>
      <c r="B28" s="326"/>
      <c r="C28" s="300" t="s">
        <v>7954</v>
      </c>
      <c r="D28" s="328"/>
      <c r="E28" s="330"/>
      <c r="F28" s="332"/>
      <c r="G28" s="322"/>
      <c r="H28" s="318"/>
      <c r="I28" s="334"/>
      <c r="J28" s="292" t="s">
        <v>8019</v>
      </c>
      <c r="K28" s="326"/>
      <c r="L28" s="300" t="s">
        <v>7954</v>
      </c>
      <c r="M28" s="328"/>
      <c r="N28" s="330"/>
      <c r="O28" s="332"/>
      <c r="P28" s="322"/>
      <c r="Q28" s="344"/>
      <c r="R28" s="334"/>
      <c r="S28" s="288" t="s">
        <v>5680</v>
      </c>
      <c r="T28" s="326"/>
      <c r="U28" s="300" t="s">
        <v>7954</v>
      </c>
      <c r="V28" s="328"/>
      <c r="W28" s="330"/>
      <c r="X28" s="332"/>
      <c r="Y28" s="322"/>
      <c r="Z28" s="318"/>
      <c r="AA28" s="334"/>
    </row>
    <row r="29" spans="1:27" s="187" customFormat="1" ht="22.2" customHeight="1" x14ac:dyDescent="0.45">
      <c r="A29" s="289" t="s">
        <v>7766</v>
      </c>
      <c r="B29" s="325" t="s">
        <v>7961</v>
      </c>
      <c r="C29" s="299" t="s">
        <v>7961</v>
      </c>
      <c r="D29" s="327" t="str">
        <f xml:space="preserve">
IF(C30="ア",VLOOKUP(A30,ア!$A:$C,2,FALSE),
IF(C30="イ",VLOOKUP(A30,イ!$A:$C,2,FALSE),
IF(C30="ウ",HLOOKUP(A30,ウ!$1:$6,4,FALSE),
IF(C30="エ",VLOOKUP(A30,エ!$A:$E,4,FALSE),""))))</f>
        <v>教芸</v>
      </c>
      <c r="E29" s="329" t="str">
        <f xml:space="preserve">
IF(C30="ア",VLOOKUP(A30,ア!$A:$C,3,FALSE),
IF(C30="イ",VLOOKUP(A30,イ!$A:$C,3,FALSE),
IF(C30="ウ",HLOOKUP(A30,ウ!$1:$6,5,FALSE)&amp;HLOOKUP(A30,ウ!$1:$6,6,FALSE),
IF(C30="エ",VLOOKUP(A30,エ!$A:$E,4,FALSE),""))))</f>
        <v>小学生の音楽　４</v>
      </c>
      <c r="F29" s="331" t="s">
        <v>7663</v>
      </c>
      <c r="G29" s="321" t="s">
        <v>7970</v>
      </c>
      <c r="H29" s="317" t="s">
        <v>7972</v>
      </c>
      <c r="I29" s="333"/>
      <c r="J29" s="293" t="s">
        <v>7826</v>
      </c>
      <c r="K29" s="325" t="s">
        <v>7961</v>
      </c>
      <c r="L29" s="299" t="s">
        <v>7961</v>
      </c>
      <c r="M29" s="327" t="str">
        <f xml:space="preserve">
IF(L30="ア",VLOOKUP(J30,ア!$A:$C,2,FALSE),
IF(L30="イ",VLOOKUP(J30,イ!$A:$C,2,FALSE),
IF(L30="ウ",HLOOKUP(J30,ウ!$1:$6,4,FALSE),
IF(L30="エ",VLOOKUP(J30,エ!$A:$E,4,FALSE),""))))</f>
        <v>教芸</v>
      </c>
      <c r="N29" s="329" t="str">
        <f xml:space="preserve">
IF(L30="ア",VLOOKUP(J30,ア!$A:$C,3,FALSE),
IF(L30="イ",VLOOKUP(J30,イ!$A:$C,3,FALSE),
IF(L30="ウ",HLOOKUP(J30,ウ!$1:$6,5,FALSE)&amp;HLOOKUP(J30,ウ!$1:$6,6,FALSE),
IF(L30="エ",VLOOKUP(J30,エ!$A:$E,4,FALSE),""))))</f>
        <v>小学生の音楽　５</v>
      </c>
      <c r="O29" s="331" t="s">
        <v>7663</v>
      </c>
      <c r="P29" s="321" t="s">
        <v>7970</v>
      </c>
      <c r="Q29" s="342" t="s">
        <v>7991</v>
      </c>
      <c r="R29" s="333"/>
      <c r="S29" s="289" t="s">
        <v>7886</v>
      </c>
      <c r="T29" s="325" t="s">
        <v>7961</v>
      </c>
      <c r="U29" s="299" t="s">
        <v>7961</v>
      </c>
      <c r="V29" s="327" t="str">
        <f xml:space="preserve">
IF(U30="ア",VLOOKUP(S30,ア!$A:$C,2,FALSE),
IF(U30="イ",VLOOKUP(S30,イ!$A:$C,2,FALSE),
IF(U30="ウ",HLOOKUP(S30,ウ!$1:$6,4,FALSE),
IF(U30="エ",VLOOKUP(S30,エ!$A:$E,4,FALSE),""))))</f>
        <v>教芸</v>
      </c>
      <c r="W29" s="329" t="str">
        <f xml:space="preserve">
IF(U30="ア",VLOOKUP(S30,ア!$A:$C,3,FALSE),
IF(U30="イ",VLOOKUP(S30,イ!$A:$C,3,FALSE),
IF(U30="ウ",HLOOKUP(S30,ウ!$1:$6,5,FALSE)&amp;HLOOKUP(S30,ウ!$1:$6,6,FALSE),
IF(U30="エ",VLOOKUP(S30,エ!$A:$E,4,FALSE),""))))</f>
        <v xml:space="preserve">小学生の音楽　６
</v>
      </c>
      <c r="X29" s="331" t="s">
        <v>7663</v>
      </c>
      <c r="Y29" s="321" t="s">
        <v>7970</v>
      </c>
      <c r="Z29" s="317" t="s">
        <v>7984</v>
      </c>
      <c r="AA29" s="333"/>
    </row>
    <row r="30" spans="1:27" s="187" customFormat="1" ht="22.2" customHeight="1" x14ac:dyDescent="0.45">
      <c r="A30" s="288" t="s">
        <v>7979</v>
      </c>
      <c r="B30" s="326"/>
      <c r="C30" s="300" t="s">
        <v>7954</v>
      </c>
      <c r="D30" s="328"/>
      <c r="E30" s="330"/>
      <c r="F30" s="332"/>
      <c r="G30" s="322"/>
      <c r="H30" s="318"/>
      <c r="I30" s="334"/>
      <c r="J30" s="292" t="s">
        <v>5704</v>
      </c>
      <c r="K30" s="326"/>
      <c r="L30" s="300" t="s">
        <v>7954</v>
      </c>
      <c r="M30" s="328"/>
      <c r="N30" s="330"/>
      <c r="O30" s="332"/>
      <c r="P30" s="322"/>
      <c r="Q30" s="344"/>
      <c r="R30" s="334"/>
      <c r="S30" s="288" t="s">
        <v>5706</v>
      </c>
      <c r="T30" s="326"/>
      <c r="U30" s="300" t="s">
        <v>7954</v>
      </c>
      <c r="V30" s="328"/>
      <c r="W30" s="330"/>
      <c r="X30" s="332"/>
      <c r="Y30" s="322"/>
      <c r="Z30" s="318"/>
      <c r="AA30" s="334"/>
    </row>
    <row r="31" spans="1:27" s="187" customFormat="1" ht="22.2" customHeight="1" x14ac:dyDescent="0.45">
      <c r="A31" s="289" t="s">
        <v>7767</v>
      </c>
      <c r="B31" s="325" t="s">
        <v>7962</v>
      </c>
      <c r="C31" s="299" t="s">
        <v>7962</v>
      </c>
      <c r="D31" s="327" t="str">
        <f xml:space="preserve">
IF(C32="ア",VLOOKUP(A32,ア!$A:$C,2,FALSE),
IF(C32="イ",VLOOKUP(A32,イ!$A:$C,2,FALSE),
IF(C32="ウ",HLOOKUP(A32,ウ!$1:$6,4,FALSE),
IF(C32="エ",VLOOKUP(A32,エ!$A:$E,4,FALSE),""))))</f>
        <v>開隆堂</v>
      </c>
      <c r="E31" s="329"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31" t="s">
        <v>7663</v>
      </c>
      <c r="G31" s="321" t="s">
        <v>7970</v>
      </c>
      <c r="H31" s="317" t="s">
        <v>7975</v>
      </c>
      <c r="I31" s="333" t="s">
        <v>7974</v>
      </c>
      <c r="J31" s="293" t="s">
        <v>7827</v>
      </c>
      <c r="K31" s="325" t="s">
        <v>7962</v>
      </c>
      <c r="L31" s="299" t="s">
        <v>7962</v>
      </c>
      <c r="M31" s="327" t="str">
        <f xml:space="preserve">
IF(L32="ア",VLOOKUP(J32,ア!$A:$C,2,FALSE),
IF(L32="イ",VLOOKUP(J32,イ!$A:$C,2,FALSE),
IF(L32="ウ",HLOOKUP(J32,ウ!$1:$6,4,FALSE),
IF(L32="エ",VLOOKUP(J32,エ!$A:$E,4,FALSE),""))))</f>
        <v>開隆堂</v>
      </c>
      <c r="N31" s="329" t="str">
        <f xml:space="preserve">
IF(L32="ア",VLOOKUP(J32,ア!$A:$C,3,FALSE),
IF(L32="イ",VLOOKUP(J32,イ!$A:$C,3,FALSE),
IF(L32="ウ",HLOOKUP(J32,ウ!$1:$6,5,FALSE)&amp;HLOOKUP(J32,ウ!$1:$6,6,FALSE),
IF(L32="エ",VLOOKUP(J32,エ!$A:$E,4,FALSE),""))))</f>
        <v>図画工作５・６上　_x000D_心をひらいて
図画工作５・６下　_x000D_つながる思い</v>
      </c>
      <c r="O31" s="331" t="s">
        <v>7663</v>
      </c>
      <c r="P31" s="363" t="s">
        <v>7970</v>
      </c>
      <c r="Q31" s="342" t="s">
        <v>7983</v>
      </c>
      <c r="R31" s="333"/>
      <c r="S31" s="289" t="s">
        <v>7887</v>
      </c>
      <c r="T31" s="325" t="s">
        <v>7962</v>
      </c>
      <c r="U31" s="299" t="s">
        <v>7993</v>
      </c>
      <c r="V31" s="355" t="str">
        <f xml:space="preserve">
IF(U32="ア",VLOOKUP(S32,ア!$A:$C,2,FALSE),
IF(U32="イ",VLOOKUP(S32,イ!$A:$C,2,FALSE),
IF(U32="ウ",HLOOKUP(S32,ウ!$1:$6,4,FALSE),
IF(U32="エ",VLOOKUP(S32,エ!$A:$E,4,FALSE),""))))</f>
        <v>開隆堂</v>
      </c>
      <c r="W31" s="359" t="str">
        <f xml:space="preserve">
IF(U32="ア",VLOOKUP(S32,ア!$A:$C,3,FALSE),
IF(U32="イ",VLOOKUP(S32,イ!$A:$C,3,FALSE),
IF(U32="ウ",HLOOKUP(S32,ウ!$1:$6,5,FALSE)&amp;HLOOKUP(S32,ウ!$1:$6,6,FALSE),
IF(U32="エ",VLOOKUP(S32,エ!$A:$E,4,FALSE),""))))</f>
        <v>図画工作５・６上　_x000D_心をひらいて
図画工作５・６下　_x000D_つながる思い</v>
      </c>
      <c r="X31" s="331" t="s">
        <v>7663</v>
      </c>
      <c r="Y31" s="321" t="s">
        <v>7970</v>
      </c>
      <c r="Z31" s="317" t="s">
        <v>7983</v>
      </c>
      <c r="AA31" s="333" t="s">
        <v>7974</v>
      </c>
    </row>
    <row r="32" spans="1:27" s="187" customFormat="1" ht="22.2" customHeight="1" x14ac:dyDescent="0.45">
      <c r="A32" s="288" t="s">
        <v>7980</v>
      </c>
      <c r="B32" s="326"/>
      <c r="C32" s="300" t="s">
        <v>7954</v>
      </c>
      <c r="D32" s="328"/>
      <c r="E32" s="330"/>
      <c r="F32" s="332"/>
      <c r="G32" s="322"/>
      <c r="H32" s="318"/>
      <c r="I32" s="334"/>
      <c r="J32" s="292" t="s">
        <v>5712</v>
      </c>
      <c r="K32" s="326"/>
      <c r="L32" s="300" t="s">
        <v>7954</v>
      </c>
      <c r="M32" s="328"/>
      <c r="N32" s="330"/>
      <c r="O32" s="332"/>
      <c r="P32" s="322"/>
      <c r="Q32" s="344"/>
      <c r="R32" s="334"/>
      <c r="S32" s="288" t="s">
        <v>5712</v>
      </c>
      <c r="T32" s="326"/>
      <c r="U32" s="300" t="s">
        <v>7954</v>
      </c>
      <c r="V32" s="356"/>
      <c r="W32" s="360"/>
      <c r="X32" s="332"/>
      <c r="Y32" s="322"/>
      <c r="Z32" s="318"/>
      <c r="AA32" s="334"/>
    </row>
    <row r="33" spans="1:27" s="187" customFormat="1" ht="22.2" customHeight="1" x14ac:dyDescent="0.45">
      <c r="A33" s="289" t="s">
        <v>7768</v>
      </c>
      <c r="B33" s="325" t="s">
        <v>7963</v>
      </c>
      <c r="C33" s="299" t="s">
        <v>7964</v>
      </c>
      <c r="D33" s="327" t="str">
        <f xml:space="preserve">
IF(C34="ア",VLOOKUP(A34,ア!$A:$C,2,FALSE),
IF(C34="イ",VLOOKUP(A34,イ!$A:$C,2,FALSE),
IF(C34="ウ",HLOOKUP(A34,ウ!$1:$6,4,FALSE),
IF(C34="エ",VLOOKUP(A34,エ!$A:$E,4,FALSE),""))))</f>
        <v>東書</v>
      </c>
      <c r="E33" s="329" t="str">
        <f xml:space="preserve">
IF(C34="ア",VLOOKUP(A34,ア!$A:$C,3,FALSE),
IF(C34="イ",VLOOKUP(A34,イ!$A:$C,3,FALSE),
IF(C34="ウ",HLOOKUP(A34,ウ!$1:$6,5,FALSE)&amp;HLOOKUP(A34,ウ!$1:$6,6,FALSE),
IF(C34="エ",VLOOKUP(A34,エ!$A:$E,4,FALSE),""))))</f>
        <v>新編　新しいほけん　３・４</v>
      </c>
      <c r="F33" s="331" t="s">
        <v>7663</v>
      </c>
      <c r="G33" s="321" t="s">
        <v>7970</v>
      </c>
      <c r="H33" s="317" t="s">
        <v>7975</v>
      </c>
      <c r="I33" s="333" t="s">
        <v>7974</v>
      </c>
      <c r="J33" s="293" t="s">
        <v>7828</v>
      </c>
      <c r="K33" s="325" t="s">
        <v>7966</v>
      </c>
      <c r="L33" s="299" t="s">
        <v>7966</v>
      </c>
      <c r="M33" s="327" t="str">
        <f xml:space="preserve">
IF(L34="ア",VLOOKUP(J34,ア!$A:$C,2,FALSE),
IF(L34="イ",VLOOKUP(J34,イ!$A:$C,2,FALSE),
IF(L34="ウ",HLOOKUP(J34,ウ!$1:$6,4,FALSE),
IF(L34="エ",VLOOKUP(J34,エ!$A:$E,4,FALSE),""))))</f>
        <v>開隆堂</v>
      </c>
      <c r="N33" s="329" t="str">
        <f xml:space="preserve">
IF(L34="ア",VLOOKUP(J34,ア!$A:$C,3,FALSE),
IF(L34="イ",VLOOKUP(J34,イ!$A:$C,3,FALSE),
IF(L34="ウ",HLOOKUP(J34,ウ!$1:$6,5,FALSE)&amp;HLOOKUP(J34,ウ!$1:$6,6,FALSE),
IF(L34="エ",VLOOKUP(J34,エ!$A:$E,4,FALSE),""))))</f>
        <v xml:space="preserve">わたしたちの家庭科　５・６
</v>
      </c>
      <c r="O33" s="331" t="s">
        <v>7663</v>
      </c>
      <c r="P33" s="321" t="s">
        <v>7970</v>
      </c>
      <c r="Q33" s="342" t="s">
        <v>7983</v>
      </c>
      <c r="R33" s="333"/>
      <c r="S33" s="289" t="s">
        <v>7888</v>
      </c>
      <c r="T33" s="325" t="s">
        <v>7966</v>
      </c>
      <c r="U33" s="299" t="s">
        <v>7966</v>
      </c>
      <c r="V33" s="355" t="str">
        <f xml:space="preserve">
IF(U34="ア",VLOOKUP(S34,ア!$A:$C,2,FALSE),
IF(U34="イ",VLOOKUP(S34,イ!$A:$C,2,FALSE),
IF(U34="ウ",HLOOKUP(S34,ウ!$1:$6,4,FALSE),
IF(U34="エ",VLOOKUP(S34,エ!$A:$E,4,FALSE),""))))</f>
        <v>開隆堂</v>
      </c>
      <c r="W33" s="359" t="str">
        <f xml:space="preserve">
IF(U34="ア",VLOOKUP(S34,ア!$A:$C,3,FALSE),
IF(U34="イ",VLOOKUP(S34,イ!$A:$C,3,FALSE),
IF(U34="ウ",HLOOKUP(S34,ウ!$1:$6,5,FALSE)&amp;HLOOKUP(S34,ウ!$1:$6,6,FALSE),
IF(U34="エ",VLOOKUP(S34,エ!$A:$E,4,FALSE),""))))</f>
        <v xml:space="preserve">わたしたちの家庭科　５・６
</v>
      </c>
      <c r="X33" s="331" t="s">
        <v>7663</v>
      </c>
      <c r="Y33" s="321" t="s">
        <v>7970</v>
      </c>
      <c r="Z33" s="317" t="s">
        <v>7983</v>
      </c>
      <c r="AA33" s="333" t="s">
        <v>7974</v>
      </c>
    </row>
    <row r="34" spans="1:27" s="187" customFormat="1" ht="22.2" customHeight="1" x14ac:dyDescent="0.45">
      <c r="A34" s="288" t="s">
        <v>7981</v>
      </c>
      <c r="B34" s="326"/>
      <c r="C34" s="300" t="s">
        <v>7954</v>
      </c>
      <c r="D34" s="328"/>
      <c r="E34" s="330"/>
      <c r="F34" s="332"/>
      <c r="G34" s="322"/>
      <c r="H34" s="318"/>
      <c r="I34" s="334"/>
      <c r="J34" s="292" t="s">
        <v>5722</v>
      </c>
      <c r="K34" s="326"/>
      <c r="L34" s="300" t="s">
        <v>7954</v>
      </c>
      <c r="M34" s="328"/>
      <c r="N34" s="330"/>
      <c r="O34" s="332"/>
      <c r="P34" s="322"/>
      <c r="Q34" s="344"/>
      <c r="R34" s="334"/>
      <c r="S34" s="288" t="s">
        <v>5722</v>
      </c>
      <c r="T34" s="326"/>
      <c r="U34" s="300" t="s">
        <v>7954</v>
      </c>
      <c r="V34" s="356"/>
      <c r="W34" s="360"/>
      <c r="X34" s="332"/>
      <c r="Y34" s="322"/>
      <c r="Z34" s="318"/>
      <c r="AA34" s="334"/>
    </row>
    <row r="35" spans="1:27" s="187" customFormat="1" ht="22.2" customHeight="1" x14ac:dyDescent="0.45">
      <c r="A35" s="289" t="s">
        <v>7769</v>
      </c>
      <c r="B35" s="325" t="s">
        <v>7965</v>
      </c>
      <c r="C35" s="299" t="s">
        <v>7965</v>
      </c>
      <c r="D35" s="327" t="str">
        <f xml:space="preserve">
IF(C36="ア",VLOOKUP(A36,ア!$A:$C,2,FALSE),
IF(C36="イ",VLOOKUP(A36,イ!$A:$C,2,FALSE),
IF(C36="ウ",HLOOKUP(A36,ウ!$1:$6,4,FALSE),
IF(C36="エ",VLOOKUP(A36,エ!$A:$E,4,FALSE),""))))</f>
        <v>日文</v>
      </c>
      <c r="E35" s="329" t="str">
        <f xml:space="preserve">
IF(C36="ア",VLOOKUP(A36,ア!$A:$C,3,FALSE),
IF(C36="イ",VLOOKUP(A36,イ!$A:$C,3,FALSE),
IF(C36="ウ",HLOOKUP(A36,ウ!$1:$6,5,FALSE)&amp;HLOOKUP(A36,ウ!$1:$6,6,FALSE),
IF(C36="エ",VLOOKUP(A36,エ!$A:$E,4,FALSE),""))))</f>
        <v>小学道徳　生きる力　４
小学道徳　生きる力　４　道徳ノート</v>
      </c>
      <c r="F35" s="331" t="s">
        <v>7663</v>
      </c>
      <c r="G35" s="321" t="s">
        <v>7970</v>
      </c>
      <c r="H35" s="317" t="s">
        <v>7972</v>
      </c>
      <c r="I35" s="333"/>
      <c r="J35" s="293" t="s">
        <v>7829</v>
      </c>
      <c r="K35" s="325" t="s">
        <v>7963</v>
      </c>
      <c r="L35" s="299" t="s">
        <v>7964</v>
      </c>
      <c r="M35" s="327" t="str">
        <f xml:space="preserve">
IF(L36="ア",VLOOKUP(J36,ア!$A:$C,2,FALSE),
IF(L36="イ",VLOOKUP(J36,イ!$A:$C,2,FALSE),
IF(L36="ウ",HLOOKUP(J36,ウ!$1:$6,4,FALSE),
IF(L36="エ",VLOOKUP(J36,エ!$A:$E,4,FALSE),""))))</f>
        <v>東書</v>
      </c>
      <c r="N35" s="329" t="str">
        <f xml:space="preserve">
IF(L36="ア",VLOOKUP(J36,ア!$A:$C,3,FALSE),
IF(L36="イ",VLOOKUP(J36,イ!$A:$C,3,FALSE),
IF(L36="ウ",HLOOKUP(J36,ウ!$1:$6,5,FALSE)&amp;HLOOKUP(J36,ウ!$1:$6,6,FALSE),
IF(L36="エ",VLOOKUP(J36,エ!$A:$E,4,FALSE),""))))</f>
        <v>新編　新しい保健　５・６</v>
      </c>
      <c r="O35" s="331" t="s">
        <v>7663</v>
      </c>
      <c r="P35" s="363" t="s">
        <v>7970</v>
      </c>
      <c r="Q35" s="342" t="s">
        <v>8016</v>
      </c>
      <c r="R35" s="333"/>
      <c r="S35" s="289" t="s">
        <v>7889</v>
      </c>
      <c r="T35" s="325" t="s">
        <v>7963</v>
      </c>
      <c r="U35" s="299" t="s">
        <v>7964</v>
      </c>
      <c r="V35" s="355" t="str">
        <f xml:space="preserve">
IF(U36="ア",VLOOKUP(S36,ア!$A:$C,2,FALSE),
IF(U36="イ",VLOOKUP(S36,イ!$A:$C,2,FALSE),
IF(U36="ウ",HLOOKUP(S36,ウ!$1:$6,4,FALSE),
IF(U36="エ",VLOOKUP(S36,エ!$A:$E,4,FALSE),""))))</f>
        <v>東書</v>
      </c>
      <c r="W35" s="359" t="str">
        <f xml:space="preserve">
IF(U36="ア",VLOOKUP(S36,ア!$A:$C,3,FALSE),
IF(U36="イ",VLOOKUP(S36,イ!$A:$C,3,FALSE),
IF(U36="ウ",HLOOKUP(S36,ウ!$1:$6,5,FALSE)&amp;HLOOKUP(S36,ウ!$1:$6,6,FALSE),
IF(U36="エ",VLOOKUP(S36,エ!$A:$E,4,FALSE),""))))</f>
        <v>新編　新しい保健　５・６</v>
      </c>
      <c r="X35" s="331" t="s">
        <v>7663</v>
      </c>
      <c r="Y35" s="321" t="s">
        <v>7970</v>
      </c>
      <c r="Z35" s="317" t="s">
        <v>7983</v>
      </c>
      <c r="AA35" s="333" t="s">
        <v>7974</v>
      </c>
    </row>
    <row r="36" spans="1:27" s="187" customFormat="1" ht="22.2" customHeight="1" x14ac:dyDescent="0.45">
      <c r="A36" s="288" t="s">
        <v>7982</v>
      </c>
      <c r="B36" s="326"/>
      <c r="C36" s="300" t="s">
        <v>7954</v>
      </c>
      <c r="D36" s="328"/>
      <c r="E36" s="330"/>
      <c r="F36" s="332"/>
      <c r="G36" s="322"/>
      <c r="H36" s="318"/>
      <c r="I36" s="334"/>
      <c r="J36" s="292" t="s">
        <v>5725</v>
      </c>
      <c r="K36" s="326"/>
      <c r="L36" s="300" t="s">
        <v>7954</v>
      </c>
      <c r="M36" s="328"/>
      <c r="N36" s="330"/>
      <c r="O36" s="332"/>
      <c r="P36" s="322"/>
      <c r="Q36" s="344"/>
      <c r="R36" s="334"/>
      <c r="S36" s="288" t="s">
        <v>5725</v>
      </c>
      <c r="T36" s="326"/>
      <c r="U36" s="300" t="s">
        <v>7954</v>
      </c>
      <c r="V36" s="356"/>
      <c r="W36" s="360"/>
      <c r="X36" s="332"/>
      <c r="Y36" s="322"/>
      <c r="Z36" s="318"/>
      <c r="AA36" s="334"/>
    </row>
    <row r="37" spans="1:27" s="187" customFormat="1" ht="22.2" customHeight="1" x14ac:dyDescent="0.45">
      <c r="A37" s="289" t="s">
        <v>7770</v>
      </c>
      <c r="B37" s="325" t="s">
        <v>7953</v>
      </c>
      <c r="C37" s="299" t="s">
        <v>7953</v>
      </c>
      <c r="D37" s="327" t="str">
        <f xml:space="preserve">
IF(C38="ア",VLOOKUP(A38,ア!$A:$C,2,FALSE),
IF(C38="イ",VLOOKUP(A38,イ!$A:$C,2,FALSE),
IF(C38="ウ",HLOOKUP(A38,ウ!$1:$6,4,FALSE),
IF(C38="エ",VLOOKUP(A38,エ!$A:$E,4,FALSE),""))))</f>
        <v>東書</v>
      </c>
      <c r="E37" s="329" t="str">
        <f xml:space="preserve">
IF(C38="ア",VLOOKUP(A38,ア!$A:$C,3,FALSE),
IF(C38="イ",VLOOKUP(A38,イ!$A:$C,3,FALSE),
IF(C38="ウ",HLOOKUP(A38,ウ!$1:$6,5,FALSE)&amp;HLOOKUP(A38,ウ!$1:$6,6,FALSE),
IF(C38="エ",VLOOKUP(A38,エ!$A:$E,4,FALSE),""))))</f>
        <v>こくご　☆☆</v>
      </c>
      <c r="F37" s="331" t="s">
        <v>7665</v>
      </c>
      <c r="G37" s="321" t="s">
        <v>7986</v>
      </c>
      <c r="H37" s="317" t="s">
        <v>7972</v>
      </c>
      <c r="I37" s="333"/>
      <c r="J37" s="293" t="s">
        <v>7830</v>
      </c>
      <c r="K37" s="325" t="s">
        <v>7967</v>
      </c>
      <c r="L37" s="299" t="s">
        <v>7965</v>
      </c>
      <c r="M37" s="327" t="str">
        <f xml:space="preserve">
IF(L38="ア",VLOOKUP(J38,ア!$A:$C,2,FALSE),
IF(L38="イ",VLOOKUP(J38,イ!$A:$C,2,FALSE),
IF(L38="ウ",HLOOKUP(J38,ウ!$1:$6,4,FALSE),
IF(L38="エ",VLOOKUP(J38,エ!$A:$E,4,FALSE),""))))</f>
        <v>光村</v>
      </c>
      <c r="N37" s="329" t="str">
        <f xml:space="preserve">
IF(L38="ア",VLOOKUP(J38,ア!$A:$C,3,FALSE),
IF(L38="イ",VLOOKUP(J38,イ!$A:$C,3,FALSE),
IF(L38="ウ",HLOOKUP(J38,ウ!$1:$6,5,FALSE)&amp;HLOOKUP(J38,ウ!$1:$6,6,FALSE),
IF(L38="エ",VLOOKUP(J38,エ!$A:$E,4,FALSE),""))))</f>
        <v>Here We Go! 5</v>
      </c>
      <c r="O37" s="331" t="s">
        <v>7663</v>
      </c>
      <c r="P37" s="321" t="s">
        <v>7970</v>
      </c>
      <c r="Q37" s="342" t="s">
        <v>7991</v>
      </c>
      <c r="R37" s="333"/>
      <c r="S37" s="289" t="s">
        <v>7890</v>
      </c>
      <c r="T37" s="325" t="s">
        <v>7967</v>
      </c>
      <c r="U37" s="299" t="s">
        <v>7968</v>
      </c>
      <c r="V37" s="327" t="str">
        <f xml:space="preserve">
IF(U38="ア",VLOOKUP(S38,ア!$A:$C,2,FALSE),
IF(U38="イ",VLOOKUP(S38,イ!$A:$C,2,FALSE),
IF(U38="ウ",HLOOKUP(S38,ウ!$1:$6,4,FALSE),
IF(U38="エ",VLOOKUP(S38,エ!$A:$E,4,FALSE),""))))</f>
        <v>光村</v>
      </c>
      <c r="W37" s="329" t="str">
        <f xml:space="preserve">
IF(U38="ア",VLOOKUP(S38,ア!$A:$C,3,FALSE),
IF(U38="イ",VLOOKUP(S38,イ!$A:$C,3,FALSE),
IF(U38="ウ",HLOOKUP(S38,ウ!$1:$6,5,FALSE)&amp;HLOOKUP(S38,ウ!$1:$6,6,FALSE),
IF(U38="エ",VLOOKUP(S38,エ!$A:$E,4,FALSE),""))))</f>
        <v>Here We Go! 6</v>
      </c>
      <c r="X37" s="331" t="s">
        <v>7663</v>
      </c>
      <c r="Y37" s="321" t="s">
        <v>7970</v>
      </c>
      <c r="Z37" s="317" t="s">
        <v>7984</v>
      </c>
      <c r="AA37" s="333"/>
    </row>
    <row r="38" spans="1:27" s="187" customFormat="1" ht="22.2" customHeight="1" x14ac:dyDescent="0.45">
      <c r="A38" s="288" t="s">
        <v>8013</v>
      </c>
      <c r="B38" s="326"/>
      <c r="C38" s="300" t="s">
        <v>7703</v>
      </c>
      <c r="D38" s="328"/>
      <c r="E38" s="330"/>
      <c r="F38" s="332"/>
      <c r="G38" s="322"/>
      <c r="H38" s="318"/>
      <c r="I38" s="334"/>
      <c r="J38" s="292" t="s">
        <v>5759</v>
      </c>
      <c r="K38" s="326"/>
      <c r="L38" s="300" t="s">
        <v>7954</v>
      </c>
      <c r="M38" s="328"/>
      <c r="N38" s="330"/>
      <c r="O38" s="332"/>
      <c r="P38" s="322"/>
      <c r="Q38" s="344"/>
      <c r="R38" s="334"/>
      <c r="S38" s="288" t="s">
        <v>5760</v>
      </c>
      <c r="T38" s="326"/>
      <c r="U38" s="300" t="s">
        <v>7954</v>
      </c>
      <c r="V38" s="328"/>
      <c r="W38" s="330"/>
      <c r="X38" s="332"/>
      <c r="Y38" s="322"/>
      <c r="Z38" s="318"/>
      <c r="AA38" s="334"/>
    </row>
    <row r="39" spans="1:27" s="187" customFormat="1" ht="22.2" customHeight="1" x14ac:dyDescent="0.45">
      <c r="A39" s="289" t="s">
        <v>7771</v>
      </c>
      <c r="B39" s="325" t="s">
        <v>7958</v>
      </c>
      <c r="C39" s="299" t="s">
        <v>7958</v>
      </c>
      <c r="D39" s="327" t="str">
        <f xml:space="preserve">
IF(C40="ア",VLOOKUP(A40,ア!$A:$C,2,FALSE),
IF(C40="イ",VLOOKUP(A40,イ!$A:$C,2,FALSE),
IF(C40="ウ",HLOOKUP(A40,ウ!$1:$6,4,FALSE),
IF(C40="エ",VLOOKUP(A40,エ!$A:$E,4,FALSE),""))))</f>
        <v>教出</v>
      </c>
      <c r="E39" s="329" t="str">
        <f xml:space="preserve">
IF(C40="ア",VLOOKUP(A40,ア!$A:$C,3,FALSE),
IF(C40="イ",VLOOKUP(A40,イ!$A:$C,3,FALSE),
IF(C40="ウ",HLOOKUP(A40,ウ!$1:$6,5,FALSE)&amp;HLOOKUP(A40,ウ!$1:$6,6,FALSE),
IF(C40="エ",VLOOKUP(A40,エ!$A:$E,4,FALSE),""))))</f>
        <v>さんすう　☆☆（１）
さんすう　☆☆（２）</v>
      </c>
      <c r="F39" s="331" t="s">
        <v>7665</v>
      </c>
      <c r="G39" s="321" t="s">
        <v>7986</v>
      </c>
      <c r="H39" s="317" t="s">
        <v>7972</v>
      </c>
      <c r="I39" s="333"/>
      <c r="J39" s="293" t="s">
        <v>7831</v>
      </c>
      <c r="K39" s="325" t="s">
        <v>7965</v>
      </c>
      <c r="L39" s="299" t="s">
        <v>7965</v>
      </c>
      <c r="M39" s="327" t="str">
        <f xml:space="preserve">
IF(L40="ア",VLOOKUP(J40,ア!$A:$C,2,FALSE),
IF(L40="イ",VLOOKUP(J40,イ!$A:$C,2,FALSE),
IF(L40="ウ",HLOOKUP(J40,ウ!$1:$6,4,FALSE),
IF(L40="エ",VLOOKUP(J40,エ!$A:$E,4,FALSE),""))))</f>
        <v>日文</v>
      </c>
      <c r="N39" s="329" t="str">
        <f xml:space="preserve">
IF(L40="ア",VLOOKUP(J40,ア!$A:$C,3,FALSE),
IF(L40="イ",VLOOKUP(J40,イ!$A:$C,3,FALSE),
IF(L40="ウ",HLOOKUP(J40,ウ!$1:$6,5,FALSE)&amp;HLOOKUP(J40,ウ!$1:$6,6,FALSE),
IF(L40="エ",VLOOKUP(J40,エ!$A:$E,4,FALSE),""))))</f>
        <v>小学道徳　生きる力　５
小学道徳　生きる力　５　道徳ノート</v>
      </c>
      <c r="O39" s="331" t="s">
        <v>7663</v>
      </c>
      <c r="P39" s="321" t="s">
        <v>7970</v>
      </c>
      <c r="Q39" s="342" t="s">
        <v>7991</v>
      </c>
      <c r="R39" s="333"/>
      <c r="S39" s="289" t="s">
        <v>7891</v>
      </c>
      <c r="T39" s="325" t="s">
        <v>7965</v>
      </c>
      <c r="U39" s="299" t="s">
        <v>7965</v>
      </c>
      <c r="V39" s="327" t="str">
        <f xml:space="preserve">
IF(U40="ア",VLOOKUP(S40,ア!$A:$C,2,FALSE),
IF(U40="イ",VLOOKUP(S40,イ!$A:$C,2,FALSE),
IF(U40="ウ",HLOOKUP(S40,ウ!$1:$6,4,FALSE),
IF(U40="エ",VLOOKUP(S40,エ!$A:$E,4,FALSE),""))))</f>
        <v>日文</v>
      </c>
      <c r="W39" s="329" t="str">
        <f xml:space="preserve">
IF(U40="ア",VLOOKUP(S40,ア!$A:$C,3,FALSE),
IF(U40="イ",VLOOKUP(S40,イ!$A:$C,3,FALSE),
IF(U40="ウ",HLOOKUP(S40,ウ!$1:$6,5,FALSE)&amp;HLOOKUP(S40,ウ!$1:$6,6,FALSE),
IF(U40="エ",VLOOKUP(S40,エ!$A:$E,4,FALSE),""))))</f>
        <v>小学道徳　生きる力　６
小学道徳　生きる力　６　道徳ノート</v>
      </c>
      <c r="X39" s="331" t="s">
        <v>7663</v>
      </c>
      <c r="Y39" s="321" t="s">
        <v>7970</v>
      </c>
      <c r="Z39" s="317" t="s">
        <v>7984</v>
      </c>
      <c r="AA39" s="333"/>
    </row>
    <row r="40" spans="1:27" s="187" customFormat="1" ht="22.2" customHeight="1" x14ac:dyDescent="0.45">
      <c r="A40" s="288" t="s">
        <v>8014</v>
      </c>
      <c r="B40" s="326"/>
      <c r="C40" s="300" t="s">
        <v>7703</v>
      </c>
      <c r="D40" s="328"/>
      <c r="E40" s="330"/>
      <c r="F40" s="332"/>
      <c r="G40" s="322"/>
      <c r="H40" s="318"/>
      <c r="I40" s="334"/>
      <c r="J40" s="292" t="s">
        <v>5799</v>
      </c>
      <c r="K40" s="326"/>
      <c r="L40" s="300" t="s">
        <v>7954</v>
      </c>
      <c r="M40" s="328"/>
      <c r="N40" s="330"/>
      <c r="O40" s="332"/>
      <c r="P40" s="322"/>
      <c r="Q40" s="344"/>
      <c r="R40" s="334"/>
      <c r="S40" s="288" t="s">
        <v>5800</v>
      </c>
      <c r="T40" s="326"/>
      <c r="U40" s="300" t="s">
        <v>7954</v>
      </c>
      <c r="V40" s="328"/>
      <c r="W40" s="330"/>
      <c r="X40" s="332"/>
      <c r="Y40" s="322"/>
      <c r="Z40" s="318"/>
      <c r="AA40" s="334"/>
    </row>
    <row r="41" spans="1:27" s="187" customFormat="1" ht="22.2" customHeight="1" x14ac:dyDescent="0.45">
      <c r="A41" s="289" t="s">
        <v>7772</v>
      </c>
      <c r="B41" s="325" t="s">
        <v>7953</v>
      </c>
      <c r="C41" s="299" t="s">
        <v>7953</v>
      </c>
      <c r="D41" s="327" t="str">
        <f xml:space="preserve">
IF(C42="ア",VLOOKUP(A42,ア!$A:$C,2,FALSE),
IF(C42="イ",VLOOKUP(A42,イ!$A:$C,2,FALSE),
IF(C42="ウ",HLOOKUP(A42,ウ!$1:$6,4,FALSE),
IF(C42="エ",VLOOKUP(A42,エ!$A:$E,4,FALSE),""))))</f>
        <v>07-2　金　の　星　社</v>
      </c>
      <c r="E41" s="329" t="str">
        <f xml:space="preserve">
IF(C42="ア",VLOOKUP(A42,ア!$A:$C,3,FALSE),
IF(C42="イ",VLOOKUP(A42,イ!$A:$C,3,FALSE),
IF(C42="ウ",HLOOKUP(A42,ウ!$1:$6,5,FALSE)&amp;HLOOKUP(A42,ウ!$1:$6,6,FALSE),
IF(C42="エ",VLOOKUP(A42,エ!$A:$E,4,FALSE),""))))</f>
        <v>金の星社の絵本そらとぶクレヨン</v>
      </c>
      <c r="F41" s="331" t="s">
        <v>7667</v>
      </c>
      <c r="G41" s="321" t="s">
        <v>7969</v>
      </c>
      <c r="H41" s="317" t="s">
        <v>7972</v>
      </c>
      <c r="I41" s="333"/>
      <c r="J41" s="293" t="s">
        <v>7832</v>
      </c>
      <c r="K41" s="325" t="s">
        <v>7953</v>
      </c>
      <c r="L41" s="299" t="s">
        <v>7953</v>
      </c>
      <c r="M41" s="327" t="str">
        <f xml:space="preserve">
IF(L42="ア",VLOOKUP(J42,ア!$A:$C,2,FALSE),
IF(L42="イ",VLOOKUP(J42,イ!$A:$C,2,FALSE),
IF(L42="ウ",HLOOKUP(J42,ウ!$1:$6,4,FALSE),
IF(L42="エ",VLOOKUP(J42,エ!$A:$E,4,FALSE),""))))</f>
        <v>東書</v>
      </c>
      <c r="N41" s="329" t="str">
        <f xml:space="preserve">
IF(L42="ア",VLOOKUP(J42,ア!$A:$C,3,FALSE),
IF(L42="イ",VLOOKUP(J42,イ!$A:$C,3,FALSE),
IF(L42="ウ",HLOOKUP(J42,ウ!$1:$6,5,FALSE)&amp;HLOOKUP(J42,ウ!$1:$6,6,FALSE),
IF(L42="エ",VLOOKUP(J42,エ!$A:$E,4,FALSE),""))))</f>
        <v>新編　新しい国語　三上
新編　新しい国語　三下</v>
      </c>
      <c r="O41" s="331" t="s">
        <v>7665</v>
      </c>
      <c r="P41" s="321" t="s">
        <v>7987</v>
      </c>
      <c r="Q41" s="342" t="s">
        <v>7991</v>
      </c>
      <c r="R41" s="333"/>
      <c r="S41" s="289" t="s">
        <v>7892</v>
      </c>
      <c r="T41" s="325" t="s">
        <v>7953</v>
      </c>
      <c r="U41" s="299" t="s">
        <v>7953</v>
      </c>
      <c r="V41" s="355" t="str">
        <f xml:space="preserve">
IF(U42="ア",VLOOKUP(S42,ア!$A:$C,2,FALSE),
IF(U42="イ",VLOOKUP(S42,イ!$A:$C,2,FALSE),
IF(U42="ウ",HLOOKUP(S42,ウ!$1:$6,4,FALSE),
IF(U42="エ",VLOOKUP(S42,エ!$A:$E,4,FALSE),""))))</f>
        <v>東書</v>
      </c>
      <c r="W41" s="359" t="str">
        <f xml:space="preserve">
IF(U42="ア",VLOOKUP(S42,ア!$A:$C,3,FALSE),
IF(U42="イ",VLOOKUP(S42,イ!$A:$C,3,FALSE),
IF(U42="ウ",HLOOKUP(S42,ウ!$1:$6,5,FALSE)&amp;HLOOKUP(S42,ウ!$1:$6,6,FALSE),
IF(U42="エ",VLOOKUP(S42,エ!$A:$E,4,FALSE),""))))</f>
        <v>こくご　☆☆☆</v>
      </c>
      <c r="X41" s="331" t="s">
        <v>7665</v>
      </c>
      <c r="Y41" s="321" t="s">
        <v>7986</v>
      </c>
      <c r="Z41" s="317" t="s">
        <v>7983</v>
      </c>
      <c r="AA41" s="333" t="s">
        <v>7974</v>
      </c>
    </row>
    <row r="42" spans="1:27" s="187" customFormat="1" ht="22.2" customHeight="1" x14ac:dyDescent="0.45">
      <c r="A42" s="288">
        <v>9784323013688</v>
      </c>
      <c r="B42" s="326"/>
      <c r="C42" s="300" t="s">
        <v>7704</v>
      </c>
      <c r="D42" s="328"/>
      <c r="E42" s="330"/>
      <c r="F42" s="332"/>
      <c r="G42" s="322"/>
      <c r="H42" s="318"/>
      <c r="I42" s="334"/>
      <c r="J42" s="292" t="s">
        <v>5517</v>
      </c>
      <c r="K42" s="326"/>
      <c r="L42" s="300" t="s">
        <v>7954</v>
      </c>
      <c r="M42" s="328"/>
      <c r="N42" s="330"/>
      <c r="O42" s="332"/>
      <c r="P42" s="322"/>
      <c r="Q42" s="344"/>
      <c r="R42" s="334"/>
      <c r="S42" s="288" t="s">
        <v>6894</v>
      </c>
      <c r="T42" s="326"/>
      <c r="U42" s="300" t="s">
        <v>7703</v>
      </c>
      <c r="V42" s="356"/>
      <c r="W42" s="360"/>
      <c r="X42" s="332"/>
      <c r="Y42" s="322"/>
      <c r="Z42" s="318"/>
      <c r="AA42" s="334"/>
    </row>
    <row r="43" spans="1:27" s="187" customFormat="1" ht="22.2" customHeight="1" x14ac:dyDescent="0.45">
      <c r="A43" s="289" t="s">
        <v>7773</v>
      </c>
      <c r="B43" s="325" t="s">
        <v>7958</v>
      </c>
      <c r="C43" s="299" t="s">
        <v>7958</v>
      </c>
      <c r="D43" s="327" t="str">
        <f xml:space="preserve">
IF(C44="ア",VLOOKUP(A44,ア!$A:$C,2,FALSE),
IF(C44="イ",VLOOKUP(A44,イ!$A:$C,2,FALSE),
IF(C44="ウ",HLOOKUP(A44,ウ!$1:$6,4,FALSE),
IF(C44="エ",VLOOKUP(A44,エ!$A:$E,4,FALSE),""))))</f>
        <v>08-1　く も ん 出 版</v>
      </c>
      <c r="E43" s="329" t="str">
        <f xml:space="preserve">
IF(C44="ア",VLOOKUP(A44,ア!$A:$C,3,FALSE),
IF(C44="イ",VLOOKUP(A44,イ!$A:$C,3,FALSE),
IF(C44="ウ",HLOOKUP(A44,ウ!$1:$6,5,FALSE)&amp;HLOOKUP(A44,ウ!$1:$6,6,FALSE),
IF(C44="エ",VLOOKUP(A44,エ!$A:$E,4,FALSE),""))))</f>
        <v>かずのえほん
いくつかな？</v>
      </c>
      <c r="F43" s="331" t="s">
        <v>7667</v>
      </c>
      <c r="G43" s="321" t="s">
        <v>7971</v>
      </c>
      <c r="H43" s="317" t="s">
        <v>7972</v>
      </c>
      <c r="I43" s="333"/>
      <c r="J43" s="293" t="s">
        <v>7833</v>
      </c>
      <c r="K43" s="325" t="s">
        <v>7953</v>
      </c>
      <c r="L43" s="299" t="s">
        <v>7953</v>
      </c>
      <c r="M43" s="327" t="str">
        <f xml:space="preserve">
IF(L44="ア",VLOOKUP(J44,ア!$A:$C,2,FALSE),
IF(L44="イ",VLOOKUP(J44,イ!$A:$C,2,FALSE),
IF(L44="ウ",HLOOKUP(J44,ウ!$1:$6,4,FALSE),
IF(L44="エ",VLOOKUP(J44,エ!$A:$E,4,FALSE),""))))</f>
        <v>東書</v>
      </c>
      <c r="N43" s="329" t="str">
        <f xml:space="preserve">
IF(L44="ア",VLOOKUP(J44,ア!$A:$C,3,FALSE),
IF(L44="イ",VLOOKUP(J44,イ!$A:$C,3,FALSE),
IF(L44="ウ",HLOOKUP(J44,ウ!$1:$6,5,FALSE)&amp;HLOOKUP(J44,ウ!$1:$6,6,FALSE),
IF(L44="エ",VLOOKUP(J44,エ!$A:$E,4,FALSE),""))))</f>
        <v>こくご　☆☆☆</v>
      </c>
      <c r="O43" s="331" t="s">
        <v>7665</v>
      </c>
      <c r="P43" s="321" t="s">
        <v>7986</v>
      </c>
      <c r="Q43" s="342" t="s">
        <v>7983</v>
      </c>
      <c r="R43" s="333"/>
      <c r="S43" s="289" t="s">
        <v>7893</v>
      </c>
      <c r="T43" s="325" t="s">
        <v>7958</v>
      </c>
      <c r="U43" s="299" t="s">
        <v>7958</v>
      </c>
      <c r="V43" s="355" t="str">
        <f xml:space="preserve">
IF(U44="ア",VLOOKUP(S44,ア!$A:$C,2,FALSE),
IF(U44="イ",VLOOKUP(S44,イ!$A:$C,2,FALSE),
IF(U44="ウ",HLOOKUP(S44,ウ!$1:$6,4,FALSE),
IF(U44="エ",VLOOKUP(S44,エ!$A:$E,4,FALSE),""))))</f>
        <v>教出</v>
      </c>
      <c r="W43" s="359" t="str">
        <f xml:space="preserve">
IF(U44="ア",VLOOKUP(S44,ア!$A:$C,3,FALSE),
IF(U44="イ",VLOOKUP(S44,イ!$A:$C,3,FALSE),
IF(U44="ウ",HLOOKUP(S44,ウ!$1:$6,5,FALSE)&amp;HLOOKUP(S44,ウ!$1:$6,6,FALSE),
IF(U44="エ",VLOOKUP(S44,エ!$A:$E,4,FALSE),""))))</f>
        <v>さんすう　☆☆☆</v>
      </c>
      <c r="X43" s="331" t="s">
        <v>7665</v>
      </c>
      <c r="Y43" s="321" t="s">
        <v>7986</v>
      </c>
      <c r="Z43" s="317" t="s">
        <v>7983</v>
      </c>
      <c r="AA43" s="333" t="s">
        <v>7974</v>
      </c>
    </row>
    <row r="44" spans="1:27" s="187" customFormat="1" ht="22.2" customHeight="1" x14ac:dyDescent="0.45">
      <c r="A44" s="288">
        <v>9784774317434</v>
      </c>
      <c r="B44" s="326"/>
      <c r="C44" s="300" t="s">
        <v>7704</v>
      </c>
      <c r="D44" s="328"/>
      <c r="E44" s="330"/>
      <c r="F44" s="332"/>
      <c r="G44" s="322"/>
      <c r="H44" s="318"/>
      <c r="I44" s="334"/>
      <c r="J44" s="292" t="s">
        <v>7985</v>
      </c>
      <c r="K44" s="326"/>
      <c r="L44" s="300" t="s">
        <v>7703</v>
      </c>
      <c r="M44" s="328"/>
      <c r="N44" s="330"/>
      <c r="O44" s="332"/>
      <c r="P44" s="322"/>
      <c r="Q44" s="344"/>
      <c r="R44" s="334"/>
      <c r="S44" s="288" t="s">
        <v>8017</v>
      </c>
      <c r="T44" s="326"/>
      <c r="U44" s="300" t="s">
        <v>7703</v>
      </c>
      <c r="V44" s="356"/>
      <c r="W44" s="360"/>
      <c r="X44" s="332"/>
      <c r="Y44" s="322"/>
      <c r="Z44" s="318"/>
      <c r="AA44" s="334"/>
    </row>
    <row r="45" spans="1:27" s="187" customFormat="1" ht="22.2" customHeight="1" x14ac:dyDescent="0.45">
      <c r="A45" s="289" t="s">
        <v>7774</v>
      </c>
      <c r="B45" s="325" t="s">
        <v>7960</v>
      </c>
      <c r="C45" s="299" t="s">
        <v>7960</v>
      </c>
      <c r="D45" s="327" t="str">
        <f xml:space="preserve">
IF(C46="ア",VLOOKUP(A46,ア!$A:$C,2,FALSE),
IF(C46="イ",VLOOKUP(A46,イ!$A:$C,2,FALSE),
IF(C46="ウ",HLOOKUP(A46,ウ!$1:$6,4,FALSE),
IF(C46="エ",VLOOKUP(A46,エ!$A:$E,4,FALSE),""))))</f>
        <v>01-1　あ か ね 書 房</v>
      </c>
      <c r="E45" s="329" t="str">
        <f xml:space="preserve">
IF(C46="ア",VLOOKUP(A46,ア!$A:$C,3,FALSE),
IF(C46="イ",VLOOKUP(A46,イ!$A:$C,3,FALSE),
IF(C46="ウ",HLOOKUP(A46,ウ!$1:$6,5,FALSE)&amp;HLOOKUP(A46,ウ!$1:$6,6,FALSE),
IF(C46="エ",VLOOKUP(A46,エ!$A:$E,4,FALSE),""))))</f>
        <v>かばくん・くらしのえほん２　かばくんのおかいもの</v>
      </c>
      <c r="F45" s="331" t="s">
        <v>7667</v>
      </c>
      <c r="G45" s="321" t="s">
        <v>7971</v>
      </c>
      <c r="H45" s="317" t="s">
        <v>7972</v>
      </c>
      <c r="I45" s="333"/>
      <c r="J45" s="293" t="s">
        <v>7834</v>
      </c>
      <c r="K45" s="325" t="s">
        <v>7953</v>
      </c>
      <c r="L45" s="299" t="s">
        <v>7955</v>
      </c>
      <c r="M45" s="327" t="str">
        <f xml:space="preserve">
IF(L46="ア",VLOOKUP(J46,ア!$A:$C,2,FALSE),
IF(L46="イ",VLOOKUP(J46,イ!$A:$C,2,FALSE),
IF(L46="ウ",HLOOKUP(J46,ウ!$1:$6,4,FALSE),
IF(L46="エ",VLOOKUP(J46,エ!$A:$E,4,FALSE),""))))</f>
        <v>光村</v>
      </c>
      <c r="N45" s="329" t="str">
        <f xml:space="preserve">
IF(L46="ア",VLOOKUP(J46,ア!$A:$C,3,FALSE),
IF(L46="イ",VLOOKUP(J46,イ!$A:$C,3,FALSE),
IF(L46="ウ",HLOOKUP(J46,ウ!$1:$6,5,FALSE)&amp;HLOOKUP(J46,ウ!$1:$6,6,FALSE),
IF(L46="エ",VLOOKUP(J46,エ!$A:$E,4,FALSE),""))))</f>
        <v>書写　三年</v>
      </c>
      <c r="O45" s="331" t="s">
        <v>7665</v>
      </c>
      <c r="P45" s="321" t="s">
        <v>7987</v>
      </c>
      <c r="Q45" s="342" t="s">
        <v>7991</v>
      </c>
      <c r="R45" s="333"/>
      <c r="S45" s="289" t="s">
        <v>7894</v>
      </c>
      <c r="T45" s="325" t="s">
        <v>7953</v>
      </c>
      <c r="U45" s="299" t="s">
        <v>7953</v>
      </c>
      <c r="V45" s="327" t="str">
        <f xml:space="preserve">
IF(U46="ア",VLOOKUP(S46,ア!$A:$C,2,FALSE),
IF(U46="イ",VLOOKUP(S46,イ!$A:$C,2,FALSE),
IF(U46="ウ",HLOOKUP(S46,ウ!$1:$6,4,FALSE),
IF(U46="エ",VLOOKUP(S46,エ!$A:$E,4,FALSE),""))))</f>
        <v>07-2　金　の　星　社</v>
      </c>
      <c r="W45" s="329" t="str">
        <f xml:space="preserve">
IF(U46="ア",VLOOKUP(S46,ア!$A:$C,3,FALSE),
IF(U46="イ",VLOOKUP(S46,イ!$A:$C,3,FALSE),
IF(U46="ウ",HLOOKUP(S46,ウ!$1:$6,5,FALSE)&amp;HLOOKUP(S46,ウ!$1:$6,6,FALSE),
IF(U46="エ",VLOOKUP(S46,エ!$A:$E,4,FALSE),""))))</f>
        <v>金の星社の絵本そらとぶクレヨン</v>
      </c>
      <c r="X45" s="331" t="s">
        <v>7667</v>
      </c>
      <c r="Y45" s="321" t="s">
        <v>7971</v>
      </c>
      <c r="Z45" s="317" t="s">
        <v>7984</v>
      </c>
      <c r="AA45" s="333"/>
    </row>
    <row r="46" spans="1:27" s="184" customFormat="1" ht="22.2" customHeight="1" thickBot="1" x14ac:dyDescent="0.2">
      <c r="A46" s="290">
        <v>9784251001221</v>
      </c>
      <c r="B46" s="339"/>
      <c r="C46" s="312" t="s">
        <v>7704</v>
      </c>
      <c r="D46" s="340"/>
      <c r="E46" s="335"/>
      <c r="F46" s="336"/>
      <c r="G46" s="337"/>
      <c r="H46" s="319"/>
      <c r="I46" s="341"/>
      <c r="J46" s="294" t="s">
        <v>5559</v>
      </c>
      <c r="K46" s="339"/>
      <c r="L46" s="301" t="s">
        <v>7954</v>
      </c>
      <c r="M46" s="340"/>
      <c r="N46" s="335"/>
      <c r="O46" s="332"/>
      <c r="P46" s="322"/>
      <c r="Q46" s="344"/>
      <c r="R46" s="341"/>
      <c r="S46" s="290">
        <v>9784323013688</v>
      </c>
      <c r="T46" s="339"/>
      <c r="U46" s="301" t="s">
        <v>7704</v>
      </c>
      <c r="V46" s="340"/>
      <c r="W46" s="335"/>
      <c r="X46" s="336"/>
      <c r="Y46" s="337"/>
      <c r="Z46" s="319"/>
      <c r="AA46" s="341"/>
    </row>
    <row r="47" spans="1:27" s="187" customFormat="1" ht="22.2" customHeight="1" x14ac:dyDescent="0.45">
      <c r="A47" s="287" t="s">
        <v>7775</v>
      </c>
      <c r="B47" s="345" t="s">
        <v>7961</v>
      </c>
      <c r="C47" s="302" t="s">
        <v>7961</v>
      </c>
      <c r="D47" s="346" t="str">
        <f xml:space="preserve">
IF(C48="ア",VLOOKUP(A48,ア!$A:$C,2,FALSE),
IF(C48="イ",VLOOKUP(A48,イ!$A:$C,2,FALSE),
IF(C48="ウ",HLOOKUP(A48,ウ!$1:$6,4,FALSE),
IF(C48="エ",VLOOKUP(A48,エ!$A:$E,4,FALSE),""))))</f>
        <v>76-13　ハッピーオウル社</v>
      </c>
      <c r="E47" s="347" t="str">
        <f xml:space="preserve">
IF(C48="ア",VLOOKUP(A48,ア!$A:$C,3,FALSE),
IF(C48="イ",VLOOKUP(A48,イ!$A:$C,3,FALSE),
IF(C48="ウ",HLOOKUP(A48,ウ!$1:$6,5,FALSE)&amp;HLOOKUP(A48,ウ!$1:$6,6,FALSE),
IF(C48="エ",VLOOKUP(A48,エ!$A:$E,4,FALSE),""))))</f>
        <v>12か月のうたのえほん</v>
      </c>
      <c r="F47" s="348" t="s">
        <v>7667</v>
      </c>
      <c r="G47" s="349" t="s">
        <v>7969</v>
      </c>
      <c r="H47" s="320" t="s">
        <v>7972</v>
      </c>
      <c r="I47" s="350"/>
      <c r="J47" s="311" t="s">
        <v>7835</v>
      </c>
      <c r="K47" s="345" t="s">
        <v>7956</v>
      </c>
      <c r="L47" s="302" t="s">
        <v>7956</v>
      </c>
      <c r="M47" s="346" t="str">
        <f xml:space="preserve">
IF(L48="ア",VLOOKUP(J48,ア!$A:$C,2,FALSE),
IF(L48="イ",VLOOKUP(J48,イ!$A:$C,2,FALSE),
IF(L48="ウ",HLOOKUP(J48,ウ!$1:$6,4,FALSE),
IF(L48="エ",VLOOKUP(J48,エ!$A:$E,4,FALSE),""))))</f>
        <v>日文</v>
      </c>
      <c r="N47" s="358" t="str">
        <f xml:space="preserve">
IF(L48="ア",VLOOKUP(J48,ア!$A:$C,3,FALSE),
IF(L48="イ",VLOOKUP(J48,イ!$A:$C,3,FALSE),
IF(L48="ウ",HLOOKUP(J48,ウ!$1:$6,5,FALSE)&amp;HLOOKUP(J48,ウ!$1:$6,6,FALSE),
IF(L48="エ",VLOOKUP(J48,エ!$A:$E,4,FALSE),""))))</f>
        <v>小学社会　３年</v>
      </c>
      <c r="O47" s="331" t="s">
        <v>7665</v>
      </c>
      <c r="P47" s="321" t="s">
        <v>7987</v>
      </c>
      <c r="Q47" s="342" t="s">
        <v>7991</v>
      </c>
      <c r="R47" s="350"/>
      <c r="S47" s="287" t="s">
        <v>7895</v>
      </c>
      <c r="T47" s="345" t="s">
        <v>7958</v>
      </c>
      <c r="U47" s="302" t="s">
        <v>7958</v>
      </c>
      <c r="V47" s="346" t="str">
        <f xml:space="preserve">
IF(U48="ア",VLOOKUP(S48,ア!$A:$C,2,FALSE),
IF(U48="イ",VLOOKUP(S48,イ!$A:$C,2,FALSE),
IF(U48="ウ",HLOOKUP(S48,ウ!$1:$6,4,FALSE),
IF(U48="エ",VLOOKUP(S48,エ!$A:$E,4,FALSE),""))))</f>
        <v>08-1　く も ん 出 版</v>
      </c>
      <c r="W47" s="347" t="str">
        <f xml:space="preserve">
IF(U48="ア",VLOOKUP(S48,ア!$A:$C,3,FALSE),
IF(U48="イ",VLOOKUP(S48,イ!$A:$C,3,FALSE),
IF(U48="ウ",HLOOKUP(S48,ウ!$1:$6,5,FALSE)&amp;HLOOKUP(S48,ウ!$1:$6,6,FALSE),
IF(U48="エ",VLOOKUP(S48,エ!$A:$E,4,FALSE),""))))</f>
        <v>かずのえほん
いくつかな？</v>
      </c>
      <c r="X47" s="348" t="s">
        <v>7667</v>
      </c>
      <c r="Y47" s="349" t="s">
        <v>7971</v>
      </c>
      <c r="Z47" s="320" t="s">
        <v>7984</v>
      </c>
      <c r="AA47" s="350"/>
    </row>
    <row r="48" spans="1:27" s="187" customFormat="1" ht="22.2" customHeight="1" thickBot="1" x14ac:dyDescent="0.5">
      <c r="A48" s="288">
        <v>9784902528268</v>
      </c>
      <c r="B48" s="326"/>
      <c r="C48" s="300" t="s">
        <v>7704</v>
      </c>
      <c r="D48" s="328"/>
      <c r="E48" s="330"/>
      <c r="F48" s="332"/>
      <c r="G48" s="322"/>
      <c r="H48" s="318"/>
      <c r="I48" s="334"/>
      <c r="J48" s="292" t="s">
        <v>5583</v>
      </c>
      <c r="K48" s="339"/>
      <c r="L48" s="301" t="s">
        <v>7954</v>
      </c>
      <c r="M48" s="328"/>
      <c r="N48" s="330"/>
      <c r="O48" s="336"/>
      <c r="P48" s="337"/>
      <c r="Q48" s="343"/>
      <c r="R48" s="350"/>
      <c r="S48" s="288">
        <v>9784774317434</v>
      </c>
      <c r="T48" s="326"/>
      <c r="U48" s="300" t="s">
        <v>7704</v>
      </c>
      <c r="V48" s="328"/>
      <c r="W48" s="330"/>
      <c r="X48" s="332"/>
      <c r="Y48" s="322"/>
      <c r="Z48" s="318"/>
      <c r="AA48" s="334"/>
    </row>
    <row r="49" spans="1:27" s="187" customFormat="1" ht="22.2" customHeight="1" x14ac:dyDescent="0.45">
      <c r="A49" s="289" t="s">
        <v>7776</v>
      </c>
      <c r="B49" s="325" t="s">
        <v>7962</v>
      </c>
      <c r="C49" s="299" t="s">
        <v>7993</v>
      </c>
      <c r="D49" s="327" t="str">
        <f xml:space="preserve">
IF(C50="ア",VLOOKUP(A50,ア!$A:$C,2,FALSE),
IF(C50="イ",VLOOKUP(A50,イ!$A:$C,2,FALSE),
IF(C50="ウ",HLOOKUP(A50,ウ!$1:$6,4,FALSE),
IF(C50="エ",VLOOKUP(A50,エ!$A:$E,4,FALSE),""))))</f>
        <v>10-2　好　学　社</v>
      </c>
      <c r="E49" s="329" t="str">
        <f xml:space="preserve">
IF(C50="ア",VLOOKUP(A50,ア!$A:$C,3,FALSE),
IF(C50="イ",VLOOKUP(A50,イ!$A:$C,3,FALSE),
IF(C50="ウ",HLOOKUP(A50,ウ!$1:$6,5,FALSE)&amp;HLOOKUP(A50,ウ!$1:$6,6,FALSE),
IF(C50="エ",VLOOKUP(A50,エ!$A:$E,4,FALSE),""))))</f>
        <v>レオ・レオニの絵本じぶんだけのいろ</v>
      </c>
      <c r="F49" s="331" t="s">
        <v>7667</v>
      </c>
      <c r="G49" s="321" t="s">
        <v>7969</v>
      </c>
      <c r="H49" s="317" t="s">
        <v>7975</v>
      </c>
      <c r="I49" s="333" t="s">
        <v>7974</v>
      </c>
      <c r="J49" s="289" t="s">
        <v>7836</v>
      </c>
      <c r="K49" s="345" t="s">
        <v>7956</v>
      </c>
      <c r="L49" s="302" t="s">
        <v>7957</v>
      </c>
      <c r="M49" s="327" t="str">
        <f xml:space="preserve">
IF(L50="ア",VLOOKUP(J50,ア!$A:$C,2,FALSE),
IF(L50="イ",VLOOKUP(J50,イ!$A:$C,2,FALSE),
IF(L50="ウ",HLOOKUP(J50,ウ!$1:$6,4,FALSE),
IF(L50="エ",VLOOKUP(J50,エ!$A:$E,4,FALSE),""))))</f>
        <v>帝国</v>
      </c>
      <c r="N49" s="329" t="str">
        <f xml:space="preserve">
IF(L50="ア",VLOOKUP(J50,ア!$A:$C,3,FALSE),
IF(L50="イ",VLOOKUP(J50,イ!$A:$C,3,FALSE),
IF(L50="ウ",HLOOKUP(J50,ウ!$1:$6,5,FALSE)&amp;HLOOKUP(J50,ウ!$1:$6,6,FALSE),
IF(L50="エ",VLOOKUP(J50,エ!$A:$E,4,FALSE),""))))</f>
        <v xml:space="preserve">楽しく学ぶ　小学生の地図帳　３・４・５・６年
</v>
      </c>
      <c r="O49" s="348" t="s">
        <v>7665</v>
      </c>
      <c r="P49" s="321" t="s">
        <v>7987</v>
      </c>
      <c r="Q49" s="351" t="s">
        <v>7983</v>
      </c>
      <c r="R49" s="361"/>
      <c r="S49" s="313" t="s">
        <v>7896</v>
      </c>
      <c r="T49" s="325" t="s">
        <v>7960</v>
      </c>
      <c r="U49" s="299" t="s">
        <v>7960</v>
      </c>
      <c r="V49" s="327" t="str">
        <f xml:space="preserve">
IF(U50="ア",VLOOKUP(S50,ア!$A:$C,2,FALSE),
IF(U50="イ",VLOOKUP(S50,イ!$A:$C,2,FALSE),
IF(U50="ウ",HLOOKUP(S50,ウ!$1:$6,4,FALSE),
IF(U50="エ",VLOOKUP(S50,エ!$A:$E,4,FALSE),""))))</f>
        <v>02-1　岩　崎　書　店</v>
      </c>
      <c r="W49" s="329" t="str">
        <f xml:space="preserve">
IF(U50="ア",VLOOKUP(S50,ア!$A:$C,3,FALSE),
IF(U50="イ",VLOOKUP(S50,イ!$A:$C,3,FALSE),
IF(U50="ウ",HLOOKUP(S50,ウ!$1:$6,5,FALSE)&amp;HLOOKUP(S50,ウ!$1:$6,6,FALSE),
IF(U50="エ",VLOOKUP(S50,エ!$A:$E,4,FALSE),""))))</f>
        <v>絵本図鑑シリーズ８やさいのずかん</v>
      </c>
      <c r="X49" s="331" t="s">
        <v>7667</v>
      </c>
      <c r="Y49" s="321" t="s">
        <v>7971</v>
      </c>
      <c r="Z49" s="317" t="s">
        <v>7984</v>
      </c>
      <c r="AA49" s="333"/>
    </row>
    <row r="50" spans="1:27" s="187" customFormat="1" ht="22.2" customHeight="1" thickBot="1" x14ac:dyDescent="0.5">
      <c r="A50" s="288">
        <v>9784769020080</v>
      </c>
      <c r="B50" s="326"/>
      <c r="C50" s="300" t="s">
        <v>7704</v>
      </c>
      <c r="D50" s="328"/>
      <c r="E50" s="330"/>
      <c r="F50" s="332"/>
      <c r="G50" s="322"/>
      <c r="H50" s="318"/>
      <c r="I50" s="334"/>
      <c r="J50" s="294" t="s">
        <v>7977</v>
      </c>
      <c r="K50" s="326"/>
      <c r="L50" s="300" t="s">
        <v>7954</v>
      </c>
      <c r="M50" s="328"/>
      <c r="N50" s="330"/>
      <c r="O50" s="332"/>
      <c r="P50" s="322"/>
      <c r="Q50" s="344"/>
      <c r="R50" s="362"/>
      <c r="S50" s="314">
        <v>9784265029082</v>
      </c>
      <c r="T50" s="326"/>
      <c r="U50" s="300" t="s">
        <v>7704</v>
      </c>
      <c r="V50" s="328"/>
      <c r="W50" s="330"/>
      <c r="X50" s="332"/>
      <c r="Y50" s="322"/>
      <c r="Z50" s="318"/>
      <c r="AA50" s="334"/>
    </row>
    <row r="51" spans="1:27" s="187" customFormat="1" ht="22.2" customHeight="1" x14ac:dyDescent="0.45">
      <c r="A51" s="289" t="s">
        <v>7777</v>
      </c>
      <c r="B51" s="325" t="s">
        <v>7965</v>
      </c>
      <c r="C51" s="299" t="s">
        <v>7965</v>
      </c>
      <c r="D51" s="327" t="str">
        <f xml:space="preserve">
IF(C52="ア",VLOOKUP(A52,ア!$A:$C,2,FALSE),
IF(C52="イ",VLOOKUP(A52,イ!$A:$C,2,FALSE),
IF(C52="ウ",HLOOKUP(A52,ウ!$1:$6,4,FALSE),
IF(C52="エ",VLOOKUP(A52,エ!$A:$E,4,FALSE),""))))</f>
        <v>82-4　光　村　教　育</v>
      </c>
      <c r="E51" s="329" t="str">
        <f xml:space="preserve">
IF(C52="ア",VLOOKUP(A52,ア!$A:$C,3,FALSE),
IF(C52="イ",VLOOKUP(A52,イ!$A:$C,3,FALSE),
IF(C52="ウ",HLOOKUP(A52,ウ!$1:$6,5,FALSE)&amp;HLOOKUP(A52,ウ!$1:$6,6,FALSE),
IF(C52="エ",VLOOKUP(A52,エ!$A:$E,4,FALSE),""))))</f>
        <v>おんなじ、おんなじ！でも、ちょっとちがう！</v>
      </c>
      <c r="F51" s="331" t="s">
        <v>7667</v>
      </c>
      <c r="G51" s="321" t="s">
        <v>7969</v>
      </c>
      <c r="H51" s="317"/>
      <c r="I51" s="333"/>
      <c r="J51" s="289" t="s">
        <v>7837</v>
      </c>
      <c r="K51" s="325" t="s">
        <v>7958</v>
      </c>
      <c r="L51" s="299" t="s">
        <v>7958</v>
      </c>
      <c r="M51" s="327" t="str">
        <f xml:space="preserve">
IF(L52="ア",VLOOKUP(J52,ア!$A:$C,2,FALSE),
IF(L52="イ",VLOOKUP(J52,イ!$A:$C,2,FALSE),
IF(L52="ウ",HLOOKUP(J52,ウ!$1:$6,4,FALSE),
IF(L52="エ",VLOOKUP(J52,エ!$A:$E,4,FALSE),""))))</f>
        <v>啓林館</v>
      </c>
      <c r="N51" s="329" t="str">
        <f xml:space="preserve">
IF(L52="ア",VLOOKUP(J52,ア!$A:$C,3,FALSE),
IF(L52="イ",VLOOKUP(J52,イ!$A:$C,3,FALSE),
IF(L52="ウ",HLOOKUP(J52,ウ!$1:$6,5,FALSE)&amp;HLOOKUP(J52,ウ!$1:$6,6,FALSE),
IF(L52="エ",VLOOKUP(J52,エ!$A:$E,4,FALSE),""))))</f>
        <v>わくわく　算数３上
わくわく　算数３下</v>
      </c>
      <c r="O51" s="331" t="s">
        <v>7665</v>
      </c>
      <c r="P51" s="321" t="s">
        <v>7987</v>
      </c>
      <c r="Q51" s="342" t="s">
        <v>7991</v>
      </c>
      <c r="R51" s="333"/>
      <c r="S51" s="289" t="s">
        <v>7897</v>
      </c>
      <c r="T51" s="325" t="s">
        <v>7961</v>
      </c>
      <c r="U51" s="299" t="s">
        <v>7961</v>
      </c>
      <c r="V51" s="327" t="str">
        <f xml:space="preserve">
IF(U52="ア",VLOOKUP(S52,ア!$A:$C,2,FALSE),
IF(U52="イ",VLOOKUP(S52,イ!$A:$C,2,FALSE),
IF(U52="ウ",HLOOKUP(S52,ウ!$1:$6,4,FALSE),
IF(U52="エ",VLOOKUP(S52,エ!$A:$E,4,FALSE),""))))</f>
        <v>78-34　プレジデント社</v>
      </c>
      <c r="W51" s="329" t="str">
        <f xml:space="preserve">
IF(U52="ア",VLOOKUP(S52,ア!$A:$C,3,FALSE),
IF(U52="イ",VLOOKUP(S52,イ!$A:$C,3,FALSE),
IF(U52="ウ",HLOOKUP(S52,ウ!$1:$6,5,FALSE)&amp;HLOOKUP(S52,ウ!$1:$6,6,FALSE),
IF(U52="エ",VLOOKUP(S52,エ!$A:$E,4,FALSE),""))))</f>
        <v>CD付き名曲を
聴きながら旅するオーケストラの絵本</v>
      </c>
      <c r="X51" s="331" t="s">
        <v>7667</v>
      </c>
      <c r="Y51" s="321" t="s">
        <v>7971</v>
      </c>
      <c r="Z51" s="317" t="s">
        <v>7984</v>
      </c>
      <c r="AA51" s="333"/>
    </row>
    <row r="52" spans="1:27" s="187" customFormat="1" ht="22.2" customHeight="1" x14ac:dyDescent="0.45">
      <c r="A52" s="288">
        <v>9784895728317</v>
      </c>
      <c r="B52" s="326"/>
      <c r="C52" s="300" t="s">
        <v>7704</v>
      </c>
      <c r="D52" s="328"/>
      <c r="E52" s="330"/>
      <c r="F52" s="332"/>
      <c r="G52" s="322"/>
      <c r="H52" s="318"/>
      <c r="I52" s="334"/>
      <c r="J52" s="288" t="s">
        <v>5632</v>
      </c>
      <c r="K52" s="326"/>
      <c r="L52" s="300" t="s">
        <v>7954</v>
      </c>
      <c r="M52" s="328"/>
      <c r="N52" s="330"/>
      <c r="O52" s="332"/>
      <c r="P52" s="322"/>
      <c r="Q52" s="344"/>
      <c r="R52" s="334"/>
      <c r="S52" s="288">
        <v>9784833420730</v>
      </c>
      <c r="T52" s="326"/>
      <c r="U52" s="300" t="s">
        <v>7704</v>
      </c>
      <c r="V52" s="328"/>
      <c r="W52" s="330"/>
      <c r="X52" s="332"/>
      <c r="Y52" s="322"/>
      <c r="Z52" s="318"/>
      <c r="AA52" s="334"/>
    </row>
    <row r="53" spans="1:27" s="187" customFormat="1" ht="22.2" customHeight="1" x14ac:dyDescent="0.45">
      <c r="A53" s="289" t="s">
        <v>7778</v>
      </c>
      <c r="B53" s="325"/>
      <c r="C53" s="299"/>
      <c r="D53" s="327"/>
      <c r="E53" s="329"/>
      <c r="F53" s="331"/>
      <c r="G53" s="321"/>
      <c r="H53" s="317"/>
      <c r="I53" s="333"/>
      <c r="J53" s="289" t="s">
        <v>7838</v>
      </c>
      <c r="K53" s="325" t="s">
        <v>7958</v>
      </c>
      <c r="L53" s="299" t="s">
        <v>7958</v>
      </c>
      <c r="M53" s="327" t="str">
        <f xml:space="preserve">
IF(L54="ア",VLOOKUP(J54,ア!$A:$C,2,FALSE),
IF(L54="イ",VLOOKUP(J54,イ!$A:$C,2,FALSE),
IF(L54="ウ",HLOOKUP(J54,ウ!$1:$6,4,FALSE),
IF(L54="エ",VLOOKUP(J54,エ!$A:$E,4,FALSE),""))))</f>
        <v>教出</v>
      </c>
      <c r="N53" s="329" t="str">
        <f xml:space="preserve">
IF(L54="ア",VLOOKUP(J54,ア!$A:$C,3,FALSE),
IF(L54="イ",VLOOKUP(J54,イ!$A:$C,3,FALSE),
IF(L54="ウ",HLOOKUP(J54,ウ!$1:$6,5,FALSE)&amp;HLOOKUP(J54,ウ!$1:$6,6,FALSE),
IF(L54="エ",VLOOKUP(J54,エ!$A:$E,4,FALSE),""))))</f>
        <v>さんすう　☆☆☆</v>
      </c>
      <c r="O53" s="331" t="s">
        <v>7665</v>
      </c>
      <c r="P53" s="321" t="s">
        <v>7986</v>
      </c>
      <c r="Q53" s="342" t="s">
        <v>7983</v>
      </c>
      <c r="R53" s="333"/>
      <c r="S53" s="289" t="s">
        <v>7898</v>
      </c>
      <c r="T53" s="325" t="s">
        <v>7962</v>
      </c>
      <c r="U53" s="299" t="s">
        <v>7962</v>
      </c>
      <c r="V53" s="355" t="str">
        <f xml:space="preserve">
IF(U54="ア",VLOOKUP(S54,ア!$A:$C,2,FALSE),
IF(U54="イ",VLOOKUP(S54,イ!$A:$C,2,FALSE),
IF(U54="ウ",HLOOKUP(S54,ウ!$1:$6,4,FALSE),
IF(U54="エ",VLOOKUP(S54,エ!$A:$E,4,FALSE),""))))</f>
        <v>06-1　偕　成　社</v>
      </c>
      <c r="W53" s="359" t="str">
        <f xml:space="preserve">
IF(U54="ア",VLOOKUP(S54,ア!$A:$C,3,FALSE),
IF(U54="イ",VLOOKUP(S54,イ!$A:$C,3,FALSE),
IF(U54="ウ",HLOOKUP(S54,ウ!$1:$6,5,FALSE)&amp;HLOOKUP(S54,ウ!$1:$6,6,FALSE),
IF(U54="エ",VLOOKUP(S54,エ!$A:$E,4,FALSE),""))))</f>
        <v>エリック・カールの絵本とうさんはタツノオトシゴ</v>
      </c>
      <c r="X53" s="331" t="s">
        <v>7667</v>
      </c>
      <c r="Y53" s="321" t="s">
        <v>7971</v>
      </c>
      <c r="Z53" s="317" t="s">
        <v>7983</v>
      </c>
      <c r="AA53" s="333" t="s">
        <v>7974</v>
      </c>
    </row>
    <row r="54" spans="1:27" s="187" customFormat="1" ht="22.2" customHeight="1" x14ac:dyDescent="0.45">
      <c r="A54" s="288"/>
      <c r="B54" s="326"/>
      <c r="C54" s="300"/>
      <c r="D54" s="328"/>
      <c r="E54" s="330"/>
      <c r="F54" s="332"/>
      <c r="G54" s="322"/>
      <c r="H54" s="318"/>
      <c r="I54" s="334"/>
      <c r="J54" s="288" t="s">
        <v>8017</v>
      </c>
      <c r="K54" s="326"/>
      <c r="L54" s="300" t="s">
        <v>7703</v>
      </c>
      <c r="M54" s="328"/>
      <c r="N54" s="330"/>
      <c r="O54" s="332"/>
      <c r="P54" s="322"/>
      <c r="Q54" s="344"/>
      <c r="R54" s="334"/>
      <c r="S54" s="288">
        <v>9784033279800</v>
      </c>
      <c r="T54" s="326"/>
      <c r="U54" s="300" t="s">
        <v>7704</v>
      </c>
      <c r="V54" s="356"/>
      <c r="W54" s="360"/>
      <c r="X54" s="332"/>
      <c r="Y54" s="322"/>
      <c r="Z54" s="318"/>
      <c r="AA54" s="334"/>
    </row>
    <row r="55" spans="1:27" s="187" customFormat="1" ht="22.2" customHeight="1" x14ac:dyDescent="0.45">
      <c r="A55" s="289" t="s">
        <v>7779</v>
      </c>
      <c r="B55" s="325"/>
      <c r="C55" s="299"/>
      <c r="D55" s="327"/>
      <c r="E55" s="329"/>
      <c r="F55" s="331"/>
      <c r="G55" s="321"/>
      <c r="H55" s="317"/>
      <c r="I55" s="333"/>
      <c r="J55" s="289" t="s">
        <v>7839</v>
      </c>
      <c r="K55" s="325" t="s">
        <v>7959</v>
      </c>
      <c r="L55" s="299" t="s">
        <v>7959</v>
      </c>
      <c r="M55" s="327" t="str">
        <f xml:space="preserve">
IF(L56="ア",VLOOKUP(J56,ア!$A:$C,2,FALSE),
IF(L56="イ",VLOOKUP(J56,イ!$A:$C,2,FALSE),
IF(L56="ウ",HLOOKUP(J56,ウ!$1:$6,4,FALSE),
IF(L56="エ",VLOOKUP(J56,エ!$A:$E,4,FALSE),""))))</f>
        <v>啓林館</v>
      </c>
      <c r="N55" s="329" t="str">
        <f xml:space="preserve">
IF(L56="ア",VLOOKUP(J56,ア!$A:$C,3,FALSE),
IF(L56="イ",VLOOKUP(J56,イ!$A:$C,3,FALSE),
IF(L56="ウ",HLOOKUP(J56,ウ!$1:$6,5,FALSE)&amp;HLOOKUP(J56,ウ!$1:$6,6,FALSE),
IF(L56="エ",VLOOKUP(J56,エ!$A:$E,4,FALSE),""))))</f>
        <v>わくわく理科　３</v>
      </c>
      <c r="O55" s="331" t="s">
        <v>7665</v>
      </c>
      <c r="P55" s="321" t="s">
        <v>7987</v>
      </c>
      <c r="Q55" s="342" t="s">
        <v>7991</v>
      </c>
      <c r="R55" s="333"/>
      <c r="S55" s="289" t="s">
        <v>7899</v>
      </c>
      <c r="T55" s="325" t="s">
        <v>7965</v>
      </c>
      <c r="U55" s="299" t="s">
        <v>7965</v>
      </c>
      <c r="V55" s="327" t="str">
        <f xml:space="preserve">
IF(U56="ア",VLOOKUP(S56,ア!$A:$C,2,FALSE),
IF(U56="イ",VLOOKUP(S56,イ!$A:$C,2,FALSE),
IF(U56="ウ",HLOOKUP(S56,ウ!$1:$6,4,FALSE),
IF(U56="エ",VLOOKUP(S56,エ!$A:$E,4,FALSE),""))))</f>
        <v>06-1　偕　成　社</v>
      </c>
      <c r="W55" s="329" t="str">
        <f xml:space="preserve">
IF(U56="ア",VLOOKUP(S56,ア!$A:$C,3,FALSE),
IF(U56="イ",VLOOKUP(S56,イ!$A:$C,3,FALSE),
IF(U56="ウ",HLOOKUP(S56,ウ!$1:$6,5,FALSE)&amp;HLOOKUP(S56,ウ!$1:$6,6,FALSE),
IF(U56="エ",VLOOKUP(S56,エ!$A:$E,4,FALSE),""))))</f>
        <v>「おれたち、ともだち！」絵本ともだちや</v>
      </c>
      <c r="X55" s="331" t="s">
        <v>7667</v>
      </c>
      <c r="Y55" s="321" t="s">
        <v>7971</v>
      </c>
      <c r="Z55" s="317" t="s">
        <v>7984</v>
      </c>
      <c r="AA55" s="333"/>
    </row>
    <row r="56" spans="1:27" s="187" customFormat="1" ht="22.2" customHeight="1" x14ac:dyDescent="0.45">
      <c r="A56" s="288"/>
      <c r="B56" s="326"/>
      <c r="C56" s="300"/>
      <c r="D56" s="328"/>
      <c r="E56" s="330"/>
      <c r="F56" s="332"/>
      <c r="G56" s="322"/>
      <c r="H56" s="318"/>
      <c r="I56" s="334"/>
      <c r="J56" s="288" t="s">
        <v>5675</v>
      </c>
      <c r="K56" s="326"/>
      <c r="L56" s="300" t="s">
        <v>7954</v>
      </c>
      <c r="M56" s="328"/>
      <c r="N56" s="330"/>
      <c r="O56" s="332"/>
      <c r="P56" s="322"/>
      <c r="Q56" s="344"/>
      <c r="R56" s="334"/>
      <c r="S56" s="288">
        <v>9784032048902</v>
      </c>
      <c r="T56" s="326"/>
      <c r="U56" s="300" t="s">
        <v>7704</v>
      </c>
      <c r="V56" s="328"/>
      <c r="W56" s="330"/>
      <c r="X56" s="332"/>
      <c r="Y56" s="322"/>
      <c r="Z56" s="318"/>
      <c r="AA56" s="334"/>
    </row>
    <row r="57" spans="1:27" s="187" customFormat="1" ht="22.2" customHeight="1" x14ac:dyDescent="0.45">
      <c r="A57" s="289" t="s">
        <v>7780</v>
      </c>
      <c r="B57" s="325"/>
      <c r="C57" s="299"/>
      <c r="D57" s="327" t="str">
        <f xml:space="preserve">
IF(C58="ア",VLOOKUP(A58,ア!$A:$C,2,FALSE),
IF(C58="イ",VLOOKUP(A58,イ!$A:$C,2,FALSE),
IF(C58="ウ",HLOOKUP(A58,ウ!$1:$6,4,FALSE),
IF(C58="エ",VLOOKUP(A58,エ!$A:$E,4,FALSE),""))))</f>
        <v/>
      </c>
      <c r="E57" s="329" t="str">
        <f xml:space="preserve">
IF(C58="ア",VLOOKUP(A58,ア!$A:$C,3,FALSE),
IF(C58="イ",VLOOKUP(A58,イ!$A:$C,3,FALSE),
IF(C58="ウ",HLOOKUP(A58,ウ!$1:$6,5,FALSE)&amp;HLOOKUP(A58,ウ!$1:$6,6,FALSE),
IF(C58="エ",VLOOKUP(A58,エ!$A:$E,4,FALSE),""))))</f>
        <v/>
      </c>
      <c r="F57" s="331"/>
      <c r="G57" s="321"/>
      <c r="H57" s="317"/>
      <c r="I57" s="333"/>
      <c r="J57" s="289" t="s">
        <v>7840</v>
      </c>
      <c r="K57" s="325" t="s">
        <v>7960</v>
      </c>
      <c r="L57" s="299" t="s">
        <v>7960</v>
      </c>
      <c r="M57" s="327" t="str">
        <f xml:space="preserve">
IF(L58="ア",VLOOKUP(J58,ア!$A:$C,2,FALSE),
IF(L58="イ",VLOOKUP(J58,イ!$A:$C,2,FALSE),
IF(L58="ウ",HLOOKUP(J58,ウ!$1:$6,4,FALSE),
IF(L58="エ",VLOOKUP(J58,エ!$A:$E,4,FALSE),""))))</f>
        <v>06-2　学　　研</v>
      </c>
      <c r="N57" s="329" t="str">
        <f xml:space="preserve">
IF(L58="ア",VLOOKUP(J58,ア!$A:$C,3,FALSE),
IF(L58="イ",VLOOKUP(J58,イ!$A:$C,3,FALSE),
IF(L58="ウ",HLOOKUP(J58,ウ!$1:$6,5,FALSE)&amp;HLOOKUP(J58,ウ!$1:$6,6,FALSE),
IF(L58="エ",VLOOKUP(J58,エ!$A:$E,4,FALSE),""))))</f>
        <v>ほんとのおおきさもっと！ほんとのおおきさ動物園</v>
      </c>
      <c r="O57" s="331" t="s">
        <v>7665</v>
      </c>
      <c r="P57" s="321" t="s">
        <v>7986</v>
      </c>
      <c r="Q57" s="342" t="s">
        <v>7991</v>
      </c>
      <c r="R57" s="333"/>
      <c r="S57" s="289" t="s">
        <v>7900</v>
      </c>
      <c r="T57" s="325"/>
      <c r="U57" s="299"/>
      <c r="V57" s="327" t="str">
        <f xml:space="preserve">
IF(U58="ア",VLOOKUP(S58,ア!$A:$C,2,FALSE),
IF(U58="イ",VLOOKUP(S58,イ!$A:$C,2,FALSE),
IF(U58="ウ",HLOOKUP(S58,ウ!$1:$6,4,FALSE),
IF(U58="エ",VLOOKUP(S58,エ!$A:$E,4,FALSE),""))))</f>
        <v/>
      </c>
      <c r="W57" s="329" t="str">
        <f xml:space="preserve">
IF(U58="ア",VLOOKUP(S58,ア!$A:$C,3,FALSE),
IF(U58="イ",VLOOKUP(S58,イ!$A:$C,3,FALSE),
IF(U58="ウ",HLOOKUP(S58,ウ!$1:$6,5,FALSE)&amp;HLOOKUP(S58,ウ!$1:$6,6,FALSE),
IF(U58="エ",VLOOKUP(S58,エ!$A:$E,4,FALSE),""))))</f>
        <v/>
      </c>
      <c r="X57" s="331"/>
      <c r="Y57" s="321"/>
      <c r="Z57" s="317"/>
      <c r="AA57" s="333"/>
    </row>
    <row r="58" spans="1:27" s="187" customFormat="1" ht="22.2" customHeight="1" x14ac:dyDescent="0.45">
      <c r="A58" s="288"/>
      <c r="B58" s="326"/>
      <c r="C58" s="300"/>
      <c r="D58" s="328"/>
      <c r="E58" s="330"/>
      <c r="F58" s="332"/>
      <c r="G58" s="322"/>
      <c r="H58" s="318"/>
      <c r="I58" s="334"/>
      <c r="J58" s="288">
        <v>9784052030543</v>
      </c>
      <c r="K58" s="326"/>
      <c r="L58" s="300" t="s">
        <v>7704</v>
      </c>
      <c r="M58" s="328"/>
      <c r="N58" s="330"/>
      <c r="O58" s="332"/>
      <c r="P58" s="322"/>
      <c r="Q58" s="344"/>
      <c r="R58" s="334"/>
      <c r="S58" s="288"/>
      <c r="T58" s="326"/>
      <c r="U58" s="300"/>
      <c r="V58" s="328"/>
      <c r="W58" s="330"/>
      <c r="X58" s="332"/>
      <c r="Y58" s="322"/>
      <c r="Z58" s="318"/>
      <c r="AA58" s="334"/>
    </row>
    <row r="59" spans="1:27" s="187" customFormat="1" ht="22.2" customHeight="1" x14ac:dyDescent="0.45">
      <c r="A59" s="289" t="s">
        <v>7781</v>
      </c>
      <c r="B59" s="325"/>
      <c r="C59" s="299"/>
      <c r="D59" s="327" t="str">
        <f xml:space="preserve">
IF(C60="ア",VLOOKUP(A60,ア!$A:$C,2,FALSE),
IF(C60="イ",VLOOKUP(A60,イ!$A:$C,2,FALSE),
IF(C60="ウ",HLOOKUP(A60,ウ!$1:$6,4,FALSE),
IF(C60="エ",VLOOKUP(A60,エ!$A:$E,4,FALSE),""))))</f>
        <v/>
      </c>
      <c r="E59" s="329" t="str">
        <f xml:space="preserve">
IF(C60="ア",VLOOKUP(A60,ア!$A:$C,3,FALSE),
IF(C60="イ",VLOOKUP(A60,イ!$A:$C,3,FALSE),
IF(C60="ウ",HLOOKUP(A60,ウ!$1:$6,5,FALSE)&amp;HLOOKUP(A60,ウ!$1:$6,6,FALSE),
IF(C60="エ",VLOOKUP(A60,エ!$A:$E,4,FALSE),""))))</f>
        <v/>
      </c>
      <c r="F59" s="331"/>
      <c r="G59" s="321"/>
      <c r="H59" s="317"/>
      <c r="I59" s="333"/>
      <c r="J59" s="289" t="s">
        <v>7841</v>
      </c>
      <c r="K59" s="325" t="s">
        <v>7961</v>
      </c>
      <c r="L59" s="299" t="s">
        <v>7961</v>
      </c>
      <c r="M59" s="327" t="str">
        <f xml:space="preserve">
IF(L60="ア",VLOOKUP(J60,ア!$A:$C,2,FALSE),
IF(L60="イ",VLOOKUP(J60,イ!$A:$C,2,FALSE),
IF(L60="ウ",HLOOKUP(J60,ウ!$1:$6,4,FALSE),
IF(L60="エ",VLOOKUP(J60,エ!$A:$E,4,FALSE),""))))</f>
        <v>17-1　チ ャ イ ル ド</v>
      </c>
      <c r="N59" s="329" t="str">
        <f xml:space="preserve">
IF(L60="ア",VLOOKUP(J60,ア!$A:$C,3,FALSE),
IF(L60="イ",VLOOKUP(J60,イ!$A:$C,3,FALSE),
IF(L60="ウ",HLOOKUP(J60,ウ!$1:$6,5,FALSE)&amp;HLOOKUP(J60,ウ!$1:$6,6,FALSE),
IF(L60="エ",VLOOKUP(J60,エ!$A:$E,4,FALSE),""))))</f>
        <v>たにぞうの
元気がイチバン！あそびうた</v>
      </c>
      <c r="O59" s="331" t="s">
        <v>7665</v>
      </c>
      <c r="P59" s="321" t="s">
        <v>7992</v>
      </c>
      <c r="Q59" s="342" t="s">
        <v>7991</v>
      </c>
      <c r="R59" s="333"/>
      <c r="S59" s="289" t="s">
        <v>7901</v>
      </c>
      <c r="T59" s="325"/>
      <c r="U59" s="299"/>
      <c r="V59" s="327" t="str">
        <f xml:space="preserve">
IF(U60="ア",VLOOKUP(S60,ア!$A:$C,2,FALSE),
IF(U60="イ",VLOOKUP(S60,イ!$A:$C,2,FALSE),
IF(U60="ウ",HLOOKUP(S60,ウ!$1:$6,4,FALSE),
IF(U60="エ",VLOOKUP(S60,エ!$A:$E,4,FALSE),""))))</f>
        <v/>
      </c>
      <c r="W59" s="329" t="str">
        <f xml:space="preserve">
IF(U60="ア",VLOOKUP(S60,ア!$A:$C,3,FALSE),
IF(U60="イ",VLOOKUP(S60,イ!$A:$C,3,FALSE),
IF(U60="ウ",HLOOKUP(S60,ウ!$1:$6,5,FALSE)&amp;HLOOKUP(S60,ウ!$1:$6,6,FALSE),
IF(U60="エ",VLOOKUP(S60,エ!$A:$E,4,FALSE),""))))</f>
        <v/>
      </c>
      <c r="X59" s="331"/>
      <c r="Y59" s="321"/>
      <c r="Z59" s="317"/>
      <c r="AA59" s="333"/>
    </row>
    <row r="60" spans="1:27" s="187" customFormat="1" ht="22.2" customHeight="1" x14ac:dyDescent="0.45">
      <c r="A60" s="288"/>
      <c r="B60" s="326"/>
      <c r="C60" s="300"/>
      <c r="D60" s="328"/>
      <c r="E60" s="330"/>
      <c r="F60" s="332"/>
      <c r="G60" s="322"/>
      <c r="H60" s="318"/>
      <c r="I60" s="334"/>
      <c r="J60" s="288">
        <v>9784805402160</v>
      </c>
      <c r="K60" s="326"/>
      <c r="L60" s="300" t="s">
        <v>7704</v>
      </c>
      <c r="M60" s="328"/>
      <c r="N60" s="330"/>
      <c r="O60" s="332"/>
      <c r="P60" s="322"/>
      <c r="Q60" s="344"/>
      <c r="R60" s="334"/>
      <c r="S60" s="288"/>
      <c r="T60" s="326"/>
      <c r="U60" s="300"/>
      <c r="V60" s="328"/>
      <c r="W60" s="330"/>
      <c r="X60" s="332"/>
      <c r="Y60" s="322"/>
      <c r="Z60" s="318"/>
      <c r="AA60" s="334"/>
    </row>
    <row r="61" spans="1:27" s="187" customFormat="1" ht="22.2" customHeight="1" x14ac:dyDescent="0.45">
      <c r="A61" s="289" t="s">
        <v>7782</v>
      </c>
      <c r="B61" s="325"/>
      <c r="C61" s="299"/>
      <c r="D61" s="327" t="str">
        <f xml:space="preserve">
IF(C62="ア",VLOOKUP(A62,ア!$A:$C,2,FALSE),
IF(C62="イ",VLOOKUP(A62,イ!$A:$C,2,FALSE),
IF(C62="ウ",HLOOKUP(A62,ウ!$1:$6,4,FALSE),
IF(C62="エ",VLOOKUP(A62,エ!$A:$E,4,FALSE),""))))</f>
        <v/>
      </c>
      <c r="E61" s="329" t="str">
        <f xml:space="preserve">
IF(C62="ア",VLOOKUP(A62,ア!$A:$C,3,FALSE),
IF(C62="イ",VLOOKUP(A62,イ!$A:$C,3,FALSE),
IF(C62="ウ",HLOOKUP(A62,ウ!$1:$6,5,FALSE)&amp;HLOOKUP(A62,ウ!$1:$6,6,FALSE),
IF(C62="エ",VLOOKUP(A62,エ!$A:$E,4,FALSE),""))))</f>
        <v/>
      </c>
      <c r="F61" s="331"/>
      <c r="G61" s="321"/>
      <c r="H61" s="317"/>
      <c r="I61" s="333"/>
      <c r="J61" s="289" t="s">
        <v>7842</v>
      </c>
      <c r="K61" s="325" t="s">
        <v>7962</v>
      </c>
      <c r="L61" s="299" t="s">
        <v>7993</v>
      </c>
      <c r="M61" s="327" t="str">
        <f xml:space="preserve">
IF(L62="ア",VLOOKUP(J62,ア!$A:$C,2,FALSE),
IF(L62="イ",VLOOKUP(J62,イ!$A:$C,2,FALSE),
IF(L62="ウ",HLOOKUP(J62,ウ!$1:$6,4,FALSE),
IF(L62="エ",VLOOKUP(J62,エ!$A:$E,4,FALSE),""))))</f>
        <v>10-3　国　土　社</v>
      </c>
      <c r="N61" s="329" t="str">
        <f xml:space="preserve">
IF(L62="ア",VLOOKUP(J62,ア!$A:$C,3,FALSE),
IF(L62="イ",VLOOKUP(J62,イ!$A:$C,3,FALSE),
IF(L62="ウ",HLOOKUP(J62,ウ!$1:$6,5,FALSE)&amp;HLOOKUP(J62,ウ!$1:$6,6,FALSE),
IF(L62="エ",VLOOKUP(J62,エ!$A:$E,4,FALSE),""))))</f>
        <v>たのしい図画工作16ちぎり紙・きり紙・はり絵</v>
      </c>
      <c r="O61" s="331" t="s">
        <v>7665</v>
      </c>
      <c r="P61" s="321" t="s">
        <v>7992</v>
      </c>
      <c r="Q61" s="342" t="s">
        <v>7991</v>
      </c>
      <c r="R61" s="333"/>
      <c r="S61" s="289" t="s">
        <v>7902</v>
      </c>
      <c r="T61" s="325"/>
      <c r="U61" s="299"/>
      <c r="V61" s="327" t="str">
        <f xml:space="preserve">
IF(U62="ア",VLOOKUP(S62,ア!$A:$C,2,FALSE),
IF(U62="イ",VLOOKUP(S62,イ!$A:$C,2,FALSE),
IF(U62="ウ",HLOOKUP(S62,ウ!$1:$6,4,FALSE),
IF(U62="エ",VLOOKUP(S62,エ!$A:$E,4,FALSE),""))))</f>
        <v/>
      </c>
      <c r="W61" s="329" t="str">
        <f xml:space="preserve">
IF(U62="ア",VLOOKUP(S62,ア!$A:$C,3,FALSE),
IF(U62="イ",VLOOKUP(S62,イ!$A:$C,3,FALSE),
IF(U62="ウ",HLOOKUP(S62,ウ!$1:$6,5,FALSE)&amp;HLOOKUP(S62,ウ!$1:$6,6,FALSE),
IF(U62="エ",VLOOKUP(S62,エ!$A:$E,4,FALSE),""))))</f>
        <v/>
      </c>
      <c r="X61" s="331"/>
      <c r="Y61" s="321"/>
      <c r="Z61" s="317"/>
      <c r="AA61" s="333"/>
    </row>
    <row r="62" spans="1:27" s="187" customFormat="1" ht="22.2" customHeight="1" x14ac:dyDescent="0.45">
      <c r="A62" s="288"/>
      <c r="B62" s="326"/>
      <c r="C62" s="300"/>
      <c r="D62" s="328"/>
      <c r="E62" s="330"/>
      <c r="F62" s="332"/>
      <c r="G62" s="322"/>
      <c r="H62" s="318"/>
      <c r="I62" s="334"/>
      <c r="J62" s="288">
        <v>9784337094161</v>
      </c>
      <c r="K62" s="326"/>
      <c r="L62" s="300" t="s">
        <v>7704</v>
      </c>
      <c r="M62" s="328"/>
      <c r="N62" s="330"/>
      <c r="O62" s="332"/>
      <c r="P62" s="322"/>
      <c r="Q62" s="344"/>
      <c r="R62" s="334"/>
      <c r="S62" s="288"/>
      <c r="T62" s="326"/>
      <c r="U62" s="300"/>
      <c r="V62" s="328"/>
      <c r="W62" s="330"/>
      <c r="X62" s="332"/>
      <c r="Y62" s="322"/>
      <c r="Z62" s="318"/>
      <c r="AA62" s="334"/>
    </row>
    <row r="63" spans="1:27" s="187" customFormat="1" ht="22.2" customHeight="1" x14ac:dyDescent="0.45">
      <c r="A63" s="289" t="s">
        <v>7783</v>
      </c>
      <c r="B63" s="325"/>
      <c r="C63" s="299"/>
      <c r="D63" s="327" t="str">
        <f xml:space="preserve">
IF(C64="ア",VLOOKUP(A64,ア!$A:$C,2,FALSE),
IF(C64="イ",VLOOKUP(A64,イ!$A:$C,2,FALSE),
IF(C64="ウ",HLOOKUP(A64,ウ!$1:$6,4,FALSE),
IF(C64="エ",VLOOKUP(A64,エ!$A:$E,4,FALSE),""))))</f>
        <v/>
      </c>
      <c r="E63" s="329" t="str">
        <f xml:space="preserve">
IF(C64="ア",VLOOKUP(A64,ア!$A:$C,3,FALSE),
IF(C64="イ",VLOOKUP(A64,イ!$A:$C,3,FALSE),
IF(C64="ウ",HLOOKUP(A64,ウ!$1:$6,5,FALSE)&amp;HLOOKUP(A64,ウ!$1:$6,6,FALSE),
IF(C64="エ",VLOOKUP(A64,エ!$A:$E,4,FALSE),""))))</f>
        <v/>
      </c>
      <c r="F63" s="331"/>
      <c r="G63" s="321"/>
      <c r="H63" s="317"/>
      <c r="I63" s="333"/>
      <c r="J63" s="289" t="s">
        <v>7843</v>
      </c>
      <c r="K63" s="325" t="s">
        <v>7963</v>
      </c>
      <c r="L63" s="299" t="s">
        <v>7964</v>
      </c>
      <c r="M63" s="327" t="str">
        <f xml:space="preserve">
IF(L64="ア",VLOOKUP(J64,ア!$A:$C,2,FALSE),
IF(L64="イ",VLOOKUP(J64,イ!$A:$C,2,FALSE),
IF(L64="ウ",HLOOKUP(J64,ウ!$1:$6,4,FALSE),
IF(L64="エ",VLOOKUP(J64,エ!$A:$E,4,FALSE),""))))</f>
        <v>東書</v>
      </c>
      <c r="N63" s="329" t="str">
        <f xml:space="preserve">
IF(L64="ア",VLOOKUP(J64,ア!$A:$C,3,FALSE),
IF(L64="イ",VLOOKUP(J64,イ!$A:$C,3,FALSE),
IF(L64="ウ",HLOOKUP(J64,ウ!$1:$6,5,FALSE)&amp;HLOOKUP(J64,ウ!$1:$6,6,FALSE),
IF(L64="エ",VLOOKUP(J64,エ!$A:$E,4,FALSE),""))))</f>
        <v>新編　新しいほけん　３・４</v>
      </c>
      <c r="O63" s="331" t="s">
        <v>7665</v>
      </c>
      <c r="P63" s="321" t="s">
        <v>7987</v>
      </c>
      <c r="Q63" s="342" t="s">
        <v>7983</v>
      </c>
      <c r="R63" s="333"/>
      <c r="S63" s="289" t="s">
        <v>7903</v>
      </c>
      <c r="T63" s="325"/>
      <c r="U63" s="299"/>
      <c r="V63" s="327" t="str">
        <f xml:space="preserve">
IF(U64="ア",VLOOKUP(S64,ア!$A:$C,2,FALSE),
IF(U64="イ",VLOOKUP(S64,イ!$A:$C,2,FALSE),
IF(U64="ウ",HLOOKUP(S64,ウ!$1:$6,4,FALSE),
IF(U64="エ",VLOOKUP(S64,エ!$A:$E,4,FALSE),""))))</f>
        <v/>
      </c>
      <c r="W63" s="329" t="str">
        <f xml:space="preserve">
IF(U64="ア",VLOOKUP(S64,ア!$A:$C,3,FALSE),
IF(U64="イ",VLOOKUP(S64,イ!$A:$C,3,FALSE),
IF(U64="ウ",HLOOKUP(S64,ウ!$1:$6,5,FALSE)&amp;HLOOKUP(S64,ウ!$1:$6,6,FALSE),
IF(U64="エ",VLOOKUP(S64,エ!$A:$E,4,FALSE),""))))</f>
        <v/>
      </c>
      <c r="X63" s="331"/>
      <c r="Y63" s="321"/>
      <c r="Z63" s="317"/>
      <c r="AA63" s="333"/>
    </row>
    <row r="64" spans="1:27" s="187" customFormat="1" ht="22.2" customHeight="1" x14ac:dyDescent="0.45">
      <c r="A64" s="288"/>
      <c r="B64" s="326"/>
      <c r="C64" s="300"/>
      <c r="D64" s="328"/>
      <c r="E64" s="330"/>
      <c r="F64" s="332"/>
      <c r="G64" s="322"/>
      <c r="H64" s="318"/>
      <c r="I64" s="334"/>
      <c r="J64" s="288" t="s">
        <v>5723</v>
      </c>
      <c r="K64" s="326"/>
      <c r="L64" s="300" t="s">
        <v>7954</v>
      </c>
      <c r="M64" s="328"/>
      <c r="N64" s="330"/>
      <c r="O64" s="332"/>
      <c r="P64" s="322"/>
      <c r="Q64" s="344"/>
      <c r="R64" s="334"/>
      <c r="S64" s="288"/>
      <c r="T64" s="326"/>
      <c r="U64" s="300"/>
      <c r="V64" s="328"/>
      <c r="W64" s="330"/>
      <c r="X64" s="332"/>
      <c r="Y64" s="322"/>
      <c r="Z64" s="318"/>
      <c r="AA64" s="334"/>
    </row>
    <row r="65" spans="1:27" s="187" customFormat="1" ht="22.2" customHeight="1" x14ac:dyDescent="0.45">
      <c r="A65" s="289" t="s">
        <v>7784</v>
      </c>
      <c r="B65" s="325"/>
      <c r="C65" s="299"/>
      <c r="D65" s="327" t="str">
        <f xml:space="preserve">
IF(C66="ア",VLOOKUP(A66,ア!$A:$C,2,FALSE),
IF(C66="イ",VLOOKUP(A66,イ!$A:$C,2,FALSE),
IF(C66="ウ",HLOOKUP(A66,ウ!$1:$6,4,FALSE),
IF(C66="エ",VLOOKUP(A66,エ!$A:$E,4,FALSE),""))))</f>
        <v/>
      </c>
      <c r="E65" s="329" t="str">
        <f xml:space="preserve">
IF(C66="ア",VLOOKUP(A66,ア!$A:$C,3,FALSE),
IF(C66="イ",VLOOKUP(A66,イ!$A:$C,3,FALSE),
IF(C66="ウ",HLOOKUP(A66,ウ!$1:$6,5,FALSE)&amp;HLOOKUP(A66,ウ!$1:$6,6,FALSE),
IF(C66="エ",VLOOKUP(A66,エ!$A:$E,4,FALSE),""))))</f>
        <v/>
      </c>
      <c r="F65" s="331"/>
      <c r="G65" s="321"/>
      <c r="H65" s="317"/>
      <c r="I65" s="333"/>
      <c r="J65" s="289" t="s">
        <v>7844</v>
      </c>
      <c r="K65" s="325" t="s">
        <v>7965</v>
      </c>
      <c r="L65" s="299" t="s">
        <v>7965</v>
      </c>
      <c r="M65" s="327" t="str">
        <f xml:space="preserve">
IF(L66="ア",VLOOKUP(J66,ア!$A:$C,2,FALSE),
IF(L66="イ",VLOOKUP(J66,イ!$A:$C,2,FALSE),
IF(L66="ウ",HLOOKUP(J66,ウ!$1:$6,4,FALSE),
IF(L66="エ",VLOOKUP(J66,エ!$A:$E,4,FALSE),""))))</f>
        <v>日文</v>
      </c>
      <c r="N65" s="329" t="str">
        <f xml:space="preserve">
IF(L66="ア",VLOOKUP(J66,ア!$A:$C,3,FALSE),
IF(L66="イ",VLOOKUP(J66,イ!$A:$C,3,FALSE),
IF(L66="ウ",HLOOKUP(J66,ウ!$1:$6,5,FALSE)&amp;HLOOKUP(J66,ウ!$1:$6,6,FALSE),
IF(L66="エ",VLOOKUP(J66,エ!$A:$E,4,FALSE),""))))</f>
        <v>小学どうとく　生きる力　３
小学どうとく　生きる力　３　どうとくノート</v>
      </c>
      <c r="O65" s="331" t="s">
        <v>7665</v>
      </c>
      <c r="P65" s="321" t="s">
        <v>7987</v>
      </c>
      <c r="Q65" s="342" t="s">
        <v>7991</v>
      </c>
      <c r="R65" s="333"/>
      <c r="S65" s="289" t="s">
        <v>7904</v>
      </c>
      <c r="T65" s="325"/>
      <c r="U65" s="299"/>
      <c r="V65" s="327" t="str">
        <f xml:space="preserve">
IF(U66="ア",VLOOKUP(S66,ア!$A:$C,2,FALSE),
IF(U66="イ",VLOOKUP(S66,イ!$A:$C,2,FALSE),
IF(U66="ウ",HLOOKUP(S66,ウ!$1:$6,4,FALSE),
IF(U66="エ",VLOOKUP(S66,エ!$A:$E,4,FALSE),""))))</f>
        <v/>
      </c>
      <c r="W65" s="329" t="str">
        <f xml:space="preserve">
IF(U66="ア",VLOOKUP(S66,ア!$A:$C,3,FALSE),
IF(U66="イ",VLOOKUP(S66,イ!$A:$C,3,FALSE),
IF(U66="ウ",HLOOKUP(S66,ウ!$1:$6,5,FALSE)&amp;HLOOKUP(S66,ウ!$1:$6,6,FALSE),
IF(U66="エ",VLOOKUP(S66,エ!$A:$E,4,FALSE),""))))</f>
        <v/>
      </c>
      <c r="X65" s="331"/>
      <c r="Y65" s="321"/>
      <c r="Z65" s="317"/>
      <c r="AA65" s="333"/>
    </row>
    <row r="66" spans="1:27" s="187" customFormat="1" ht="22.2" customHeight="1" x14ac:dyDescent="0.45">
      <c r="A66" s="288"/>
      <c r="B66" s="326"/>
      <c r="C66" s="300"/>
      <c r="D66" s="328"/>
      <c r="E66" s="330"/>
      <c r="F66" s="332"/>
      <c r="G66" s="322"/>
      <c r="H66" s="318"/>
      <c r="I66" s="334"/>
      <c r="J66" s="288" t="s">
        <v>5797</v>
      </c>
      <c r="K66" s="326"/>
      <c r="L66" s="300" t="s">
        <v>7954</v>
      </c>
      <c r="M66" s="328"/>
      <c r="N66" s="330"/>
      <c r="O66" s="332"/>
      <c r="P66" s="322"/>
      <c r="Q66" s="344"/>
      <c r="R66" s="334"/>
      <c r="S66" s="288"/>
      <c r="T66" s="326"/>
      <c r="U66" s="300"/>
      <c r="V66" s="328"/>
      <c r="W66" s="330"/>
      <c r="X66" s="332"/>
      <c r="Y66" s="322"/>
      <c r="Z66" s="318"/>
      <c r="AA66" s="334"/>
    </row>
    <row r="67" spans="1:27" s="187" customFormat="1" ht="22.2" customHeight="1" x14ac:dyDescent="0.45">
      <c r="A67" s="289" t="s">
        <v>7785</v>
      </c>
      <c r="B67" s="325"/>
      <c r="C67" s="299"/>
      <c r="D67" s="327" t="str">
        <f xml:space="preserve">
IF(C68="ア",VLOOKUP(A68,ア!$A:$C,2,FALSE),
IF(C68="イ",VLOOKUP(A68,イ!$A:$C,2,FALSE),
IF(C68="ウ",HLOOKUP(A68,ウ!$1:$6,4,FALSE),
IF(C68="エ",VLOOKUP(A68,エ!$A:$E,4,FALSE),""))))</f>
        <v/>
      </c>
      <c r="E67" s="329" t="str">
        <f xml:space="preserve">
IF(C68="ア",VLOOKUP(A68,ア!$A:$C,3,FALSE),
IF(C68="イ",VLOOKUP(A68,イ!$A:$C,3,FALSE),
IF(C68="ウ",HLOOKUP(A68,ウ!$1:$6,5,FALSE)&amp;HLOOKUP(A68,ウ!$1:$6,6,FALSE),
IF(C68="エ",VLOOKUP(A68,エ!$A:$E,4,FALSE),""))))</f>
        <v/>
      </c>
      <c r="F67" s="331"/>
      <c r="G67" s="321"/>
      <c r="H67" s="317"/>
      <c r="I67" s="333"/>
      <c r="J67" s="289" t="s">
        <v>7845</v>
      </c>
      <c r="K67" s="325" t="s">
        <v>7965</v>
      </c>
      <c r="L67" s="299" t="s">
        <v>7965</v>
      </c>
      <c r="M67" s="327" t="str">
        <f xml:space="preserve">
IF(L68="ア",VLOOKUP(J68,ア!$A:$C,2,FALSE),
IF(L68="イ",VLOOKUP(J68,イ!$A:$C,2,FALSE),
IF(L68="ウ",HLOOKUP(J68,ウ!$1:$6,4,FALSE),
IF(L68="エ",VLOOKUP(J68,エ!$A:$E,4,FALSE),""))))</f>
        <v>28-3　ブロンズ新社</v>
      </c>
      <c r="N67" s="329" t="str">
        <f xml:space="preserve">
IF(L68="ア",VLOOKUP(J68,ア!$A:$C,3,FALSE),
IF(L68="イ",VLOOKUP(J68,イ!$A:$C,3,FALSE),
IF(L68="ウ",HLOOKUP(J68,ウ!$1:$6,5,FALSE)&amp;HLOOKUP(J68,ウ!$1:$6,6,FALSE),
IF(L68="エ",VLOOKUP(J68,エ!$A:$E,4,FALSE),""))))</f>
        <v>挨拶絵本</v>
      </c>
      <c r="O67" s="331" t="s">
        <v>7665</v>
      </c>
      <c r="P67" s="321" t="s">
        <v>7986</v>
      </c>
      <c r="Q67" s="342" t="s">
        <v>7991</v>
      </c>
      <c r="R67" s="333"/>
      <c r="S67" s="289" t="s">
        <v>7905</v>
      </c>
      <c r="T67" s="325"/>
      <c r="U67" s="299"/>
      <c r="V67" s="327" t="str">
        <f xml:space="preserve">
IF(U68="ア",VLOOKUP(S68,ア!$A:$C,2,FALSE),
IF(U68="イ",VLOOKUP(S68,イ!$A:$C,2,FALSE),
IF(U68="ウ",HLOOKUP(S68,ウ!$1:$6,4,FALSE),
IF(U68="エ",VLOOKUP(S68,エ!$A:$E,4,FALSE),""))))</f>
        <v/>
      </c>
      <c r="W67" s="329" t="str">
        <f xml:space="preserve">
IF(U68="ア",VLOOKUP(S68,ア!$A:$C,3,FALSE),
IF(U68="イ",VLOOKUP(S68,イ!$A:$C,3,FALSE),
IF(U68="ウ",HLOOKUP(S68,ウ!$1:$6,5,FALSE)&amp;HLOOKUP(S68,ウ!$1:$6,6,FALSE),
IF(U68="エ",VLOOKUP(S68,エ!$A:$E,4,FALSE),""))))</f>
        <v/>
      </c>
      <c r="X67" s="331"/>
      <c r="Y67" s="321"/>
      <c r="Z67" s="317"/>
      <c r="AA67" s="333"/>
    </row>
    <row r="68" spans="1:27" s="187" customFormat="1" ht="22.2" customHeight="1" x14ac:dyDescent="0.45">
      <c r="A68" s="288"/>
      <c r="B68" s="326"/>
      <c r="C68" s="300"/>
      <c r="D68" s="328"/>
      <c r="E68" s="330"/>
      <c r="F68" s="332"/>
      <c r="G68" s="322"/>
      <c r="H68" s="318"/>
      <c r="I68" s="334"/>
      <c r="J68" s="288">
        <v>9784893094926</v>
      </c>
      <c r="K68" s="326"/>
      <c r="L68" s="300" t="s">
        <v>7704</v>
      </c>
      <c r="M68" s="328"/>
      <c r="N68" s="330"/>
      <c r="O68" s="332"/>
      <c r="P68" s="322"/>
      <c r="Q68" s="344"/>
      <c r="R68" s="334"/>
      <c r="S68" s="288"/>
      <c r="T68" s="326"/>
      <c r="U68" s="300"/>
      <c r="V68" s="328"/>
      <c r="W68" s="330"/>
      <c r="X68" s="332"/>
      <c r="Y68" s="322"/>
      <c r="Z68" s="318"/>
      <c r="AA68" s="334"/>
    </row>
    <row r="69" spans="1:27" s="187" customFormat="1" ht="22.2" customHeight="1" x14ac:dyDescent="0.45">
      <c r="A69" s="289" t="s">
        <v>7786</v>
      </c>
      <c r="B69" s="325"/>
      <c r="C69" s="299"/>
      <c r="D69" s="327" t="str">
        <f xml:space="preserve">
IF(C70="ア",VLOOKUP(A70,ア!$A:$C,2,FALSE),
IF(C70="イ",VLOOKUP(A70,イ!$A:$C,2,FALSE),
IF(C70="ウ",HLOOKUP(A70,ウ!$1:$6,4,FALSE),
IF(C70="エ",VLOOKUP(A70,エ!$A:$E,4,FALSE),""))))</f>
        <v/>
      </c>
      <c r="E69" s="329" t="str">
        <f xml:space="preserve">
IF(C70="ア",VLOOKUP(A70,ア!$A:$C,3,FALSE),
IF(C70="イ",VLOOKUP(A70,イ!$A:$C,3,FALSE),
IF(C70="ウ",HLOOKUP(A70,ウ!$1:$6,5,FALSE)&amp;HLOOKUP(A70,ウ!$1:$6,6,FALSE),
IF(C70="エ",VLOOKUP(A70,エ!$A:$E,4,FALSE),""))))</f>
        <v/>
      </c>
      <c r="F69" s="331"/>
      <c r="G69" s="321"/>
      <c r="H69" s="317"/>
      <c r="I69" s="333"/>
      <c r="J69" s="289" t="s">
        <v>7846</v>
      </c>
      <c r="K69" s="325" t="s">
        <v>7953</v>
      </c>
      <c r="L69" s="299" t="s">
        <v>7953</v>
      </c>
      <c r="M69" s="327" t="str">
        <f xml:space="preserve">
IF(L70="ア",VLOOKUP(J70,ア!$A:$C,2,FALSE),
IF(L70="イ",VLOOKUP(J70,イ!$A:$C,2,FALSE),
IF(L70="ウ",HLOOKUP(J70,ウ!$1:$6,4,FALSE),
IF(L70="エ",VLOOKUP(J70,エ!$A:$E,4,FALSE),""))))</f>
        <v>07-2　金　の　星　社</v>
      </c>
      <c r="N69" s="329" t="str">
        <f xml:space="preserve">
IF(L70="ア",VLOOKUP(J70,ア!$A:$C,3,FALSE),
IF(L70="イ",VLOOKUP(J70,イ!$A:$C,3,FALSE),
IF(L70="ウ",HLOOKUP(J70,ウ!$1:$6,5,FALSE)&amp;HLOOKUP(J70,ウ!$1:$6,6,FALSE),
IF(L70="エ",VLOOKUP(J70,エ!$A:$E,4,FALSE),""))))</f>
        <v>金の星社の絵本そらとぶクレヨン</v>
      </c>
      <c r="O69" s="331" t="s">
        <v>7667</v>
      </c>
      <c r="P69" s="321" t="s">
        <v>7969</v>
      </c>
      <c r="Q69" s="342" t="s">
        <v>7991</v>
      </c>
      <c r="R69" s="333"/>
      <c r="S69" s="289" t="s">
        <v>7906</v>
      </c>
      <c r="T69" s="325"/>
      <c r="U69" s="299"/>
      <c r="V69" s="327" t="str">
        <f xml:space="preserve">
IF(U70="ア",VLOOKUP(S70,ア!$A:$C,2,FALSE),
IF(U70="イ",VLOOKUP(S70,イ!$A:$C,2,FALSE),
IF(U70="ウ",HLOOKUP(S70,ウ!$1:$6,4,FALSE),
IF(U70="エ",VLOOKUP(S70,エ!$A:$E,4,FALSE),""))))</f>
        <v/>
      </c>
      <c r="W69" s="329" t="str">
        <f xml:space="preserve">
IF(U70="ア",VLOOKUP(S70,ア!$A:$C,3,FALSE),
IF(U70="イ",VLOOKUP(S70,イ!$A:$C,3,FALSE),
IF(U70="ウ",HLOOKUP(S70,ウ!$1:$6,5,FALSE)&amp;HLOOKUP(S70,ウ!$1:$6,6,FALSE),
IF(U70="エ",VLOOKUP(S70,エ!$A:$E,4,FALSE),""))))</f>
        <v/>
      </c>
      <c r="X69" s="331"/>
      <c r="Y69" s="321"/>
      <c r="Z69" s="317"/>
      <c r="AA69" s="333"/>
    </row>
    <row r="70" spans="1:27" s="187" customFormat="1" ht="22.2" customHeight="1" x14ac:dyDescent="0.45">
      <c r="A70" s="288"/>
      <c r="B70" s="326"/>
      <c r="C70" s="300"/>
      <c r="D70" s="328"/>
      <c r="E70" s="330"/>
      <c r="F70" s="332"/>
      <c r="G70" s="322"/>
      <c r="H70" s="318"/>
      <c r="I70" s="334"/>
      <c r="J70" s="288">
        <v>9784323013688</v>
      </c>
      <c r="K70" s="326"/>
      <c r="L70" s="300" t="s">
        <v>7704</v>
      </c>
      <c r="M70" s="328"/>
      <c r="N70" s="330"/>
      <c r="O70" s="332"/>
      <c r="P70" s="322"/>
      <c r="Q70" s="344"/>
      <c r="R70" s="334"/>
      <c r="S70" s="288"/>
      <c r="T70" s="326"/>
      <c r="U70" s="300"/>
      <c r="V70" s="328"/>
      <c r="W70" s="330"/>
      <c r="X70" s="332"/>
      <c r="Y70" s="322"/>
      <c r="Z70" s="318"/>
      <c r="AA70" s="334"/>
    </row>
    <row r="71" spans="1:27" s="187" customFormat="1" ht="22.2" customHeight="1" x14ac:dyDescent="0.45">
      <c r="A71" s="289" t="s">
        <v>7787</v>
      </c>
      <c r="B71" s="325"/>
      <c r="C71" s="299"/>
      <c r="D71" s="327" t="str">
        <f xml:space="preserve">
IF(C72="ア",VLOOKUP(A72,ア!$A:$C,2,FALSE),
IF(C72="イ",VLOOKUP(A72,イ!$A:$C,2,FALSE),
IF(C72="ウ",HLOOKUP(A72,ウ!$1:$6,4,FALSE),
IF(C72="エ",VLOOKUP(A72,エ!$A:$E,4,FALSE),""))))</f>
        <v/>
      </c>
      <c r="E71" s="329" t="str">
        <f xml:space="preserve">
IF(C72="ア",VLOOKUP(A72,ア!$A:$C,3,FALSE),
IF(C72="イ",VLOOKUP(A72,イ!$A:$C,3,FALSE),
IF(C72="ウ",HLOOKUP(A72,ウ!$1:$6,5,FALSE)&amp;HLOOKUP(A72,ウ!$1:$6,6,FALSE),
IF(C72="エ",VLOOKUP(A72,エ!$A:$E,4,FALSE),""))))</f>
        <v/>
      </c>
      <c r="F71" s="331"/>
      <c r="G71" s="321"/>
      <c r="H71" s="317"/>
      <c r="I71" s="333"/>
      <c r="J71" s="289" t="s">
        <v>7847</v>
      </c>
      <c r="K71" s="325" t="s">
        <v>7958</v>
      </c>
      <c r="L71" s="299" t="s">
        <v>7958</v>
      </c>
      <c r="M71" s="327" t="str">
        <f xml:space="preserve">
IF(L72="ア",VLOOKUP(J72,ア!$A:$C,2,FALSE),
IF(L72="イ",VLOOKUP(J72,イ!$A:$C,2,FALSE),
IF(L72="ウ",HLOOKUP(J72,ウ!$1:$6,4,FALSE),
IF(L72="エ",VLOOKUP(J72,エ!$A:$E,4,FALSE),""))))</f>
        <v>08-1　く も ん 出 版</v>
      </c>
      <c r="N71" s="329" t="str">
        <f xml:space="preserve">
IF(L72="ア",VLOOKUP(J72,ア!$A:$C,3,FALSE),
IF(L72="イ",VLOOKUP(J72,イ!$A:$C,3,FALSE),
IF(L72="ウ",HLOOKUP(J72,ウ!$1:$6,5,FALSE)&amp;HLOOKUP(J72,ウ!$1:$6,6,FALSE),
IF(L72="エ",VLOOKUP(J72,エ!$A:$E,4,FALSE),""))))</f>
        <v>かずのえほん
いくつかな？</v>
      </c>
      <c r="O71" s="331" t="s">
        <v>7667</v>
      </c>
      <c r="P71" s="321" t="s">
        <v>7969</v>
      </c>
      <c r="Q71" s="342" t="s">
        <v>7991</v>
      </c>
      <c r="R71" s="333"/>
      <c r="S71" s="289" t="s">
        <v>7907</v>
      </c>
      <c r="T71" s="325"/>
      <c r="U71" s="299"/>
      <c r="V71" s="327" t="str">
        <f xml:space="preserve">
IF(U72="ア",VLOOKUP(S72,ア!$A:$C,2,FALSE),
IF(U72="イ",VLOOKUP(S72,イ!$A:$C,2,FALSE),
IF(U72="ウ",HLOOKUP(S72,ウ!$1:$6,4,FALSE),
IF(U72="エ",VLOOKUP(S72,エ!$A:$E,4,FALSE),""))))</f>
        <v/>
      </c>
      <c r="W71" s="329" t="str">
        <f xml:space="preserve">
IF(U72="ア",VLOOKUP(S72,ア!$A:$C,3,FALSE),
IF(U72="イ",VLOOKUP(S72,イ!$A:$C,3,FALSE),
IF(U72="ウ",HLOOKUP(S72,ウ!$1:$6,5,FALSE)&amp;HLOOKUP(S72,ウ!$1:$6,6,FALSE),
IF(U72="エ",VLOOKUP(S72,エ!$A:$E,4,FALSE),""))))</f>
        <v/>
      </c>
      <c r="X71" s="331"/>
      <c r="Y71" s="321"/>
      <c r="Z71" s="317"/>
      <c r="AA71" s="333"/>
    </row>
    <row r="72" spans="1:27" s="187" customFormat="1" ht="22.2" customHeight="1" x14ac:dyDescent="0.45">
      <c r="A72" s="288"/>
      <c r="B72" s="326"/>
      <c r="C72" s="300"/>
      <c r="D72" s="328"/>
      <c r="E72" s="330"/>
      <c r="F72" s="332"/>
      <c r="G72" s="322"/>
      <c r="H72" s="318"/>
      <c r="I72" s="334"/>
      <c r="J72" s="288">
        <v>9784774317434</v>
      </c>
      <c r="K72" s="326"/>
      <c r="L72" s="300" t="s">
        <v>7704</v>
      </c>
      <c r="M72" s="328"/>
      <c r="N72" s="330"/>
      <c r="O72" s="332"/>
      <c r="P72" s="322"/>
      <c r="Q72" s="344"/>
      <c r="R72" s="334"/>
      <c r="S72" s="288"/>
      <c r="T72" s="326"/>
      <c r="U72" s="300"/>
      <c r="V72" s="328"/>
      <c r="W72" s="330"/>
      <c r="X72" s="332"/>
      <c r="Y72" s="322"/>
      <c r="Z72" s="318"/>
      <c r="AA72" s="334"/>
    </row>
    <row r="73" spans="1:27" s="187" customFormat="1" ht="22.2" customHeight="1" x14ac:dyDescent="0.45">
      <c r="A73" s="289" t="s">
        <v>7788</v>
      </c>
      <c r="B73" s="325"/>
      <c r="C73" s="299"/>
      <c r="D73" s="327" t="str">
        <f xml:space="preserve">
IF(C74="ア",VLOOKUP(A74,ア!$A:$C,2,FALSE),
IF(C74="イ",VLOOKUP(A74,イ!$A:$C,2,FALSE),
IF(C74="ウ",HLOOKUP(A74,ウ!$1:$6,4,FALSE),
IF(C74="エ",VLOOKUP(A74,エ!$A:$E,4,FALSE),""))))</f>
        <v/>
      </c>
      <c r="E73" s="329" t="str">
        <f xml:space="preserve">
IF(C74="ア",VLOOKUP(A74,ア!$A:$C,3,FALSE),
IF(C74="イ",VLOOKUP(A74,イ!$A:$C,3,FALSE),
IF(C74="ウ",HLOOKUP(A74,ウ!$1:$6,5,FALSE)&amp;HLOOKUP(A74,ウ!$1:$6,6,FALSE),
IF(C74="エ",VLOOKUP(A74,エ!$A:$E,4,FALSE),""))))</f>
        <v/>
      </c>
      <c r="F73" s="331"/>
      <c r="G73" s="321"/>
      <c r="H73" s="317"/>
      <c r="I73" s="333"/>
      <c r="J73" s="289" t="s">
        <v>7848</v>
      </c>
      <c r="K73" s="325" t="s">
        <v>7960</v>
      </c>
      <c r="L73" s="299" t="s">
        <v>7960</v>
      </c>
      <c r="M73" s="327" t="str">
        <f xml:space="preserve">
IF(L74="ア",VLOOKUP(J74,ア!$A:$C,2,FALSE),
IF(L74="イ",VLOOKUP(J74,イ!$A:$C,2,FALSE),
IF(L74="ウ",HLOOKUP(J74,ウ!$1:$6,4,FALSE),
IF(L74="エ",VLOOKUP(J74,エ!$A:$E,4,FALSE),""))))</f>
        <v>06-2　学　　研</v>
      </c>
      <c r="N73" s="329" t="str">
        <f xml:space="preserve">
IF(L74="ア",VLOOKUP(J74,ア!$A:$C,3,FALSE),
IF(L74="イ",VLOOKUP(J74,イ!$A:$C,3,FALSE),
IF(L74="ウ",HLOOKUP(J74,ウ!$1:$6,5,FALSE)&amp;HLOOKUP(J74,ウ!$1:$6,6,FALSE),
IF(L74="エ",VLOOKUP(J74,エ!$A:$E,4,FALSE),""))))</f>
        <v>ほんとのおおきさもっと！ほんとのおおきさ動物園</v>
      </c>
      <c r="O73" s="331" t="s">
        <v>7667</v>
      </c>
      <c r="P73" s="321" t="s">
        <v>7969</v>
      </c>
      <c r="Q73" s="342" t="s">
        <v>7991</v>
      </c>
      <c r="R73" s="333"/>
      <c r="S73" s="289" t="s">
        <v>7908</v>
      </c>
      <c r="T73" s="325"/>
      <c r="U73" s="299"/>
      <c r="V73" s="327" t="str">
        <f xml:space="preserve">
IF(U74="ア",VLOOKUP(S74,ア!$A:$C,2,FALSE),
IF(U74="イ",VLOOKUP(S74,イ!$A:$C,2,FALSE),
IF(U74="ウ",HLOOKUP(S74,ウ!$1:$6,4,FALSE),
IF(U74="エ",VLOOKUP(S74,エ!$A:$E,4,FALSE),""))))</f>
        <v/>
      </c>
      <c r="W73" s="329" t="str">
        <f xml:space="preserve">
IF(U74="ア",VLOOKUP(S74,ア!$A:$C,3,FALSE),
IF(U74="イ",VLOOKUP(S74,イ!$A:$C,3,FALSE),
IF(U74="ウ",HLOOKUP(S74,ウ!$1:$6,5,FALSE)&amp;HLOOKUP(S74,ウ!$1:$6,6,FALSE),
IF(U74="エ",VLOOKUP(S74,エ!$A:$E,4,FALSE),""))))</f>
        <v/>
      </c>
      <c r="X73" s="331"/>
      <c r="Y73" s="321"/>
      <c r="Z73" s="317"/>
      <c r="AA73" s="333"/>
    </row>
    <row r="74" spans="1:27" s="187" customFormat="1" ht="22.2" customHeight="1" x14ac:dyDescent="0.45">
      <c r="A74" s="288"/>
      <c r="B74" s="326"/>
      <c r="C74" s="300"/>
      <c r="D74" s="328"/>
      <c r="E74" s="330"/>
      <c r="F74" s="332"/>
      <c r="G74" s="322"/>
      <c r="H74" s="318"/>
      <c r="I74" s="334"/>
      <c r="J74" s="288">
        <v>9784052030543</v>
      </c>
      <c r="K74" s="326"/>
      <c r="L74" s="300" t="s">
        <v>7704</v>
      </c>
      <c r="M74" s="328"/>
      <c r="N74" s="330"/>
      <c r="O74" s="332"/>
      <c r="P74" s="322"/>
      <c r="Q74" s="344"/>
      <c r="R74" s="334"/>
      <c r="S74" s="288"/>
      <c r="T74" s="326"/>
      <c r="U74" s="300"/>
      <c r="V74" s="328"/>
      <c r="W74" s="330"/>
      <c r="X74" s="332"/>
      <c r="Y74" s="322"/>
      <c r="Z74" s="318"/>
      <c r="AA74" s="334"/>
    </row>
    <row r="75" spans="1:27" s="187" customFormat="1" ht="22.2" customHeight="1" x14ac:dyDescent="0.45">
      <c r="A75" s="289" t="s">
        <v>7789</v>
      </c>
      <c r="B75" s="325"/>
      <c r="C75" s="299"/>
      <c r="D75" s="327" t="str">
        <f xml:space="preserve">
IF(C76="ア",VLOOKUP(A76,ア!$A:$C,2,FALSE),
IF(C76="イ",VLOOKUP(A76,イ!$A:$C,2,FALSE),
IF(C76="ウ",HLOOKUP(A76,ウ!$1:$6,4,FALSE),
IF(C76="エ",VLOOKUP(A76,エ!$A:$E,4,FALSE),""))))</f>
        <v/>
      </c>
      <c r="E75" s="329" t="str">
        <f xml:space="preserve">
IF(C76="ア",VLOOKUP(A76,ア!$A:$C,3,FALSE),
IF(C76="イ",VLOOKUP(A76,イ!$A:$C,3,FALSE),
IF(C76="ウ",HLOOKUP(A76,ウ!$1:$6,5,FALSE)&amp;HLOOKUP(A76,ウ!$1:$6,6,FALSE),
IF(C76="エ",VLOOKUP(A76,エ!$A:$E,4,FALSE),""))))</f>
        <v/>
      </c>
      <c r="F75" s="331"/>
      <c r="G75" s="321"/>
      <c r="H75" s="317"/>
      <c r="I75" s="333"/>
      <c r="J75" s="289" t="s">
        <v>7849</v>
      </c>
      <c r="K75" s="325" t="s">
        <v>7961</v>
      </c>
      <c r="L75" s="299" t="s">
        <v>7961</v>
      </c>
      <c r="M75" s="327" t="str">
        <f xml:space="preserve">
IF(L76="ア",VLOOKUP(J76,ア!$A:$C,2,FALSE),
IF(L76="イ",VLOOKUP(J76,イ!$A:$C,2,FALSE),
IF(L76="ウ",HLOOKUP(J76,ウ!$1:$6,4,FALSE),
IF(L76="エ",VLOOKUP(J76,エ!$A:$E,4,FALSE),""))))</f>
        <v>17-1　チ ャ イ ル ド</v>
      </c>
      <c r="N75" s="329" t="str">
        <f xml:space="preserve">
IF(L76="ア",VLOOKUP(J76,ア!$A:$C,3,FALSE),
IF(L76="イ",VLOOKUP(J76,イ!$A:$C,3,FALSE),
IF(L76="ウ",HLOOKUP(J76,ウ!$1:$6,5,FALSE)&amp;HLOOKUP(J76,ウ!$1:$6,6,FALSE),
IF(L76="エ",VLOOKUP(J76,エ!$A:$E,4,FALSE),""))))</f>
        <v>たにぞうの
元気がイチバン！あそびうた</v>
      </c>
      <c r="O75" s="331" t="s">
        <v>7667</v>
      </c>
      <c r="P75" s="321" t="s">
        <v>7969</v>
      </c>
      <c r="Q75" s="342" t="s">
        <v>7991</v>
      </c>
      <c r="R75" s="333"/>
      <c r="S75" s="289" t="s">
        <v>7909</v>
      </c>
      <c r="T75" s="325"/>
      <c r="U75" s="299"/>
      <c r="V75" s="327" t="str">
        <f xml:space="preserve">
IF(U76="ア",VLOOKUP(S76,ア!$A:$C,2,FALSE),
IF(U76="イ",VLOOKUP(S76,イ!$A:$C,2,FALSE),
IF(U76="ウ",HLOOKUP(S76,ウ!$1:$6,4,FALSE),
IF(U76="エ",VLOOKUP(S76,エ!$A:$E,4,FALSE),""))))</f>
        <v/>
      </c>
      <c r="W75" s="329" t="str">
        <f xml:space="preserve">
IF(U76="ア",VLOOKUP(S76,ア!$A:$C,3,FALSE),
IF(U76="イ",VLOOKUP(S76,イ!$A:$C,3,FALSE),
IF(U76="ウ",HLOOKUP(S76,ウ!$1:$6,5,FALSE)&amp;HLOOKUP(S76,ウ!$1:$6,6,FALSE),
IF(U76="エ",VLOOKUP(S76,エ!$A:$E,4,FALSE),""))))</f>
        <v/>
      </c>
      <c r="X75" s="331"/>
      <c r="Y75" s="321"/>
      <c r="Z75" s="317"/>
      <c r="AA75" s="333"/>
    </row>
    <row r="76" spans="1:27" s="184" customFormat="1" ht="22.2" customHeight="1" thickBot="1" x14ac:dyDescent="0.2">
      <c r="A76" s="290"/>
      <c r="B76" s="339"/>
      <c r="C76" s="301"/>
      <c r="D76" s="340"/>
      <c r="E76" s="335"/>
      <c r="F76" s="336"/>
      <c r="G76" s="337"/>
      <c r="H76" s="319"/>
      <c r="I76" s="341"/>
      <c r="J76" s="290">
        <v>9784805402160</v>
      </c>
      <c r="K76" s="339"/>
      <c r="L76" s="301" t="s">
        <v>7704</v>
      </c>
      <c r="M76" s="340"/>
      <c r="N76" s="335"/>
      <c r="O76" s="348"/>
      <c r="P76" s="349"/>
      <c r="Q76" s="351"/>
      <c r="R76" s="341"/>
      <c r="S76" s="290"/>
      <c r="T76" s="339"/>
      <c r="U76" s="301"/>
      <c r="V76" s="340"/>
      <c r="W76" s="335"/>
      <c r="X76" s="336"/>
      <c r="Y76" s="337"/>
      <c r="Z76" s="319"/>
      <c r="AA76" s="341"/>
    </row>
    <row r="77" spans="1:27" s="187" customFormat="1" ht="22.2" customHeight="1" x14ac:dyDescent="0.45">
      <c r="A77" s="287" t="s">
        <v>7790</v>
      </c>
      <c r="B77" s="345"/>
      <c r="C77" s="302"/>
      <c r="D77" s="346" t="str">
        <f xml:space="preserve">
IF(C78="ア",VLOOKUP(A78,ア!$A:$C,2,FALSE),
IF(C78="イ",VLOOKUP(A78,イ!$A:$C,2,FALSE),
IF(C78="ウ",HLOOKUP(A78,ウ!$1:$6,4,FALSE),
IF(C78="エ",VLOOKUP(A78,エ!$A:$E,4,FALSE),""))))</f>
        <v/>
      </c>
      <c r="E77" s="347" t="str">
        <f xml:space="preserve">
IF(C78="ア",VLOOKUP(A78,ア!$A:$C,3,FALSE),
IF(C78="イ",VLOOKUP(A78,イ!$A:$C,3,FALSE),
IF(C78="ウ",HLOOKUP(A78,ウ!$1:$6,5,FALSE)&amp;HLOOKUP(A78,ウ!$1:$6,6,FALSE),
IF(C78="エ",VLOOKUP(A78,エ!$A:$E,4,FALSE),""))))</f>
        <v/>
      </c>
      <c r="F77" s="348"/>
      <c r="G77" s="349"/>
      <c r="H77" s="320"/>
      <c r="I77" s="350"/>
      <c r="J77" s="311" t="s">
        <v>7850</v>
      </c>
      <c r="K77" s="345" t="s">
        <v>7962</v>
      </c>
      <c r="L77" s="302" t="s">
        <v>7965</v>
      </c>
      <c r="M77" s="346" t="str">
        <f xml:space="preserve">
IF(L78="ア",VLOOKUP(J78,ア!$A:$C,2,FALSE),
IF(L78="イ",VLOOKUP(J78,イ!$A:$C,2,FALSE),
IF(L78="ウ",HLOOKUP(J78,ウ!$1:$6,4,FALSE),
IF(L78="エ",VLOOKUP(J78,エ!$A:$E,4,FALSE),""))))</f>
        <v>10-3　国　土　社</v>
      </c>
      <c r="N77" s="347" t="str">
        <f xml:space="preserve">
IF(L78="ア",VLOOKUP(J78,ア!$A:$C,3,FALSE),
IF(L78="イ",VLOOKUP(J78,イ!$A:$C,3,FALSE),
IF(L78="ウ",HLOOKUP(J78,ウ!$1:$6,5,FALSE)&amp;HLOOKUP(J78,ウ!$1:$6,6,FALSE),
IF(L78="エ",VLOOKUP(J78,エ!$A:$E,4,FALSE),""))))</f>
        <v>たのしい図画工作16ちぎり紙・きり紙・はり絵</v>
      </c>
      <c r="O77" s="352" t="s">
        <v>7667</v>
      </c>
      <c r="P77" s="353" t="s">
        <v>7969</v>
      </c>
      <c r="Q77" s="354" t="s">
        <v>7991</v>
      </c>
      <c r="R77" s="350"/>
      <c r="S77" s="311" t="s">
        <v>7910</v>
      </c>
      <c r="T77" s="345"/>
      <c r="U77" s="302"/>
      <c r="V77" s="346" t="str">
        <f xml:space="preserve">
IF(U78="ア",VLOOKUP(S78,ア!$A:$C,2,FALSE),
IF(U78="イ",VLOOKUP(S78,イ!$A:$C,2,FALSE),
IF(U78="ウ",HLOOKUP(S78,ウ!$1:$6,4,FALSE),
IF(U78="エ",VLOOKUP(S78,エ!$A:$E,4,FALSE),""))))</f>
        <v/>
      </c>
      <c r="W77" s="347" t="str">
        <f xml:space="preserve">
IF(U78="ア",VLOOKUP(S78,ア!$A:$C,3,FALSE),
IF(U78="イ",VLOOKUP(S78,イ!$A:$C,3,FALSE),
IF(U78="ウ",HLOOKUP(S78,ウ!$1:$6,5,FALSE)&amp;HLOOKUP(S78,ウ!$1:$6,6,FALSE),
IF(U78="エ",VLOOKUP(S78,エ!$A:$E,4,FALSE),""))))</f>
        <v/>
      </c>
      <c r="X77" s="348"/>
      <c r="Y77" s="349"/>
      <c r="Z77" s="320"/>
      <c r="AA77" s="350"/>
    </row>
    <row r="78" spans="1:27" s="187" customFormat="1" ht="22.2" customHeight="1" x14ac:dyDescent="0.45">
      <c r="A78" s="288"/>
      <c r="B78" s="326"/>
      <c r="C78" s="300"/>
      <c r="D78" s="328"/>
      <c r="E78" s="330"/>
      <c r="F78" s="332"/>
      <c r="G78" s="322"/>
      <c r="H78" s="318"/>
      <c r="I78" s="334"/>
      <c r="J78" s="292">
        <v>9784337094161</v>
      </c>
      <c r="K78" s="345"/>
      <c r="L78" s="316" t="s">
        <v>7704</v>
      </c>
      <c r="M78" s="328"/>
      <c r="N78" s="330"/>
      <c r="O78" s="332"/>
      <c r="P78" s="322"/>
      <c r="Q78" s="318"/>
      <c r="R78" s="334"/>
      <c r="S78" s="288"/>
      <c r="T78" s="326"/>
      <c r="U78" s="300"/>
      <c r="V78" s="328"/>
      <c r="W78" s="330"/>
      <c r="X78" s="332"/>
      <c r="Y78" s="322"/>
      <c r="Z78" s="318"/>
      <c r="AA78" s="334"/>
    </row>
    <row r="79" spans="1:27" s="187" customFormat="1" ht="22.2" customHeight="1" x14ac:dyDescent="0.45">
      <c r="A79" s="289" t="s">
        <v>7791</v>
      </c>
      <c r="B79" s="325"/>
      <c r="C79" s="299"/>
      <c r="D79" s="327" t="str">
        <f xml:space="preserve">
IF(C80="ア",VLOOKUP(A80,ア!$A:$C,2,FALSE),
IF(C80="イ",VLOOKUP(A80,イ!$A:$C,2,FALSE),
IF(C80="ウ",HLOOKUP(A80,ウ!$1:$6,4,FALSE),
IF(C80="エ",VLOOKUP(A80,エ!$A:$E,4,FALSE),""))))</f>
        <v/>
      </c>
      <c r="E79" s="329" t="str">
        <f xml:space="preserve">
IF(C80="ア",VLOOKUP(A80,ア!$A:$C,3,FALSE),
IF(C80="イ",VLOOKUP(A80,イ!$A:$C,3,FALSE),
IF(C80="ウ",HLOOKUP(A80,ウ!$1:$6,5,FALSE)&amp;HLOOKUP(A80,ウ!$1:$6,6,FALSE),
IF(C80="エ",VLOOKUP(A80,エ!$A:$E,4,FALSE),""))))</f>
        <v/>
      </c>
      <c r="F79" s="331"/>
      <c r="G79" s="321"/>
      <c r="H79" s="317"/>
      <c r="I79" s="333"/>
      <c r="J79" s="315" t="s">
        <v>7851</v>
      </c>
      <c r="K79" s="325" t="s">
        <v>7965</v>
      </c>
      <c r="L79" s="302" t="s">
        <v>7965</v>
      </c>
      <c r="M79" s="327" t="str">
        <f xml:space="preserve">
IF(L80="ア",VLOOKUP(J80,ア!$A:$C,2,FALSE),
IF(L80="イ",VLOOKUP(J80,イ!$A:$C,2,FALSE),
IF(L80="ウ",HLOOKUP(J80,ウ!$1:$6,4,FALSE),
IF(L80="エ",VLOOKUP(J80,エ!$A:$E,4,FALSE),""))))</f>
        <v>28-3　ブロンズ新社</v>
      </c>
      <c r="N79" s="329" t="str">
        <f xml:space="preserve">
IF(L80="ア",VLOOKUP(J80,ア!$A:$C,3,FALSE),
IF(L80="イ",VLOOKUP(J80,イ!$A:$C,3,FALSE),
IF(L80="ウ",HLOOKUP(J80,ウ!$1:$6,5,FALSE)&amp;HLOOKUP(J80,ウ!$1:$6,6,FALSE),
IF(L80="エ",VLOOKUP(J80,エ!$A:$E,4,FALSE),""))))</f>
        <v>挨拶絵本</v>
      </c>
      <c r="O79" s="331" t="s">
        <v>7667</v>
      </c>
      <c r="P79" s="321" t="s">
        <v>7969</v>
      </c>
      <c r="Q79" s="317" t="s">
        <v>7991</v>
      </c>
      <c r="R79" s="333"/>
      <c r="S79" s="289" t="s">
        <v>7911</v>
      </c>
      <c r="T79" s="325"/>
      <c r="U79" s="299"/>
      <c r="V79" s="327" t="str">
        <f xml:space="preserve">
IF(U80="ア",VLOOKUP(S80,ア!$A:$C,2,FALSE),
IF(U80="イ",VLOOKUP(S80,イ!$A:$C,2,FALSE),
IF(U80="ウ",HLOOKUP(S80,ウ!$1:$6,4,FALSE),
IF(U80="エ",VLOOKUP(S80,エ!$A:$E,4,FALSE),""))))</f>
        <v/>
      </c>
      <c r="W79" s="329" t="str">
        <f xml:space="preserve">
IF(U80="ア",VLOOKUP(S80,ア!$A:$C,3,FALSE),
IF(U80="イ",VLOOKUP(S80,イ!$A:$C,3,FALSE),
IF(U80="ウ",HLOOKUP(S80,ウ!$1:$6,5,FALSE)&amp;HLOOKUP(S80,ウ!$1:$6,6,FALSE),
IF(U80="エ",VLOOKUP(S80,エ!$A:$E,4,FALSE),""))))</f>
        <v/>
      </c>
      <c r="X79" s="331"/>
      <c r="Y79" s="321"/>
      <c r="Z79" s="317"/>
      <c r="AA79" s="333"/>
    </row>
    <row r="80" spans="1:27" s="187" customFormat="1" ht="22.2" customHeight="1" x14ac:dyDescent="0.45">
      <c r="A80" s="288"/>
      <c r="B80" s="326"/>
      <c r="C80" s="300"/>
      <c r="D80" s="328"/>
      <c r="E80" s="330"/>
      <c r="F80" s="332"/>
      <c r="G80" s="322"/>
      <c r="H80" s="318"/>
      <c r="I80" s="334"/>
      <c r="J80" s="288">
        <v>9784893094926</v>
      </c>
      <c r="K80" s="326"/>
      <c r="L80" s="300" t="s">
        <v>7704</v>
      </c>
      <c r="M80" s="328"/>
      <c r="N80" s="330"/>
      <c r="O80" s="332"/>
      <c r="P80" s="322"/>
      <c r="Q80" s="318"/>
      <c r="R80" s="334"/>
      <c r="S80" s="288"/>
      <c r="T80" s="326"/>
      <c r="U80" s="300"/>
      <c r="V80" s="328"/>
      <c r="W80" s="330"/>
      <c r="X80" s="332"/>
      <c r="Y80" s="322"/>
      <c r="Z80" s="318"/>
      <c r="AA80" s="334"/>
    </row>
    <row r="81" spans="1:27" s="187" customFormat="1" ht="22.2" customHeight="1" x14ac:dyDescent="0.45">
      <c r="A81" s="289" t="s">
        <v>7792</v>
      </c>
      <c r="B81" s="325"/>
      <c r="C81" s="299"/>
      <c r="D81" s="327" t="str">
        <f xml:space="preserve">
IF(C82="ア",VLOOKUP(A82,ア!$A:$C,2,FALSE),
IF(C82="イ",VLOOKUP(A82,イ!$A:$C,2,FALSE),
IF(C82="ウ",HLOOKUP(A82,ウ!$1:$6,4,FALSE),
IF(C82="エ",VLOOKUP(A82,エ!$A:$E,4,FALSE),""))))</f>
        <v/>
      </c>
      <c r="E81" s="329" t="str">
        <f xml:space="preserve">
IF(C82="ア",VLOOKUP(A82,ア!$A:$C,3,FALSE),
IF(C82="イ",VLOOKUP(A82,イ!$A:$C,3,FALSE),
IF(C82="ウ",HLOOKUP(A82,ウ!$1:$6,5,FALSE)&amp;HLOOKUP(A82,ウ!$1:$6,6,FALSE),
IF(C82="エ",VLOOKUP(A82,エ!$A:$E,4,FALSE),""))))</f>
        <v/>
      </c>
      <c r="F81" s="331"/>
      <c r="G81" s="321"/>
      <c r="H81" s="317"/>
      <c r="I81" s="333"/>
      <c r="J81" s="289" t="s">
        <v>7852</v>
      </c>
      <c r="K81" s="325"/>
      <c r="L81" s="299"/>
      <c r="M81" s="327" t="str">
        <f xml:space="preserve">
IF(L82="ア",VLOOKUP(J82,ア!$A:$C,2,FALSE),
IF(L82="イ",VLOOKUP(J82,イ!$A:$C,2,FALSE),
IF(L82="ウ",HLOOKUP(J82,ウ!$1:$6,4,FALSE),
IF(L82="エ",VLOOKUP(J82,エ!$A:$E,4,FALSE),""))))</f>
        <v/>
      </c>
      <c r="N81" s="329" t="str">
        <f xml:space="preserve">
IF(L82="ア",VLOOKUP(J82,ア!$A:$C,3,FALSE),
IF(L82="イ",VLOOKUP(J82,イ!$A:$C,3,FALSE),
IF(L82="ウ",HLOOKUP(J82,ウ!$1:$6,5,FALSE)&amp;HLOOKUP(J82,ウ!$1:$6,6,FALSE),
IF(L82="エ",VLOOKUP(J82,エ!$A:$E,4,FALSE),""))))</f>
        <v/>
      </c>
      <c r="O81" s="331"/>
      <c r="P81" s="321"/>
      <c r="Q81" s="342"/>
      <c r="R81" s="333"/>
      <c r="S81" s="289" t="s">
        <v>7912</v>
      </c>
      <c r="T81" s="325"/>
      <c r="U81" s="299"/>
      <c r="V81" s="327" t="str">
        <f xml:space="preserve">
IF(U82="ア",VLOOKUP(S82,ア!$A:$C,2,FALSE),
IF(U82="イ",VLOOKUP(S82,イ!$A:$C,2,FALSE),
IF(U82="ウ",HLOOKUP(S82,ウ!$1:$6,4,FALSE),
IF(U82="エ",VLOOKUP(S82,エ!$A:$E,4,FALSE),""))))</f>
        <v/>
      </c>
      <c r="W81" s="329" t="str">
        <f xml:space="preserve">
IF(U82="ア",VLOOKUP(S82,ア!$A:$C,3,FALSE),
IF(U82="イ",VLOOKUP(S82,イ!$A:$C,3,FALSE),
IF(U82="ウ",HLOOKUP(S82,ウ!$1:$6,5,FALSE)&amp;HLOOKUP(S82,ウ!$1:$6,6,FALSE),
IF(U82="エ",VLOOKUP(S82,エ!$A:$E,4,FALSE),""))))</f>
        <v/>
      </c>
      <c r="X81" s="331"/>
      <c r="Y81" s="321"/>
      <c r="Z81" s="317"/>
      <c r="AA81" s="333"/>
    </row>
    <row r="82" spans="1:27" s="187" customFormat="1" ht="22.2" customHeight="1" x14ac:dyDescent="0.45">
      <c r="A82" s="288"/>
      <c r="B82" s="326"/>
      <c r="C82" s="300"/>
      <c r="D82" s="328"/>
      <c r="E82" s="330"/>
      <c r="F82" s="332"/>
      <c r="G82" s="322"/>
      <c r="H82" s="318"/>
      <c r="I82" s="334"/>
      <c r="J82" s="288"/>
      <c r="K82" s="326"/>
      <c r="L82" s="300"/>
      <c r="M82" s="328"/>
      <c r="N82" s="330"/>
      <c r="O82" s="332"/>
      <c r="P82" s="322"/>
      <c r="Q82" s="344"/>
      <c r="R82" s="334"/>
      <c r="S82" s="288"/>
      <c r="T82" s="326"/>
      <c r="U82" s="300"/>
      <c r="V82" s="328"/>
      <c r="W82" s="330"/>
      <c r="X82" s="332"/>
      <c r="Y82" s="322"/>
      <c r="Z82" s="318"/>
      <c r="AA82" s="334"/>
    </row>
    <row r="83" spans="1:27" s="187" customFormat="1" ht="22.2" customHeight="1" x14ac:dyDescent="0.45">
      <c r="A83" s="289" t="s">
        <v>7793</v>
      </c>
      <c r="B83" s="325"/>
      <c r="C83" s="299"/>
      <c r="D83" s="327" t="str">
        <f xml:space="preserve">
IF(C84="ア",VLOOKUP(A84,ア!$A:$C,2,FALSE),
IF(C84="イ",VLOOKUP(A84,イ!$A:$C,2,FALSE),
IF(C84="ウ",HLOOKUP(A84,ウ!$1:$6,4,FALSE),
IF(C84="エ",VLOOKUP(A84,エ!$A:$E,4,FALSE),""))))</f>
        <v/>
      </c>
      <c r="E83" s="329" t="str">
        <f xml:space="preserve">
IF(C84="ア",VLOOKUP(A84,ア!$A:$C,3,FALSE),
IF(C84="イ",VLOOKUP(A84,イ!$A:$C,3,FALSE),
IF(C84="ウ",HLOOKUP(A84,ウ!$1:$6,5,FALSE)&amp;HLOOKUP(A84,ウ!$1:$6,6,FALSE),
IF(C84="エ",VLOOKUP(A84,エ!$A:$E,4,FALSE),""))))</f>
        <v/>
      </c>
      <c r="F83" s="331"/>
      <c r="G83" s="321"/>
      <c r="H83" s="317"/>
      <c r="I83" s="333"/>
      <c r="J83" s="289" t="s">
        <v>7853</v>
      </c>
      <c r="K83" s="325"/>
      <c r="L83" s="299"/>
      <c r="M83" s="327" t="str">
        <f xml:space="preserve">
IF(L84="ア",VLOOKUP(J84,ア!$A:$C,2,FALSE),
IF(L84="イ",VLOOKUP(J84,イ!$A:$C,2,FALSE),
IF(L84="ウ",HLOOKUP(J84,ウ!$1:$6,4,FALSE),
IF(L84="エ",VLOOKUP(J84,エ!$A:$E,4,FALSE),""))))</f>
        <v/>
      </c>
      <c r="N83" s="329" t="str">
        <f xml:space="preserve">
IF(L84="ア",VLOOKUP(J84,ア!$A:$C,3,FALSE),
IF(L84="イ",VLOOKUP(J84,イ!$A:$C,3,FALSE),
IF(L84="ウ",HLOOKUP(J84,ウ!$1:$6,5,FALSE)&amp;HLOOKUP(J84,ウ!$1:$6,6,FALSE),
IF(L84="エ",VLOOKUP(J84,エ!$A:$E,4,FALSE),""))))</f>
        <v/>
      </c>
      <c r="O83" s="331"/>
      <c r="P83" s="321"/>
      <c r="Q83" s="342"/>
      <c r="R83" s="333"/>
      <c r="S83" s="289" t="s">
        <v>7913</v>
      </c>
      <c r="T83" s="325"/>
      <c r="U83" s="299"/>
      <c r="V83" s="327" t="str">
        <f xml:space="preserve">
IF(U84="ア",VLOOKUP(S84,ア!$A:$C,2,FALSE),
IF(U84="イ",VLOOKUP(S84,イ!$A:$C,2,FALSE),
IF(U84="ウ",HLOOKUP(S84,ウ!$1:$6,4,FALSE),
IF(U84="エ",VLOOKUP(S84,エ!$A:$E,4,FALSE),""))))</f>
        <v/>
      </c>
      <c r="W83" s="329" t="str">
        <f xml:space="preserve">
IF(U84="ア",VLOOKUP(S84,ア!$A:$C,3,FALSE),
IF(U84="イ",VLOOKUP(S84,イ!$A:$C,3,FALSE),
IF(U84="ウ",HLOOKUP(S84,ウ!$1:$6,5,FALSE)&amp;HLOOKUP(S84,ウ!$1:$6,6,FALSE),
IF(U84="エ",VLOOKUP(S84,エ!$A:$E,4,FALSE),""))))</f>
        <v/>
      </c>
      <c r="X83" s="331"/>
      <c r="Y83" s="321"/>
      <c r="Z83" s="317"/>
      <c r="AA83" s="333"/>
    </row>
    <row r="84" spans="1:27" s="187" customFormat="1" ht="22.2" customHeight="1" x14ac:dyDescent="0.45">
      <c r="A84" s="288"/>
      <c r="B84" s="326"/>
      <c r="C84" s="300"/>
      <c r="D84" s="328"/>
      <c r="E84" s="330"/>
      <c r="F84" s="332"/>
      <c r="G84" s="322"/>
      <c r="H84" s="318"/>
      <c r="I84" s="334"/>
      <c r="J84" s="288"/>
      <c r="K84" s="326"/>
      <c r="L84" s="300"/>
      <c r="M84" s="328"/>
      <c r="N84" s="330"/>
      <c r="O84" s="332"/>
      <c r="P84" s="322"/>
      <c r="Q84" s="344"/>
      <c r="R84" s="334"/>
      <c r="S84" s="288"/>
      <c r="T84" s="326"/>
      <c r="U84" s="300"/>
      <c r="V84" s="328"/>
      <c r="W84" s="330"/>
      <c r="X84" s="332"/>
      <c r="Y84" s="322"/>
      <c r="Z84" s="318"/>
      <c r="AA84" s="334"/>
    </row>
    <row r="85" spans="1:27" s="187" customFormat="1" ht="22.2" customHeight="1" x14ac:dyDescent="0.45">
      <c r="A85" s="289" t="s">
        <v>7794</v>
      </c>
      <c r="B85" s="325"/>
      <c r="C85" s="299"/>
      <c r="D85" s="327" t="str">
        <f xml:space="preserve">
IF(C86="ア",VLOOKUP(A86,ア!$A:$C,2,FALSE),
IF(C86="イ",VLOOKUP(A86,イ!$A:$C,2,FALSE),
IF(C86="ウ",HLOOKUP(A86,ウ!$1:$6,4,FALSE),
IF(C86="エ",VLOOKUP(A86,エ!$A:$E,4,FALSE),""))))</f>
        <v/>
      </c>
      <c r="E85" s="329" t="str">
        <f xml:space="preserve">
IF(C86="ア",VLOOKUP(A86,ア!$A:$C,3,FALSE),
IF(C86="イ",VLOOKUP(A86,イ!$A:$C,3,FALSE),
IF(C86="ウ",HLOOKUP(A86,ウ!$1:$6,5,FALSE)&amp;HLOOKUP(A86,ウ!$1:$6,6,FALSE),
IF(C86="エ",VLOOKUP(A86,エ!$A:$E,4,FALSE),""))))</f>
        <v/>
      </c>
      <c r="F85" s="331"/>
      <c r="G85" s="321"/>
      <c r="H85" s="317"/>
      <c r="I85" s="333"/>
      <c r="J85" s="289" t="s">
        <v>7854</v>
      </c>
      <c r="K85" s="325"/>
      <c r="L85" s="299"/>
      <c r="M85" s="327" t="str">
        <f xml:space="preserve">
IF(L86="ア",VLOOKUP(J86,ア!$A:$C,2,FALSE),
IF(L86="イ",VLOOKUP(J86,イ!$A:$C,2,FALSE),
IF(L86="ウ",HLOOKUP(J86,ウ!$1:$6,4,FALSE),
IF(L86="エ",VLOOKUP(J86,エ!$A:$E,4,FALSE),""))))</f>
        <v/>
      </c>
      <c r="N85" s="329" t="str">
        <f xml:space="preserve">
IF(L86="ア",VLOOKUP(J86,ア!$A:$C,3,FALSE),
IF(L86="イ",VLOOKUP(J86,イ!$A:$C,3,FALSE),
IF(L86="ウ",HLOOKUP(J86,ウ!$1:$6,5,FALSE)&amp;HLOOKUP(J86,ウ!$1:$6,6,FALSE),
IF(L86="エ",VLOOKUP(J86,エ!$A:$E,4,FALSE),""))))</f>
        <v/>
      </c>
      <c r="O85" s="331"/>
      <c r="P85" s="321"/>
      <c r="Q85" s="342"/>
      <c r="R85" s="333"/>
      <c r="S85" s="289" t="s">
        <v>7914</v>
      </c>
      <c r="T85" s="325"/>
      <c r="U85" s="299"/>
      <c r="V85" s="327" t="str">
        <f xml:space="preserve">
IF(U86="ア",VLOOKUP(S86,ア!$A:$C,2,FALSE),
IF(U86="イ",VLOOKUP(S86,イ!$A:$C,2,FALSE),
IF(U86="ウ",HLOOKUP(S86,ウ!$1:$6,4,FALSE),
IF(U86="エ",VLOOKUP(S86,エ!$A:$E,4,FALSE),""))))</f>
        <v/>
      </c>
      <c r="W85" s="329" t="str">
        <f xml:space="preserve">
IF(U86="ア",VLOOKUP(S86,ア!$A:$C,3,FALSE),
IF(U86="イ",VLOOKUP(S86,イ!$A:$C,3,FALSE),
IF(U86="ウ",HLOOKUP(S86,ウ!$1:$6,5,FALSE)&amp;HLOOKUP(S86,ウ!$1:$6,6,FALSE),
IF(U86="エ",VLOOKUP(S86,エ!$A:$E,4,FALSE),""))))</f>
        <v/>
      </c>
      <c r="X85" s="331"/>
      <c r="Y85" s="321"/>
      <c r="Z85" s="317"/>
      <c r="AA85" s="333"/>
    </row>
    <row r="86" spans="1:27" s="187" customFormat="1" ht="22.2" customHeight="1" x14ac:dyDescent="0.45">
      <c r="A86" s="288"/>
      <c r="B86" s="326"/>
      <c r="C86" s="300"/>
      <c r="D86" s="328"/>
      <c r="E86" s="330"/>
      <c r="F86" s="332"/>
      <c r="G86" s="322"/>
      <c r="H86" s="318"/>
      <c r="I86" s="334"/>
      <c r="J86" s="288"/>
      <c r="K86" s="326"/>
      <c r="L86" s="300"/>
      <c r="M86" s="328"/>
      <c r="N86" s="330"/>
      <c r="O86" s="332"/>
      <c r="P86" s="322"/>
      <c r="Q86" s="344"/>
      <c r="R86" s="334"/>
      <c r="S86" s="288"/>
      <c r="T86" s="326"/>
      <c r="U86" s="300"/>
      <c r="V86" s="328"/>
      <c r="W86" s="330"/>
      <c r="X86" s="332"/>
      <c r="Y86" s="322"/>
      <c r="Z86" s="318"/>
      <c r="AA86" s="334"/>
    </row>
    <row r="87" spans="1:27" s="187" customFormat="1" ht="22.2" customHeight="1" x14ac:dyDescent="0.45">
      <c r="A87" s="289" t="s">
        <v>7795</v>
      </c>
      <c r="B87" s="325"/>
      <c r="C87" s="299"/>
      <c r="D87" s="327" t="str">
        <f xml:space="preserve">
IF(C88="ア",VLOOKUP(A88,ア!$A:$C,2,FALSE),
IF(C88="イ",VLOOKUP(A88,イ!$A:$C,2,FALSE),
IF(C88="ウ",HLOOKUP(A88,ウ!$1:$6,4,FALSE),
IF(C88="エ",VLOOKUP(A88,エ!$A:$E,4,FALSE),""))))</f>
        <v/>
      </c>
      <c r="E87" s="329" t="str">
        <f xml:space="preserve">
IF(C88="ア",VLOOKUP(A88,ア!$A:$C,3,FALSE),
IF(C88="イ",VLOOKUP(A88,イ!$A:$C,3,FALSE),
IF(C88="ウ",HLOOKUP(A88,ウ!$1:$6,5,FALSE)&amp;HLOOKUP(A88,ウ!$1:$6,6,FALSE),
IF(C88="エ",VLOOKUP(A88,エ!$A:$E,4,FALSE),""))))</f>
        <v/>
      </c>
      <c r="F87" s="331"/>
      <c r="G87" s="321"/>
      <c r="H87" s="317"/>
      <c r="I87" s="333"/>
      <c r="J87" s="289" t="s">
        <v>7855</v>
      </c>
      <c r="K87" s="325"/>
      <c r="L87" s="299"/>
      <c r="M87" s="327" t="str">
        <f xml:space="preserve">
IF(L88="ア",VLOOKUP(J88,ア!$A:$C,2,FALSE),
IF(L88="イ",VLOOKUP(J88,イ!$A:$C,2,FALSE),
IF(L88="ウ",HLOOKUP(J88,ウ!$1:$6,4,FALSE),
IF(L88="エ",VLOOKUP(J88,エ!$A:$E,4,FALSE),""))))</f>
        <v/>
      </c>
      <c r="N87" s="329" t="str">
        <f xml:space="preserve">
IF(L88="ア",VLOOKUP(J88,ア!$A:$C,3,FALSE),
IF(L88="イ",VLOOKUP(J88,イ!$A:$C,3,FALSE),
IF(L88="ウ",HLOOKUP(J88,ウ!$1:$6,5,FALSE)&amp;HLOOKUP(J88,ウ!$1:$6,6,FALSE),
IF(L88="エ",VLOOKUP(J88,エ!$A:$E,4,FALSE),""))))</f>
        <v/>
      </c>
      <c r="O87" s="331"/>
      <c r="P87" s="321"/>
      <c r="Q87" s="342"/>
      <c r="R87" s="333"/>
      <c r="S87" s="289" t="s">
        <v>7915</v>
      </c>
      <c r="T87" s="325"/>
      <c r="U87" s="299"/>
      <c r="V87" s="327" t="str">
        <f xml:space="preserve">
IF(U88="ア",VLOOKUP(S88,ア!$A:$C,2,FALSE),
IF(U88="イ",VLOOKUP(S88,イ!$A:$C,2,FALSE),
IF(U88="ウ",HLOOKUP(S88,ウ!$1:$6,4,FALSE),
IF(U88="エ",VLOOKUP(S88,エ!$A:$E,4,FALSE),""))))</f>
        <v/>
      </c>
      <c r="W87" s="329" t="str">
        <f xml:space="preserve">
IF(U88="ア",VLOOKUP(S88,ア!$A:$C,3,FALSE),
IF(U88="イ",VLOOKUP(S88,イ!$A:$C,3,FALSE),
IF(U88="ウ",HLOOKUP(S88,ウ!$1:$6,5,FALSE)&amp;HLOOKUP(S88,ウ!$1:$6,6,FALSE),
IF(U88="エ",VLOOKUP(S88,エ!$A:$E,4,FALSE),""))))</f>
        <v/>
      </c>
      <c r="X87" s="331"/>
      <c r="Y87" s="321"/>
      <c r="Z87" s="317"/>
      <c r="AA87" s="333"/>
    </row>
    <row r="88" spans="1:27" s="187" customFormat="1" ht="22.2" customHeight="1" x14ac:dyDescent="0.45">
      <c r="A88" s="288"/>
      <c r="B88" s="326"/>
      <c r="C88" s="300"/>
      <c r="D88" s="328"/>
      <c r="E88" s="330"/>
      <c r="F88" s="332"/>
      <c r="G88" s="322"/>
      <c r="H88" s="318"/>
      <c r="I88" s="334"/>
      <c r="J88" s="288"/>
      <c r="K88" s="326"/>
      <c r="L88" s="300"/>
      <c r="M88" s="328"/>
      <c r="N88" s="330"/>
      <c r="O88" s="332"/>
      <c r="P88" s="322"/>
      <c r="Q88" s="344"/>
      <c r="R88" s="334"/>
      <c r="S88" s="288"/>
      <c r="T88" s="326"/>
      <c r="U88" s="300"/>
      <c r="V88" s="328"/>
      <c r="W88" s="330"/>
      <c r="X88" s="332"/>
      <c r="Y88" s="322"/>
      <c r="Z88" s="318"/>
      <c r="AA88" s="334"/>
    </row>
    <row r="89" spans="1:27" s="187" customFormat="1" ht="22.2" customHeight="1" x14ac:dyDescent="0.45">
      <c r="A89" s="289" t="s">
        <v>7796</v>
      </c>
      <c r="B89" s="325"/>
      <c r="C89" s="299"/>
      <c r="D89" s="327" t="str">
        <f xml:space="preserve">
IF(C90="ア",VLOOKUP(A90,ア!$A:$C,2,FALSE),
IF(C90="イ",VLOOKUP(A90,イ!$A:$C,2,FALSE),
IF(C90="ウ",HLOOKUP(A90,ウ!$1:$6,4,FALSE),
IF(C90="エ",VLOOKUP(A90,エ!$A:$E,4,FALSE),""))))</f>
        <v/>
      </c>
      <c r="E89" s="329" t="str">
        <f xml:space="preserve">
IF(C90="ア",VLOOKUP(A90,ア!$A:$C,3,FALSE),
IF(C90="イ",VLOOKUP(A90,イ!$A:$C,3,FALSE),
IF(C90="ウ",HLOOKUP(A90,ウ!$1:$6,5,FALSE)&amp;HLOOKUP(A90,ウ!$1:$6,6,FALSE),
IF(C90="エ",VLOOKUP(A90,エ!$A:$E,4,FALSE),""))))</f>
        <v/>
      </c>
      <c r="F89" s="331"/>
      <c r="G89" s="321"/>
      <c r="H89" s="317"/>
      <c r="I89" s="333"/>
      <c r="J89" s="289" t="s">
        <v>7856</v>
      </c>
      <c r="K89" s="325"/>
      <c r="L89" s="299"/>
      <c r="M89" s="327" t="str">
        <f xml:space="preserve">
IF(L90="ア",VLOOKUP(J90,ア!$A:$C,2,FALSE),
IF(L90="イ",VLOOKUP(J90,イ!$A:$C,2,FALSE),
IF(L90="ウ",HLOOKUP(J90,ウ!$1:$6,4,FALSE),
IF(L90="エ",VLOOKUP(J90,エ!$A:$E,4,FALSE),""))))</f>
        <v/>
      </c>
      <c r="N89" s="329" t="str">
        <f xml:space="preserve">
IF(L90="ア",VLOOKUP(J90,ア!$A:$C,3,FALSE),
IF(L90="イ",VLOOKUP(J90,イ!$A:$C,3,FALSE),
IF(L90="ウ",HLOOKUP(J90,ウ!$1:$6,5,FALSE)&amp;HLOOKUP(J90,ウ!$1:$6,6,FALSE),
IF(L90="エ",VLOOKUP(J90,エ!$A:$E,4,FALSE),""))))</f>
        <v/>
      </c>
      <c r="O89" s="331"/>
      <c r="P89" s="321"/>
      <c r="Q89" s="342"/>
      <c r="R89" s="333"/>
      <c r="S89" s="289" t="s">
        <v>7916</v>
      </c>
      <c r="T89" s="325"/>
      <c r="U89" s="299"/>
      <c r="V89" s="327" t="str">
        <f xml:space="preserve">
IF(U90="ア",VLOOKUP(S90,ア!$A:$C,2,FALSE),
IF(U90="イ",VLOOKUP(S90,イ!$A:$C,2,FALSE),
IF(U90="ウ",HLOOKUP(S90,ウ!$1:$6,4,FALSE),
IF(U90="エ",VLOOKUP(S90,エ!$A:$E,4,FALSE),""))))</f>
        <v/>
      </c>
      <c r="W89" s="329" t="str">
        <f xml:space="preserve">
IF(U90="ア",VLOOKUP(S90,ア!$A:$C,3,FALSE),
IF(U90="イ",VLOOKUP(S90,イ!$A:$C,3,FALSE),
IF(U90="ウ",HLOOKUP(S90,ウ!$1:$6,5,FALSE)&amp;HLOOKUP(S90,ウ!$1:$6,6,FALSE),
IF(U90="エ",VLOOKUP(S90,エ!$A:$E,4,FALSE),""))))</f>
        <v/>
      </c>
      <c r="X89" s="331"/>
      <c r="Y89" s="321"/>
      <c r="Z89" s="317"/>
      <c r="AA89" s="333"/>
    </row>
    <row r="90" spans="1:27" s="187" customFormat="1" ht="22.2" customHeight="1" x14ac:dyDescent="0.45">
      <c r="A90" s="288"/>
      <c r="B90" s="326"/>
      <c r="C90" s="300"/>
      <c r="D90" s="328"/>
      <c r="E90" s="330"/>
      <c r="F90" s="332"/>
      <c r="G90" s="322"/>
      <c r="H90" s="318"/>
      <c r="I90" s="334"/>
      <c r="J90" s="288"/>
      <c r="K90" s="326"/>
      <c r="L90" s="300"/>
      <c r="M90" s="328"/>
      <c r="N90" s="330"/>
      <c r="O90" s="332"/>
      <c r="P90" s="322"/>
      <c r="Q90" s="344"/>
      <c r="R90" s="334"/>
      <c r="S90" s="288"/>
      <c r="T90" s="326"/>
      <c r="U90" s="300"/>
      <c r="V90" s="328"/>
      <c r="W90" s="330"/>
      <c r="X90" s="332"/>
      <c r="Y90" s="322"/>
      <c r="Z90" s="318"/>
      <c r="AA90" s="334"/>
    </row>
    <row r="91" spans="1:27" s="187" customFormat="1" ht="22.2" customHeight="1" x14ac:dyDescent="0.45">
      <c r="A91" s="289" t="s">
        <v>7797</v>
      </c>
      <c r="B91" s="325"/>
      <c r="C91" s="299"/>
      <c r="D91" s="327" t="str">
        <f xml:space="preserve">
IF(C92="ア",VLOOKUP(A92,ア!$A:$C,2,FALSE),
IF(C92="イ",VLOOKUP(A92,イ!$A:$C,2,FALSE),
IF(C92="ウ",HLOOKUP(A92,ウ!$1:$6,4,FALSE),
IF(C92="エ",VLOOKUP(A92,エ!$A:$E,4,FALSE),""))))</f>
        <v/>
      </c>
      <c r="E91" s="329" t="str">
        <f xml:space="preserve">
IF(C92="ア",VLOOKUP(A92,ア!$A:$C,3,FALSE),
IF(C92="イ",VLOOKUP(A92,イ!$A:$C,3,FALSE),
IF(C92="ウ",HLOOKUP(A92,ウ!$1:$6,5,FALSE)&amp;HLOOKUP(A92,ウ!$1:$6,6,FALSE),
IF(C92="エ",VLOOKUP(A92,エ!$A:$E,4,FALSE),""))))</f>
        <v/>
      </c>
      <c r="F91" s="331"/>
      <c r="G91" s="321"/>
      <c r="H91" s="317"/>
      <c r="I91" s="333"/>
      <c r="J91" s="289" t="s">
        <v>7857</v>
      </c>
      <c r="K91" s="325"/>
      <c r="L91" s="299"/>
      <c r="M91" s="327" t="str">
        <f xml:space="preserve">
IF(L92="ア",VLOOKUP(J92,ア!$A:$C,2,FALSE),
IF(L92="イ",VLOOKUP(J92,イ!$A:$C,2,FALSE),
IF(L92="ウ",HLOOKUP(J92,ウ!$1:$6,4,FALSE),
IF(L92="エ",VLOOKUP(J92,エ!$A:$E,4,FALSE),""))))</f>
        <v/>
      </c>
      <c r="N91" s="329" t="str">
        <f xml:space="preserve">
IF(L92="ア",VLOOKUP(J92,ア!$A:$C,3,FALSE),
IF(L92="イ",VLOOKUP(J92,イ!$A:$C,3,FALSE),
IF(L92="ウ",HLOOKUP(J92,ウ!$1:$6,5,FALSE)&amp;HLOOKUP(J92,ウ!$1:$6,6,FALSE),
IF(L92="エ",VLOOKUP(J92,エ!$A:$E,4,FALSE),""))))</f>
        <v/>
      </c>
      <c r="O91" s="331"/>
      <c r="P91" s="321"/>
      <c r="Q91" s="342"/>
      <c r="R91" s="333"/>
      <c r="S91" s="289" t="s">
        <v>7917</v>
      </c>
      <c r="T91" s="325"/>
      <c r="U91" s="299"/>
      <c r="V91" s="327" t="str">
        <f xml:space="preserve">
IF(U92="ア",VLOOKUP(S92,ア!$A:$C,2,FALSE),
IF(U92="イ",VLOOKUP(S92,イ!$A:$C,2,FALSE),
IF(U92="ウ",HLOOKUP(S92,ウ!$1:$6,4,FALSE),
IF(U92="エ",VLOOKUP(S92,エ!$A:$E,4,FALSE),""))))</f>
        <v/>
      </c>
      <c r="W91" s="329" t="str">
        <f xml:space="preserve">
IF(U92="ア",VLOOKUP(S92,ア!$A:$C,3,FALSE),
IF(U92="イ",VLOOKUP(S92,イ!$A:$C,3,FALSE),
IF(U92="ウ",HLOOKUP(S92,ウ!$1:$6,5,FALSE)&amp;HLOOKUP(S92,ウ!$1:$6,6,FALSE),
IF(U92="エ",VLOOKUP(S92,エ!$A:$E,4,FALSE),""))))</f>
        <v/>
      </c>
      <c r="X91" s="331"/>
      <c r="Y91" s="321"/>
      <c r="Z91" s="317"/>
      <c r="AA91" s="333"/>
    </row>
    <row r="92" spans="1:27" s="187" customFormat="1" ht="22.2" customHeight="1" x14ac:dyDescent="0.45">
      <c r="A92" s="288"/>
      <c r="B92" s="326"/>
      <c r="C92" s="300"/>
      <c r="D92" s="328"/>
      <c r="E92" s="330"/>
      <c r="F92" s="332"/>
      <c r="G92" s="322"/>
      <c r="H92" s="318"/>
      <c r="I92" s="334"/>
      <c r="J92" s="288"/>
      <c r="K92" s="326"/>
      <c r="L92" s="300"/>
      <c r="M92" s="328"/>
      <c r="N92" s="330"/>
      <c r="O92" s="332"/>
      <c r="P92" s="322"/>
      <c r="Q92" s="344"/>
      <c r="R92" s="334"/>
      <c r="S92" s="288"/>
      <c r="T92" s="326"/>
      <c r="U92" s="300"/>
      <c r="V92" s="328"/>
      <c r="W92" s="330"/>
      <c r="X92" s="332"/>
      <c r="Y92" s="322"/>
      <c r="Z92" s="318"/>
      <c r="AA92" s="334"/>
    </row>
    <row r="93" spans="1:27" s="187" customFormat="1" ht="22.2" customHeight="1" x14ac:dyDescent="0.45">
      <c r="A93" s="289" t="s">
        <v>7798</v>
      </c>
      <c r="B93" s="325"/>
      <c r="C93" s="299"/>
      <c r="D93" s="327" t="str">
        <f xml:space="preserve">
IF(C94="ア",VLOOKUP(A94,ア!$A:$C,2,FALSE),
IF(C94="イ",VLOOKUP(A94,イ!$A:$C,2,FALSE),
IF(C94="ウ",HLOOKUP(A94,ウ!$1:$6,4,FALSE),
IF(C94="エ",VLOOKUP(A94,エ!$A:$E,4,FALSE),""))))</f>
        <v/>
      </c>
      <c r="E93" s="329" t="str">
        <f xml:space="preserve">
IF(C94="ア",VLOOKUP(A94,ア!$A:$C,3,FALSE),
IF(C94="イ",VLOOKUP(A94,イ!$A:$C,3,FALSE),
IF(C94="ウ",HLOOKUP(A94,ウ!$1:$6,5,FALSE)&amp;HLOOKUP(A94,ウ!$1:$6,6,FALSE),
IF(C94="エ",VLOOKUP(A94,エ!$A:$E,4,FALSE),""))))</f>
        <v/>
      </c>
      <c r="F93" s="331"/>
      <c r="G93" s="321"/>
      <c r="H93" s="317"/>
      <c r="I93" s="333"/>
      <c r="J93" s="289" t="s">
        <v>7858</v>
      </c>
      <c r="K93" s="325"/>
      <c r="L93" s="299"/>
      <c r="M93" s="327" t="str">
        <f xml:space="preserve">
IF(L94="ア",VLOOKUP(J94,ア!$A:$C,2,FALSE),
IF(L94="イ",VLOOKUP(J94,イ!$A:$C,2,FALSE),
IF(L94="ウ",HLOOKUP(J94,ウ!$1:$6,4,FALSE),
IF(L94="エ",VLOOKUP(J94,エ!$A:$E,4,FALSE),""))))</f>
        <v/>
      </c>
      <c r="N93" s="329" t="str">
        <f xml:space="preserve">
IF(L94="ア",VLOOKUP(J94,ア!$A:$C,3,FALSE),
IF(L94="イ",VLOOKUP(J94,イ!$A:$C,3,FALSE),
IF(L94="ウ",HLOOKUP(J94,ウ!$1:$6,5,FALSE)&amp;HLOOKUP(J94,ウ!$1:$6,6,FALSE),
IF(L94="エ",VLOOKUP(J94,エ!$A:$E,4,FALSE),""))))</f>
        <v/>
      </c>
      <c r="O93" s="331"/>
      <c r="P93" s="321"/>
      <c r="Q93" s="342"/>
      <c r="R93" s="333"/>
      <c r="S93" s="289" t="s">
        <v>7918</v>
      </c>
      <c r="T93" s="325"/>
      <c r="U93" s="299"/>
      <c r="V93" s="327" t="str">
        <f xml:space="preserve">
IF(U94="ア",VLOOKUP(S94,ア!$A:$C,2,FALSE),
IF(U94="イ",VLOOKUP(S94,イ!$A:$C,2,FALSE),
IF(U94="ウ",HLOOKUP(S94,ウ!$1:$6,4,FALSE),
IF(U94="エ",VLOOKUP(S94,エ!$A:$E,4,FALSE),""))))</f>
        <v/>
      </c>
      <c r="W93" s="329" t="str">
        <f xml:space="preserve">
IF(U94="ア",VLOOKUP(S94,ア!$A:$C,3,FALSE),
IF(U94="イ",VLOOKUP(S94,イ!$A:$C,3,FALSE),
IF(U94="ウ",HLOOKUP(S94,ウ!$1:$6,5,FALSE)&amp;HLOOKUP(S94,ウ!$1:$6,6,FALSE),
IF(U94="エ",VLOOKUP(S94,エ!$A:$E,4,FALSE),""))))</f>
        <v/>
      </c>
      <c r="X93" s="331"/>
      <c r="Y93" s="321"/>
      <c r="Z93" s="317"/>
      <c r="AA93" s="323"/>
    </row>
    <row r="94" spans="1:27" s="187" customFormat="1" ht="22.2" customHeight="1" x14ac:dyDescent="0.45">
      <c r="A94" s="288"/>
      <c r="B94" s="326"/>
      <c r="C94" s="300"/>
      <c r="D94" s="328"/>
      <c r="E94" s="330"/>
      <c r="F94" s="332"/>
      <c r="G94" s="322"/>
      <c r="H94" s="318"/>
      <c r="I94" s="334"/>
      <c r="J94" s="288"/>
      <c r="K94" s="326"/>
      <c r="L94" s="300"/>
      <c r="M94" s="328"/>
      <c r="N94" s="330"/>
      <c r="O94" s="332"/>
      <c r="P94" s="322"/>
      <c r="Q94" s="344"/>
      <c r="R94" s="334"/>
      <c r="S94" s="288"/>
      <c r="T94" s="326"/>
      <c r="U94" s="300"/>
      <c r="V94" s="328"/>
      <c r="W94" s="330"/>
      <c r="X94" s="332"/>
      <c r="Y94" s="322"/>
      <c r="Z94" s="318"/>
      <c r="AA94" s="324"/>
    </row>
    <row r="95" spans="1:27" s="187" customFormat="1" ht="22.2" customHeight="1" x14ac:dyDescent="0.45">
      <c r="A95" s="289" t="s">
        <v>7799</v>
      </c>
      <c r="B95" s="325"/>
      <c r="C95" s="299"/>
      <c r="D95" s="327" t="str">
        <f xml:space="preserve">
IF(C96="ア",VLOOKUP(A96,ア!$A:$C,2,FALSE),
IF(C96="イ",VLOOKUP(A96,イ!$A:$C,2,FALSE),
IF(C96="ウ",HLOOKUP(A96,ウ!$1:$6,4,FALSE),
IF(C96="エ",VLOOKUP(A96,エ!$A:$E,4,FALSE),""))))</f>
        <v/>
      </c>
      <c r="E95" s="329" t="str">
        <f xml:space="preserve">
IF(C96="ア",VLOOKUP(A96,ア!$A:$C,3,FALSE),
IF(C96="イ",VLOOKUP(A96,イ!$A:$C,3,FALSE),
IF(C96="ウ",HLOOKUP(A96,ウ!$1:$6,5,FALSE)&amp;HLOOKUP(A96,ウ!$1:$6,6,FALSE),
IF(C96="エ",VLOOKUP(A96,エ!$A:$E,4,FALSE),""))))</f>
        <v/>
      </c>
      <c r="F95" s="331"/>
      <c r="G95" s="321"/>
      <c r="H95" s="317"/>
      <c r="I95" s="333"/>
      <c r="J95" s="289" t="s">
        <v>7859</v>
      </c>
      <c r="K95" s="325"/>
      <c r="L95" s="299"/>
      <c r="M95" s="327" t="str">
        <f xml:space="preserve">
IF(L96="ア",VLOOKUP(J96,ア!$A:$C,2,FALSE),
IF(L96="イ",VLOOKUP(J96,イ!$A:$C,2,FALSE),
IF(L96="ウ",HLOOKUP(J96,ウ!$1:$6,4,FALSE),
IF(L96="エ",VLOOKUP(J96,エ!$A:$E,4,FALSE),""))))</f>
        <v/>
      </c>
      <c r="N95" s="329" t="str">
        <f xml:space="preserve">
IF(L96="ア",VLOOKUP(J96,ア!$A:$C,3,FALSE),
IF(L96="イ",VLOOKUP(J96,イ!$A:$C,3,FALSE),
IF(L96="ウ",HLOOKUP(J96,ウ!$1:$6,5,FALSE)&amp;HLOOKUP(J96,ウ!$1:$6,6,FALSE),
IF(L96="エ",VLOOKUP(J96,エ!$A:$E,4,FALSE),""))))</f>
        <v/>
      </c>
      <c r="O95" s="331"/>
      <c r="P95" s="321"/>
      <c r="Q95" s="342"/>
      <c r="R95" s="333"/>
      <c r="S95" s="289" t="s">
        <v>7919</v>
      </c>
      <c r="T95" s="325"/>
      <c r="U95" s="299"/>
      <c r="V95" s="327" t="str">
        <f xml:space="preserve">
IF(U96="ア",VLOOKUP(S96,ア!$A:$C,2,FALSE),
IF(U96="イ",VLOOKUP(S96,イ!$A:$C,2,FALSE),
IF(U96="ウ",HLOOKUP(S96,ウ!$1:$6,4,FALSE),
IF(U96="エ",VLOOKUP(S96,エ!$A:$E,4,FALSE),""))))</f>
        <v/>
      </c>
      <c r="W95" s="329" t="str">
        <f xml:space="preserve">
IF(U96="ア",VLOOKUP(S96,ア!$A:$C,3,FALSE),
IF(U96="イ",VLOOKUP(S96,イ!$A:$C,3,FALSE),
IF(U96="ウ",HLOOKUP(S96,ウ!$1:$6,5,FALSE)&amp;HLOOKUP(S96,ウ!$1:$6,6,FALSE),
IF(U96="エ",VLOOKUP(S96,エ!$A:$E,4,FALSE),""))))</f>
        <v/>
      </c>
      <c r="X95" s="331"/>
      <c r="Y95" s="321"/>
      <c r="Z95" s="317"/>
      <c r="AA95" s="323"/>
    </row>
    <row r="96" spans="1:27" s="187" customFormat="1" ht="22.2" customHeight="1" x14ac:dyDescent="0.45">
      <c r="A96" s="288"/>
      <c r="B96" s="326"/>
      <c r="C96" s="300"/>
      <c r="D96" s="328"/>
      <c r="E96" s="330"/>
      <c r="F96" s="332"/>
      <c r="G96" s="322"/>
      <c r="H96" s="318"/>
      <c r="I96" s="334"/>
      <c r="J96" s="288"/>
      <c r="K96" s="326"/>
      <c r="L96" s="300"/>
      <c r="M96" s="328"/>
      <c r="N96" s="330"/>
      <c r="O96" s="332"/>
      <c r="P96" s="322"/>
      <c r="Q96" s="344"/>
      <c r="R96" s="334"/>
      <c r="S96" s="288"/>
      <c r="T96" s="326"/>
      <c r="U96" s="300"/>
      <c r="V96" s="328"/>
      <c r="W96" s="330"/>
      <c r="X96" s="332"/>
      <c r="Y96" s="322"/>
      <c r="Z96" s="318"/>
      <c r="AA96" s="324"/>
    </row>
    <row r="97" spans="1:27" s="187" customFormat="1" ht="22.2" customHeight="1" x14ac:dyDescent="0.45">
      <c r="A97" s="289" t="s">
        <v>7800</v>
      </c>
      <c r="B97" s="325"/>
      <c r="C97" s="299"/>
      <c r="D97" s="327" t="str">
        <f xml:space="preserve">
IF(C98="ア",VLOOKUP(A98,ア!$A:$C,2,FALSE),
IF(C98="イ",VLOOKUP(A98,イ!$A:$C,2,FALSE),
IF(C98="ウ",HLOOKUP(A98,ウ!$1:$6,4,FALSE),
IF(C98="エ",VLOOKUP(A98,エ!$A:$E,4,FALSE),""))))</f>
        <v/>
      </c>
      <c r="E97" s="329" t="str">
        <f xml:space="preserve">
IF(C98="ア",VLOOKUP(A98,ア!$A:$C,3,FALSE),
IF(C98="イ",VLOOKUP(A98,イ!$A:$C,3,FALSE),
IF(C98="ウ",HLOOKUP(A98,ウ!$1:$6,5,FALSE)&amp;HLOOKUP(A98,ウ!$1:$6,6,FALSE),
IF(C98="エ",VLOOKUP(A98,エ!$A:$E,4,FALSE),""))))</f>
        <v/>
      </c>
      <c r="F97" s="331"/>
      <c r="G97" s="321"/>
      <c r="H97" s="317"/>
      <c r="I97" s="333"/>
      <c r="J97" s="289" t="s">
        <v>7860</v>
      </c>
      <c r="K97" s="325"/>
      <c r="L97" s="299"/>
      <c r="M97" s="327" t="str">
        <f xml:space="preserve">
IF(L98="ア",VLOOKUP(J98,ア!$A:$C,2,FALSE),
IF(L98="イ",VLOOKUP(J98,イ!$A:$C,2,FALSE),
IF(L98="ウ",HLOOKUP(J98,ウ!$1:$6,4,FALSE),
IF(L98="エ",VLOOKUP(J98,エ!$A:$E,4,FALSE),""))))</f>
        <v/>
      </c>
      <c r="N97" s="329" t="str">
        <f xml:space="preserve">
IF(L98="ア",VLOOKUP(J98,ア!$A:$C,3,FALSE),
IF(L98="イ",VLOOKUP(J98,イ!$A:$C,3,FALSE),
IF(L98="ウ",HLOOKUP(J98,ウ!$1:$6,5,FALSE)&amp;HLOOKUP(J98,ウ!$1:$6,6,FALSE),
IF(L98="エ",VLOOKUP(J98,エ!$A:$E,4,FALSE),""))))</f>
        <v/>
      </c>
      <c r="O97" s="331"/>
      <c r="P97" s="321"/>
      <c r="Q97" s="342"/>
      <c r="R97" s="333"/>
      <c r="S97" s="289" t="s">
        <v>7920</v>
      </c>
      <c r="T97" s="325"/>
      <c r="U97" s="299"/>
      <c r="V97" s="327" t="str">
        <f xml:space="preserve">
IF(U98="ア",VLOOKUP(S98,ア!$A:$C,2,FALSE),
IF(U98="イ",VLOOKUP(S98,イ!$A:$C,2,FALSE),
IF(U98="ウ",HLOOKUP(S98,ウ!$1:$6,4,FALSE),
IF(U98="エ",VLOOKUP(S98,エ!$A:$E,4,FALSE),""))))</f>
        <v/>
      </c>
      <c r="W97" s="329" t="str">
        <f xml:space="preserve">
IF(U98="ア",VLOOKUP(S98,ア!$A:$C,3,FALSE),
IF(U98="イ",VLOOKUP(S98,イ!$A:$C,3,FALSE),
IF(U98="ウ",HLOOKUP(S98,ウ!$1:$6,5,FALSE)&amp;HLOOKUP(S98,ウ!$1:$6,6,FALSE),
IF(U98="エ",VLOOKUP(S98,エ!$A:$E,4,FALSE),""))))</f>
        <v/>
      </c>
      <c r="X97" s="331"/>
      <c r="Y97" s="321"/>
      <c r="Z97" s="317"/>
      <c r="AA97" s="323"/>
    </row>
    <row r="98" spans="1:27" s="187" customFormat="1" ht="22.2" customHeight="1" x14ac:dyDescent="0.45">
      <c r="A98" s="288"/>
      <c r="B98" s="326"/>
      <c r="C98" s="300"/>
      <c r="D98" s="328"/>
      <c r="E98" s="330"/>
      <c r="F98" s="332"/>
      <c r="G98" s="322"/>
      <c r="H98" s="318"/>
      <c r="I98" s="334"/>
      <c r="J98" s="288"/>
      <c r="K98" s="326"/>
      <c r="L98" s="300"/>
      <c r="M98" s="328"/>
      <c r="N98" s="330"/>
      <c r="O98" s="332"/>
      <c r="P98" s="322"/>
      <c r="Q98" s="344"/>
      <c r="R98" s="334"/>
      <c r="S98" s="288"/>
      <c r="T98" s="326"/>
      <c r="U98" s="300"/>
      <c r="V98" s="328"/>
      <c r="W98" s="330"/>
      <c r="X98" s="332"/>
      <c r="Y98" s="322"/>
      <c r="Z98" s="318"/>
      <c r="AA98" s="324"/>
    </row>
    <row r="99" spans="1:27" s="187" customFormat="1" ht="22.2" customHeight="1" x14ac:dyDescent="0.45">
      <c r="A99" s="289" t="s">
        <v>7801</v>
      </c>
      <c r="B99" s="325"/>
      <c r="C99" s="299"/>
      <c r="D99" s="327" t="str">
        <f xml:space="preserve">
IF(C100="ア",VLOOKUP(A100,ア!$A:$C,2,FALSE),
IF(C100="イ",VLOOKUP(A100,イ!$A:$C,2,FALSE),
IF(C100="ウ",HLOOKUP(A100,ウ!$1:$6,4,FALSE),
IF(C100="エ",VLOOKUP(A100,エ!$A:$E,4,FALSE),""))))</f>
        <v/>
      </c>
      <c r="E99" s="329" t="str">
        <f xml:space="preserve">
IF(C100="ア",VLOOKUP(A100,ア!$A:$C,3,FALSE),
IF(C100="イ",VLOOKUP(A100,イ!$A:$C,3,FALSE),
IF(C100="ウ",HLOOKUP(A100,ウ!$1:$6,5,FALSE)&amp;HLOOKUP(A100,ウ!$1:$6,6,FALSE),
IF(C100="エ",VLOOKUP(A100,エ!$A:$E,4,FALSE),""))))</f>
        <v/>
      </c>
      <c r="F99" s="331"/>
      <c r="G99" s="321"/>
      <c r="H99" s="317"/>
      <c r="I99" s="333"/>
      <c r="J99" s="289" t="s">
        <v>7861</v>
      </c>
      <c r="K99" s="325"/>
      <c r="L99" s="299"/>
      <c r="M99" s="327" t="str">
        <f xml:space="preserve">
IF(L100="ア",VLOOKUP(J100,ア!$A:$C,2,FALSE),
IF(L100="イ",VLOOKUP(J100,イ!$A:$C,2,FALSE),
IF(L100="ウ",HLOOKUP(J100,ウ!$1:$6,4,FALSE),
IF(L100="エ",VLOOKUP(J100,エ!$A:$E,4,FALSE),""))))</f>
        <v/>
      </c>
      <c r="N99" s="329" t="str">
        <f xml:space="preserve">
IF(L100="ア",VLOOKUP(J100,ア!$A:$C,3,FALSE),
IF(L100="イ",VLOOKUP(J100,イ!$A:$C,3,FALSE),
IF(L100="ウ",HLOOKUP(J100,ウ!$1:$6,5,FALSE)&amp;HLOOKUP(J100,ウ!$1:$6,6,FALSE),
IF(L100="エ",VLOOKUP(J100,エ!$A:$E,4,FALSE),""))))</f>
        <v/>
      </c>
      <c r="O99" s="331"/>
      <c r="P99" s="321"/>
      <c r="Q99" s="342"/>
      <c r="R99" s="333"/>
      <c r="S99" s="289" t="s">
        <v>7921</v>
      </c>
      <c r="T99" s="325"/>
      <c r="U99" s="299"/>
      <c r="V99" s="327" t="str">
        <f xml:space="preserve">
IF(U100="ア",VLOOKUP(S100,ア!$A:$C,2,FALSE),
IF(U100="イ",VLOOKUP(S100,イ!$A:$C,2,FALSE),
IF(U100="ウ",HLOOKUP(S100,ウ!$1:$6,4,FALSE),
IF(U100="エ",VLOOKUP(S100,エ!$A:$E,4,FALSE),""))))</f>
        <v/>
      </c>
      <c r="W99" s="329" t="str">
        <f xml:space="preserve">
IF(U100="ア",VLOOKUP(S100,ア!$A:$C,3,FALSE),
IF(U100="イ",VLOOKUP(S100,イ!$A:$C,3,FALSE),
IF(U100="ウ",HLOOKUP(S100,ウ!$1:$6,5,FALSE)&amp;HLOOKUP(S100,ウ!$1:$6,6,FALSE),
IF(U100="エ",VLOOKUP(S100,エ!$A:$E,4,FALSE),""))))</f>
        <v/>
      </c>
      <c r="X99" s="331"/>
      <c r="Y99" s="321"/>
      <c r="Z99" s="317"/>
      <c r="AA99" s="323"/>
    </row>
    <row r="100" spans="1:27" s="187" customFormat="1" ht="22.2" customHeight="1" x14ac:dyDescent="0.45">
      <c r="A100" s="288"/>
      <c r="B100" s="326"/>
      <c r="C100" s="300"/>
      <c r="D100" s="328"/>
      <c r="E100" s="330"/>
      <c r="F100" s="332"/>
      <c r="G100" s="322"/>
      <c r="H100" s="318"/>
      <c r="I100" s="334"/>
      <c r="J100" s="288"/>
      <c r="K100" s="326"/>
      <c r="L100" s="300"/>
      <c r="M100" s="328"/>
      <c r="N100" s="330"/>
      <c r="O100" s="332"/>
      <c r="P100" s="322"/>
      <c r="Q100" s="344"/>
      <c r="R100" s="334"/>
      <c r="S100" s="288"/>
      <c r="T100" s="326"/>
      <c r="U100" s="300"/>
      <c r="V100" s="328"/>
      <c r="W100" s="330"/>
      <c r="X100" s="332"/>
      <c r="Y100" s="322"/>
      <c r="Z100" s="318"/>
      <c r="AA100" s="324"/>
    </row>
    <row r="101" spans="1:27" s="187" customFormat="1" ht="22.2" customHeight="1" x14ac:dyDescent="0.45">
      <c r="A101" s="289" t="s">
        <v>7802</v>
      </c>
      <c r="B101" s="325"/>
      <c r="C101" s="299"/>
      <c r="D101" s="327" t="str">
        <f xml:space="preserve">
IF(C102="ア",VLOOKUP(A102,ア!$A:$C,2,FALSE),
IF(C102="イ",VLOOKUP(A102,イ!$A:$C,2,FALSE),
IF(C102="ウ",HLOOKUP(A102,ウ!$1:$6,4,FALSE),
IF(C102="エ",VLOOKUP(A102,エ!$A:$E,4,FALSE),""))))</f>
        <v/>
      </c>
      <c r="E101" s="329" t="str">
        <f xml:space="preserve">
IF(C102="ア",VLOOKUP(A102,ア!$A:$C,3,FALSE),
IF(C102="イ",VLOOKUP(A102,イ!$A:$C,3,FALSE),
IF(C102="ウ",HLOOKUP(A102,ウ!$1:$6,5,FALSE)&amp;HLOOKUP(A102,ウ!$1:$6,6,FALSE),
IF(C102="エ",VLOOKUP(A102,エ!$A:$E,4,FALSE),""))))</f>
        <v/>
      </c>
      <c r="F101" s="331"/>
      <c r="G101" s="321"/>
      <c r="H101" s="317"/>
      <c r="I101" s="333"/>
      <c r="J101" s="289" t="s">
        <v>7862</v>
      </c>
      <c r="K101" s="325"/>
      <c r="L101" s="299"/>
      <c r="M101" s="327" t="str">
        <f xml:space="preserve">
IF(L102="ア",VLOOKUP(J102,ア!$A:$C,2,FALSE),
IF(L102="イ",VLOOKUP(J102,イ!$A:$C,2,FALSE),
IF(L102="ウ",HLOOKUP(J102,ウ!$1:$6,4,FALSE),
IF(L102="エ",VLOOKUP(J102,エ!$A:$E,4,FALSE),""))))</f>
        <v/>
      </c>
      <c r="N101" s="329" t="str">
        <f xml:space="preserve">
IF(L102="ア",VLOOKUP(J102,ア!$A:$C,3,FALSE),
IF(L102="イ",VLOOKUP(J102,イ!$A:$C,3,FALSE),
IF(L102="ウ",HLOOKUP(J102,ウ!$1:$6,5,FALSE)&amp;HLOOKUP(J102,ウ!$1:$6,6,FALSE),
IF(L102="エ",VLOOKUP(J102,エ!$A:$E,4,FALSE),""))))</f>
        <v/>
      </c>
      <c r="O101" s="331"/>
      <c r="P101" s="321"/>
      <c r="Q101" s="342"/>
      <c r="R101" s="333"/>
      <c r="S101" s="289" t="s">
        <v>7922</v>
      </c>
      <c r="T101" s="325"/>
      <c r="U101" s="299"/>
      <c r="V101" s="327" t="str">
        <f xml:space="preserve">
IF(U102="ア",VLOOKUP(S102,ア!$A:$C,2,FALSE),
IF(U102="イ",VLOOKUP(S102,イ!$A:$C,2,FALSE),
IF(U102="ウ",HLOOKUP(S102,ウ!$1:$6,4,FALSE),
IF(U102="エ",VLOOKUP(S102,エ!$A:$E,4,FALSE),""))))</f>
        <v/>
      </c>
      <c r="W101" s="329" t="str">
        <f xml:space="preserve">
IF(U102="ア",VLOOKUP(S102,ア!$A:$C,3,FALSE),
IF(U102="イ",VLOOKUP(S102,イ!$A:$C,3,FALSE),
IF(U102="ウ",HLOOKUP(S102,ウ!$1:$6,5,FALSE)&amp;HLOOKUP(S102,ウ!$1:$6,6,FALSE),
IF(U102="エ",VLOOKUP(S102,エ!$A:$E,4,FALSE),""))))</f>
        <v/>
      </c>
      <c r="X101" s="331"/>
      <c r="Y101" s="321"/>
      <c r="Z101" s="317"/>
      <c r="AA101" s="323"/>
    </row>
    <row r="102" spans="1:27" s="187" customFormat="1" ht="22.2" customHeight="1" x14ac:dyDescent="0.45">
      <c r="A102" s="288"/>
      <c r="B102" s="326"/>
      <c r="C102" s="300"/>
      <c r="D102" s="328"/>
      <c r="E102" s="330"/>
      <c r="F102" s="332"/>
      <c r="G102" s="322"/>
      <c r="H102" s="318"/>
      <c r="I102" s="334"/>
      <c r="J102" s="288"/>
      <c r="K102" s="326"/>
      <c r="L102" s="300"/>
      <c r="M102" s="328"/>
      <c r="N102" s="330"/>
      <c r="O102" s="332"/>
      <c r="P102" s="322"/>
      <c r="Q102" s="344"/>
      <c r="R102" s="334"/>
      <c r="S102" s="288"/>
      <c r="T102" s="326"/>
      <c r="U102" s="300"/>
      <c r="V102" s="328"/>
      <c r="W102" s="330"/>
      <c r="X102" s="332"/>
      <c r="Y102" s="322"/>
      <c r="Z102" s="318"/>
      <c r="AA102" s="324"/>
    </row>
    <row r="103" spans="1:27" s="187" customFormat="1" ht="22.2" customHeight="1" x14ac:dyDescent="0.45">
      <c r="A103" s="289" t="s">
        <v>7803</v>
      </c>
      <c r="B103" s="325"/>
      <c r="C103" s="299"/>
      <c r="D103" s="327" t="str">
        <f xml:space="preserve">
IF(C104="ア",VLOOKUP(A104,ア!$A:$C,2,FALSE),
IF(C104="イ",VLOOKUP(A104,イ!$A:$C,2,FALSE),
IF(C104="ウ",HLOOKUP(A104,ウ!$1:$6,4,FALSE),
IF(C104="エ",VLOOKUP(A104,エ!$A:$E,4,FALSE),""))))</f>
        <v/>
      </c>
      <c r="E103" s="329" t="str">
        <f xml:space="preserve">
IF(C104="ア",VLOOKUP(A104,ア!$A:$C,3,FALSE),
IF(C104="イ",VLOOKUP(A104,イ!$A:$C,3,FALSE),
IF(C104="ウ",HLOOKUP(A104,ウ!$1:$6,5,FALSE)&amp;HLOOKUP(A104,ウ!$1:$6,6,FALSE),
IF(C104="エ",VLOOKUP(A104,エ!$A:$E,4,FALSE),""))))</f>
        <v/>
      </c>
      <c r="F103" s="331"/>
      <c r="G103" s="321"/>
      <c r="H103" s="317"/>
      <c r="I103" s="333"/>
      <c r="J103" s="289" t="s">
        <v>7863</v>
      </c>
      <c r="K103" s="325"/>
      <c r="L103" s="299"/>
      <c r="M103" s="327" t="str">
        <f xml:space="preserve">
IF(L104="ア",VLOOKUP(J104,ア!$A:$C,2,FALSE),
IF(L104="イ",VLOOKUP(J104,イ!$A:$C,2,FALSE),
IF(L104="ウ",HLOOKUP(J104,ウ!$1:$6,4,FALSE),
IF(L104="エ",VLOOKUP(J104,エ!$A:$E,4,FALSE),""))))</f>
        <v/>
      </c>
      <c r="N103" s="329" t="str">
        <f xml:space="preserve">
IF(L104="ア",VLOOKUP(J104,ア!$A:$C,3,FALSE),
IF(L104="イ",VLOOKUP(J104,イ!$A:$C,3,FALSE),
IF(L104="ウ",HLOOKUP(J104,ウ!$1:$6,5,FALSE)&amp;HLOOKUP(J104,ウ!$1:$6,6,FALSE),
IF(L104="エ",VLOOKUP(J104,エ!$A:$E,4,FALSE),""))))</f>
        <v/>
      </c>
      <c r="O103" s="331"/>
      <c r="P103" s="321"/>
      <c r="Q103" s="342"/>
      <c r="R103" s="333"/>
      <c r="S103" s="289" t="s">
        <v>7923</v>
      </c>
      <c r="T103" s="325"/>
      <c r="U103" s="299"/>
      <c r="V103" s="327" t="str">
        <f xml:space="preserve">
IF(U104="ア",VLOOKUP(S104,ア!$A:$C,2,FALSE),
IF(U104="イ",VLOOKUP(S104,イ!$A:$C,2,FALSE),
IF(U104="ウ",HLOOKUP(S104,ウ!$1:$6,4,FALSE),
IF(U104="エ",VLOOKUP(S104,エ!$A:$E,4,FALSE),""))))</f>
        <v/>
      </c>
      <c r="W103" s="329" t="str">
        <f xml:space="preserve">
IF(U104="ア",VLOOKUP(S104,ア!$A:$C,3,FALSE),
IF(U104="イ",VLOOKUP(S104,イ!$A:$C,3,FALSE),
IF(U104="ウ",HLOOKUP(S104,ウ!$1:$6,5,FALSE)&amp;HLOOKUP(S104,ウ!$1:$6,6,FALSE),
IF(U104="エ",VLOOKUP(S104,エ!$A:$E,4,FALSE),""))))</f>
        <v/>
      </c>
      <c r="X103" s="331"/>
      <c r="Y103" s="321"/>
      <c r="Z103" s="317"/>
      <c r="AA103" s="323"/>
    </row>
    <row r="104" spans="1:27" s="187" customFormat="1" ht="22.2" customHeight="1" x14ac:dyDescent="0.45">
      <c r="A104" s="288"/>
      <c r="B104" s="326"/>
      <c r="C104" s="300"/>
      <c r="D104" s="328"/>
      <c r="E104" s="330"/>
      <c r="F104" s="332"/>
      <c r="G104" s="322"/>
      <c r="H104" s="318"/>
      <c r="I104" s="334"/>
      <c r="J104" s="288"/>
      <c r="K104" s="326"/>
      <c r="L104" s="300"/>
      <c r="M104" s="328"/>
      <c r="N104" s="330"/>
      <c r="O104" s="332"/>
      <c r="P104" s="322"/>
      <c r="Q104" s="344"/>
      <c r="R104" s="334"/>
      <c r="S104" s="288"/>
      <c r="T104" s="326"/>
      <c r="U104" s="300"/>
      <c r="V104" s="328"/>
      <c r="W104" s="330"/>
      <c r="X104" s="332"/>
      <c r="Y104" s="322"/>
      <c r="Z104" s="318"/>
      <c r="AA104" s="324"/>
    </row>
    <row r="105" spans="1:27" s="187" customFormat="1" ht="22.2" customHeight="1" x14ac:dyDescent="0.45">
      <c r="A105" s="289" t="s">
        <v>7804</v>
      </c>
      <c r="B105" s="325"/>
      <c r="C105" s="299"/>
      <c r="D105" s="327" t="str">
        <f xml:space="preserve">
IF(C106="ア",VLOOKUP(A106,ア!$A:$C,2,FALSE),
IF(C106="イ",VLOOKUP(A106,イ!$A:$C,2,FALSE),
IF(C106="ウ",HLOOKUP(A106,ウ!$1:$6,4,FALSE),
IF(C106="エ",VLOOKUP(A106,エ!$A:$E,4,FALSE),""))))</f>
        <v/>
      </c>
      <c r="E105" s="329" t="str">
        <f xml:space="preserve">
IF(C106="ア",VLOOKUP(A106,ア!$A:$C,3,FALSE),
IF(C106="イ",VLOOKUP(A106,イ!$A:$C,3,FALSE),
IF(C106="ウ",HLOOKUP(A106,ウ!$1:$6,5,FALSE)&amp;HLOOKUP(A106,ウ!$1:$6,6,FALSE),
IF(C106="エ",VLOOKUP(A106,エ!$A:$E,4,FALSE),""))))</f>
        <v/>
      </c>
      <c r="F105" s="331"/>
      <c r="G105" s="321"/>
      <c r="H105" s="317"/>
      <c r="I105" s="333"/>
      <c r="J105" s="289" t="s">
        <v>7864</v>
      </c>
      <c r="K105" s="325"/>
      <c r="L105" s="299"/>
      <c r="M105" s="327" t="str">
        <f xml:space="preserve">
IF(L106="ア",VLOOKUP(J106,ア!$A:$C,2,FALSE),
IF(L106="イ",VLOOKUP(J106,イ!$A:$C,2,FALSE),
IF(L106="ウ",HLOOKUP(J106,ウ!$1:$6,4,FALSE),
IF(L106="エ",VLOOKUP(J106,エ!$A:$E,4,FALSE),""))))</f>
        <v/>
      </c>
      <c r="N105" s="329" t="str">
        <f xml:space="preserve">
IF(L106="ア",VLOOKUP(J106,ア!$A:$C,3,FALSE),
IF(L106="イ",VLOOKUP(J106,イ!$A:$C,3,FALSE),
IF(L106="ウ",HLOOKUP(J106,ウ!$1:$6,5,FALSE)&amp;HLOOKUP(J106,ウ!$1:$6,6,FALSE),
IF(L106="エ",VLOOKUP(J106,エ!$A:$E,4,FALSE),""))))</f>
        <v/>
      </c>
      <c r="O105" s="331"/>
      <c r="P105" s="321"/>
      <c r="Q105" s="342"/>
      <c r="R105" s="333"/>
      <c r="S105" s="289" t="s">
        <v>7924</v>
      </c>
      <c r="T105" s="325"/>
      <c r="U105" s="299"/>
      <c r="V105" s="327" t="str">
        <f xml:space="preserve">
IF(U106="ア",VLOOKUP(S106,ア!$A:$C,2,FALSE),
IF(U106="イ",VLOOKUP(S106,イ!$A:$C,2,FALSE),
IF(U106="ウ",HLOOKUP(S106,ウ!$1:$6,4,FALSE),
IF(U106="エ",VLOOKUP(S106,エ!$A:$E,4,FALSE),""))))</f>
        <v/>
      </c>
      <c r="W105" s="329" t="str">
        <f xml:space="preserve">
IF(U106="ア",VLOOKUP(S106,ア!$A:$C,3,FALSE),
IF(U106="イ",VLOOKUP(S106,イ!$A:$C,3,FALSE),
IF(U106="ウ",HLOOKUP(S106,ウ!$1:$6,5,FALSE)&amp;HLOOKUP(S106,ウ!$1:$6,6,FALSE),
IF(U106="エ",VLOOKUP(S106,エ!$A:$E,4,FALSE),""))))</f>
        <v/>
      </c>
      <c r="X105" s="331"/>
      <c r="Y105" s="321"/>
      <c r="Z105" s="317"/>
      <c r="AA105" s="323"/>
    </row>
    <row r="106" spans="1:27" s="184" customFormat="1" ht="22.2" customHeight="1" thickBot="1" x14ac:dyDescent="0.2">
      <c r="A106" s="290"/>
      <c r="B106" s="339"/>
      <c r="C106" s="301"/>
      <c r="D106" s="340"/>
      <c r="E106" s="335"/>
      <c r="F106" s="336"/>
      <c r="G106" s="337"/>
      <c r="H106" s="319"/>
      <c r="I106" s="341"/>
      <c r="J106" s="290"/>
      <c r="K106" s="339"/>
      <c r="L106" s="301"/>
      <c r="M106" s="340"/>
      <c r="N106" s="335"/>
      <c r="O106" s="336"/>
      <c r="P106" s="337"/>
      <c r="Q106" s="343"/>
      <c r="R106" s="341"/>
      <c r="S106" s="290"/>
      <c r="T106" s="339"/>
      <c r="U106" s="301"/>
      <c r="V106" s="340"/>
      <c r="W106" s="335"/>
      <c r="X106" s="336"/>
      <c r="Y106" s="337"/>
      <c r="Z106" s="319"/>
      <c r="AA106" s="338"/>
    </row>
    <row r="107" spans="1:27" s="187" customFormat="1" ht="22.2" customHeight="1" x14ac:dyDescent="0.45">
      <c r="A107" s="287" t="s">
        <v>7805</v>
      </c>
      <c r="B107" s="345"/>
      <c r="C107" s="302"/>
      <c r="D107" s="346" t="str">
        <f xml:space="preserve">
IF(C108="ア",VLOOKUP(A108,ア!$A:$C,2,FALSE),
IF(C108="イ",VLOOKUP(A108,イ!$A:$C,2,FALSE),
IF(C108="ウ",HLOOKUP(A108,ウ!$1:$6,4,FALSE),
IF(C108="エ",VLOOKUP(A108,エ!$A:$E,4,FALSE),""))))</f>
        <v/>
      </c>
      <c r="E107" s="347" t="str">
        <f xml:space="preserve">
IF(C108="ア",VLOOKUP(A108,ア!$A:$C,3,FALSE),
IF(C108="イ",VLOOKUP(A108,イ!$A:$C,3,FALSE),
IF(C108="ウ",HLOOKUP(A108,ウ!$1:$6,5,FALSE)&amp;HLOOKUP(A108,ウ!$1:$6,6,FALSE),
IF(C108="エ",VLOOKUP(A108,エ!$A:$E,4,FALSE),""))))</f>
        <v/>
      </c>
      <c r="F107" s="348"/>
      <c r="G107" s="349"/>
      <c r="H107" s="320"/>
      <c r="I107" s="350"/>
      <c r="J107" s="287" t="s">
        <v>7865</v>
      </c>
      <c r="K107" s="345"/>
      <c r="L107" s="302"/>
      <c r="M107" s="346" t="str">
        <f xml:space="preserve">
IF(L108="ア",VLOOKUP(J108,ア!$A:$C,2,FALSE),
IF(L108="イ",VLOOKUP(J108,イ!$A:$C,2,FALSE),
IF(L108="ウ",HLOOKUP(J108,ウ!$1:$6,4,FALSE),
IF(L108="エ",VLOOKUP(J108,エ!$A:$E,4,FALSE),""))))</f>
        <v/>
      </c>
      <c r="N107" s="347" t="str">
        <f xml:space="preserve">
IF(L108="ア",VLOOKUP(J108,ア!$A:$C,3,FALSE),
IF(L108="イ",VLOOKUP(J108,イ!$A:$C,3,FALSE),
IF(L108="ウ",HLOOKUP(J108,ウ!$1:$6,5,FALSE)&amp;HLOOKUP(J108,ウ!$1:$6,6,FALSE),
IF(L108="エ",VLOOKUP(J108,エ!$A:$E,4,FALSE),""))))</f>
        <v/>
      </c>
      <c r="O107" s="348"/>
      <c r="P107" s="349"/>
      <c r="Q107" s="351"/>
      <c r="R107" s="350"/>
      <c r="S107" s="287" t="s">
        <v>7925</v>
      </c>
      <c r="T107" s="345"/>
      <c r="U107" s="302"/>
      <c r="V107" s="357" t="str">
        <f xml:space="preserve">
IF(U108="ア",VLOOKUP(S108,ア!$A:$C,2,FALSE),
IF(U108="イ",VLOOKUP(S108,イ!$A:$C,2,FALSE),
IF(U108="ウ",HLOOKUP(S108,ウ!$1:$6,4,FALSE),
IF(U108="エ",VLOOKUP(S108,エ!$A:$E,4,FALSE),""))))</f>
        <v/>
      </c>
      <c r="W107" s="358" t="str">
        <f xml:space="preserve">
IF(U108="ア",VLOOKUP(S108,ア!$A:$C,3,FALSE),
IF(U108="イ",VLOOKUP(S108,イ!$A:$C,3,FALSE),
IF(U108="ウ",HLOOKUP(S108,ウ!$1:$6,5,FALSE)&amp;HLOOKUP(S108,ウ!$1:$6,6,FALSE),
IF(U108="エ",VLOOKUP(S108,エ!$A:$E,4,FALSE),""))))</f>
        <v/>
      </c>
      <c r="X107" s="348"/>
      <c r="Y107" s="349"/>
      <c r="Z107" s="320"/>
      <c r="AA107" s="364"/>
    </row>
    <row r="108" spans="1:27" s="187" customFormat="1" ht="22.2" customHeight="1" x14ac:dyDescent="0.45">
      <c r="A108" s="288"/>
      <c r="B108" s="326"/>
      <c r="C108" s="300"/>
      <c r="D108" s="328"/>
      <c r="E108" s="330"/>
      <c r="F108" s="332"/>
      <c r="G108" s="322"/>
      <c r="H108" s="318"/>
      <c r="I108" s="334"/>
      <c r="J108" s="288"/>
      <c r="K108" s="326"/>
      <c r="L108" s="300"/>
      <c r="M108" s="328"/>
      <c r="N108" s="330"/>
      <c r="O108" s="332"/>
      <c r="P108" s="322"/>
      <c r="Q108" s="344"/>
      <c r="R108" s="334"/>
      <c r="S108" s="288"/>
      <c r="T108" s="326"/>
      <c r="U108" s="300"/>
      <c r="V108" s="328"/>
      <c r="W108" s="330"/>
      <c r="X108" s="332"/>
      <c r="Y108" s="322"/>
      <c r="Z108" s="318"/>
      <c r="AA108" s="324"/>
    </row>
    <row r="109" spans="1:27" s="187" customFormat="1" ht="22.2" customHeight="1" x14ac:dyDescent="0.45">
      <c r="A109" s="289" t="s">
        <v>7806</v>
      </c>
      <c r="B109" s="325"/>
      <c r="C109" s="299"/>
      <c r="D109" s="327" t="str">
        <f xml:space="preserve">
IF(C110="ア",VLOOKUP(A110,ア!$A:$C,2,FALSE),
IF(C110="イ",VLOOKUP(A110,イ!$A:$C,2,FALSE),
IF(C110="ウ",HLOOKUP(A110,ウ!$1:$6,4,FALSE),
IF(C110="エ",VLOOKUP(A110,エ!$A:$E,4,FALSE),""))))</f>
        <v/>
      </c>
      <c r="E109" s="329" t="str">
        <f xml:space="preserve">
IF(C110="ア",VLOOKUP(A110,ア!$A:$C,3,FALSE),
IF(C110="イ",VLOOKUP(A110,イ!$A:$C,3,FALSE),
IF(C110="ウ",HLOOKUP(A110,ウ!$1:$6,5,FALSE)&amp;HLOOKUP(A110,ウ!$1:$6,6,FALSE),
IF(C110="エ",VLOOKUP(A110,エ!$A:$E,4,FALSE),""))))</f>
        <v/>
      </c>
      <c r="F109" s="331"/>
      <c r="G109" s="321"/>
      <c r="H109" s="317"/>
      <c r="I109" s="333"/>
      <c r="J109" s="289" t="s">
        <v>7866</v>
      </c>
      <c r="K109" s="325"/>
      <c r="L109" s="299"/>
      <c r="M109" s="327" t="str">
        <f xml:space="preserve">
IF(L110="ア",VLOOKUP(J110,ア!$A:$C,2,FALSE),
IF(L110="イ",VLOOKUP(J110,イ!$A:$C,2,FALSE),
IF(L110="ウ",HLOOKUP(J110,ウ!$1:$6,4,FALSE),
IF(L110="エ",VLOOKUP(J110,エ!$A:$E,4,FALSE),""))))</f>
        <v/>
      </c>
      <c r="N109" s="329" t="str">
        <f xml:space="preserve">
IF(L110="ア",VLOOKUP(J110,ア!$A:$C,3,FALSE),
IF(L110="イ",VLOOKUP(J110,イ!$A:$C,3,FALSE),
IF(L110="ウ",HLOOKUP(J110,ウ!$1:$6,5,FALSE)&amp;HLOOKUP(J110,ウ!$1:$6,6,FALSE),
IF(L110="エ",VLOOKUP(J110,エ!$A:$E,4,FALSE),""))))</f>
        <v/>
      </c>
      <c r="O109" s="331"/>
      <c r="P109" s="321"/>
      <c r="Q109" s="342"/>
      <c r="R109" s="333"/>
      <c r="S109" s="289" t="s">
        <v>7926</v>
      </c>
      <c r="T109" s="325"/>
      <c r="U109" s="299"/>
      <c r="V109" s="327" t="str">
        <f xml:space="preserve">
IF(U110="ア",VLOOKUP(S110,ア!$A:$C,2,FALSE),
IF(U110="イ",VLOOKUP(S110,イ!$A:$C,2,FALSE),
IF(U110="ウ",HLOOKUP(S110,ウ!$1:$6,4,FALSE),
IF(U110="エ",VLOOKUP(S110,エ!$A:$E,4,FALSE),""))))</f>
        <v/>
      </c>
      <c r="W109" s="329" t="str">
        <f xml:space="preserve">
IF(U110="ア",VLOOKUP(S110,ア!$A:$C,3,FALSE),
IF(U110="イ",VLOOKUP(S110,イ!$A:$C,3,FALSE),
IF(U110="ウ",HLOOKUP(S110,ウ!$1:$6,5,FALSE)&amp;HLOOKUP(S110,ウ!$1:$6,6,FALSE),
IF(U110="エ",VLOOKUP(S110,エ!$A:$E,4,FALSE),""))))</f>
        <v/>
      </c>
      <c r="X109" s="331"/>
      <c r="Y109" s="321"/>
      <c r="Z109" s="317"/>
      <c r="AA109" s="323"/>
    </row>
    <row r="110" spans="1:27" s="187" customFormat="1" ht="22.2" customHeight="1" x14ac:dyDescent="0.45">
      <c r="A110" s="288"/>
      <c r="B110" s="326"/>
      <c r="C110" s="300"/>
      <c r="D110" s="328"/>
      <c r="E110" s="330"/>
      <c r="F110" s="332"/>
      <c r="G110" s="322"/>
      <c r="H110" s="318"/>
      <c r="I110" s="334"/>
      <c r="J110" s="288"/>
      <c r="K110" s="326"/>
      <c r="L110" s="300"/>
      <c r="M110" s="328"/>
      <c r="N110" s="330"/>
      <c r="O110" s="332"/>
      <c r="P110" s="322"/>
      <c r="Q110" s="344"/>
      <c r="R110" s="334"/>
      <c r="S110" s="288"/>
      <c r="T110" s="326"/>
      <c r="U110" s="300"/>
      <c r="V110" s="328"/>
      <c r="W110" s="330"/>
      <c r="X110" s="332"/>
      <c r="Y110" s="322"/>
      <c r="Z110" s="318"/>
      <c r="AA110" s="324"/>
    </row>
    <row r="111" spans="1:27" s="187" customFormat="1" ht="22.2" customHeight="1" x14ac:dyDescent="0.45">
      <c r="A111" s="289" t="s">
        <v>7807</v>
      </c>
      <c r="B111" s="325"/>
      <c r="C111" s="299"/>
      <c r="D111" s="327" t="str">
        <f xml:space="preserve">
IF(C112="ア",VLOOKUP(A112,ア!$A:$C,2,FALSE),
IF(C112="イ",VLOOKUP(A112,イ!$A:$C,2,FALSE),
IF(C112="ウ",HLOOKUP(A112,ウ!$1:$6,4,FALSE),
IF(C112="エ",VLOOKUP(A112,エ!$A:$E,4,FALSE),""))))</f>
        <v/>
      </c>
      <c r="E111" s="329" t="str">
        <f xml:space="preserve">
IF(C112="ア",VLOOKUP(A112,ア!$A:$C,3,FALSE),
IF(C112="イ",VLOOKUP(A112,イ!$A:$C,3,FALSE),
IF(C112="ウ",HLOOKUP(A112,ウ!$1:$6,5,FALSE)&amp;HLOOKUP(A112,ウ!$1:$6,6,FALSE),
IF(C112="エ",VLOOKUP(A112,エ!$A:$E,4,FALSE),""))))</f>
        <v/>
      </c>
      <c r="F111" s="331"/>
      <c r="G111" s="321"/>
      <c r="H111" s="317"/>
      <c r="I111" s="333"/>
      <c r="J111" s="289" t="s">
        <v>7867</v>
      </c>
      <c r="K111" s="325"/>
      <c r="L111" s="299"/>
      <c r="M111" s="327" t="str">
        <f xml:space="preserve">
IF(L112="ア",VLOOKUP(J112,ア!$A:$C,2,FALSE),
IF(L112="イ",VLOOKUP(J112,イ!$A:$C,2,FALSE),
IF(L112="ウ",HLOOKUP(J112,ウ!$1:$6,4,FALSE),
IF(L112="エ",VLOOKUP(J112,エ!$A:$E,4,FALSE),""))))</f>
        <v/>
      </c>
      <c r="N111" s="329" t="str">
        <f xml:space="preserve">
IF(L112="ア",VLOOKUP(J112,ア!$A:$C,3,FALSE),
IF(L112="イ",VLOOKUP(J112,イ!$A:$C,3,FALSE),
IF(L112="ウ",HLOOKUP(J112,ウ!$1:$6,5,FALSE)&amp;HLOOKUP(J112,ウ!$1:$6,6,FALSE),
IF(L112="エ",VLOOKUP(J112,エ!$A:$E,4,FALSE),""))))</f>
        <v/>
      </c>
      <c r="O111" s="331"/>
      <c r="P111" s="321"/>
      <c r="Q111" s="342"/>
      <c r="R111" s="333"/>
      <c r="S111" s="289" t="s">
        <v>7927</v>
      </c>
      <c r="T111" s="325"/>
      <c r="U111" s="299"/>
      <c r="V111" s="327" t="str">
        <f xml:space="preserve">
IF(U112="ア",VLOOKUP(S112,ア!$A:$C,2,FALSE),
IF(U112="イ",VLOOKUP(S112,イ!$A:$C,2,FALSE),
IF(U112="ウ",HLOOKUP(S112,ウ!$1:$6,4,FALSE),
IF(U112="エ",VLOOKUP(S112,エ!$A:$E,4,FALSE),""))))</f>
        <v/>
      </c>
      <c r="W111" s="329" t="str">
        <f xml:space="preserve">
IF(U112="ア",VLOOKUP(S112,ア!$A:$C,3,FALSE),
IF(U112="イ",VLOOKUP(S112,イ!$A:$C,3,FALSE),
IF(U112="ウ",HLOOKUP(S112,ウ!$1:$6,5,FALSE)&amp;HLOOKUP(S112,ウ!$1:$6,6,FALSE),
IF(U112="エ",VLOOKUP(S112,エ!$A:$E,4,FALSE),""))))</f>
        <v/>
      </c>
      <c r="X111" s="331"/>
      <c r="Y111" s="321"/>
      <c r="Z111" s="317"/>
      <c r="AA111" s="323"/>
    </row>
    <row r="112" spans="1:27" s="187" customFormat="1" ht="22.2" customHeight="1" x14ac:dyDescent="0.45">
      <c r="A112" s="288"/>
      <c r="B112" s="326"/>
      <c r="C112" s="300"/>
      <c r="D112" s="328"/>
      <c r="E112" s="330"/>
      <c r="F112" s="332"/>
      <c r="G112" s="322"/>
      <c r="H112" s="318"/>
      <c r="I112" s="334"/>
      <c r="J112" s="288"/>
      <c r="K112" s="326"/>
      <c r="L112" s="300"/>
      <c r="M112" s="328"/>
      <c r="N112" s="330"/>
      <c r="O112" s="332"/>
      <c r="P112" s="322"/>
      <c r="Q112" s="344"/>
      <c r="R112" s="334"/>
      <c r="S112" s="288"/>
      <c r="T112" s="326"/>
      <c r="U112" s="300"/>
      <c r="V112" s="328"/>
      <c r="W112" s="330"/>
      <c r="X112" s="332"/>
      <c r="Y112" s="322"/>
      <c r="Z112" s="318"/>
      <c r="AA112" s="324"/>
    </row>
    <row r="113" spans="1:27" s="187" customFormat="1" ht="22.2" customHeight="1" x14ac:dyDescent="0.45">
      <c r="A113" s="289" t="s">
        <v>7808</v>
      </c>
      <c r="B113" s="325"/>
      <c r="C113" s="299"/>
      <c r="D113" s="327" t="str">
        <f xml:space="preserve">
IF(C114="ア",VLOOKUP(A114,ア!$A:$C,2,FALSE),
IF(C114="イ",VLOOKUP(A114,イ!$A:$C,2,FALSE),
IF(C114="ウ",HLOOKUP(A114,ウ!$1:$6,4,FALSE),
IF(C114="エ",VLOOKUP(A114,エ!$A:$E,4,FALSE),""))))</f>
        <v/>
      </c>
      <c r="E113" s="329" t="str">
        <f xml:space="preserve">
IF(C114="ア",VLOOKUP(A114,ア!$A:$C,3,FALSE),
IF(C114="イ",VLOOKUP(A114,イ!$A:$C,3,FALSE),
IF(C114="ウ",HLOOKUP(A114,ウ!$1:$6,5,FALSE)&amp;HLOOKUP(A114,ウ!$1:$6,6,FALSE),
IF(C114="エ",VLOOKUP(A114,エ!$A:$E,4,FALSE),""))))</f>
        <v/>
      </c>
      <c r="F113" s="331"/>
      <c r="G113" s="321"/>
      <c r="H113" s="317"/>
      <c r="I113" s="333"/>
      <c r="J113" s="289" t="s">
        <v>7868</v>
      </c>
      <c r="K113" s="325"/>
      <c r="L113" s="299"/>
      <c r="M113" s="327" t="str">
        <f xml:space="preserve">
IF(L114="ア",VLOOKUP(J114,ア!$A:$C,2,FALSE),
IF(L114="イ",VLOOKUP(J114,イ!$A:$C,2,FALSE),
IF(L114="ウ",HLOOKUP(J114,ウ!$1:$6,4,FALSE),
IF(L114="エ",VLOOKUP(J114,エ!$A:$E,4,FALSE),""))))</f>
        <v/>
      </c>
      <c r="N113" s="329" t="str">
        <f xml:space="preserve">
IF(L114="ア",VLOOKUP(J114,ア!$A:$C,3,FALSE),
IF(L114="イ",VLOOKUP(J114,イ!$A:$C,3,FALSE),
IF(L114="ウ",HLOOKUP(J114,ウ!$1:$6,5,FALSE)&amp;HLOOKUP(J114,ウ!$1:$6,6,FALSE),
IF(L114="エ",VLOOKUP(J114,エ!$A:$E,4,FALSE),""))))</f>
        <v/>
      </c>
      <c r="O113" s="331"/>
      <c r="P113" s="321"/>
      <c r="Q113" s="342"/>
      <c r="R113" s="333"/>
      <c r="S113" s="289" t="s">
        <v>7928</v>
      </c>
      <c r="T113" s="325"/>
      <c r="U113" s="299"/>
      <c r="V113" s="327" t="str">
        <f xml:space="preserve">
IF(U114="ア",VLOOKUP(S114,ア!$A:$C,2,FALSE),
IF(U114="イ",VLOOKUP(S114,イ!$A:$C,2,FALSE),
IF(U114="ウ",HLOOKUP(S114,ウ!$1:$6,4,FALSE),
IF(U114="エ",VLOOKUP(S114,エ!$A:$E,4,FALSE),""))))</f>
        <v/>
      </c>
      <c r="W113" s="329" t="str">
        <f xml:space="preserve">
IF(U114="ア",VLOOKUP(S114,ア!$A:$C,3,FALSE),
IF(U114="イ",VLOOKUP(S114,イ!$A:$C,3,FALSE),
IF(U114="ウ",HLOOKUP(S114,ウ!$1:$6,5,FALSE)&amp;HLOOKUP(S114,ウ!$1:$6,6,FALSE),
IF(U114="エ",VLOOKUP(S114,エ!$A:$E,4,FALSE),""))))</f>
        <v/>
      </c>
      <c r="X113" s="331"/>
      <c r="Y113" s="321"/>
      <c r="Z113" s="317"/>
      <c r="AA113" s="323"/>
    </row>
    <row r="114" spans="1:27" s="187" customFormat="1" ht="22.2" customHeight="1" x14ac:dyDescent="0.45">
      <c r="A114" s="288"/>
      <c r="B114" s="326"/>
      <c r="C114" s="300"/>
      <c r="D114" s="328"/>
      <c r="E114" s="330"/>
      <c r="F114" s="332"/>
      <c r="G114" s="322"/>
      <c r="H114" s="318"/>
      <c r="I114" s="334"/>
      <c r="J114" s="288"/>
      <c r="K114" s="326"/>
      <c r="L114" s="300"/>
      <c r="M114" s="328"/>
      <c r="N114" s="330"/>
      <c r="O114" s="332"/>
      <c r="P114" s="322"/>
      <c r="Q114" s="344"/>
      <c r="R114" s="334"/>
      <c r="S114" s="288"/>
      <c r="T114" s="326"/>
      <c r="U114" s="300"/>
      <c r="V114" s="328"/>
      <c r="W114" s="330"/>
      <c r="X114" s="332"/>
      <c r="Y114" s="322"/>
      <c r="Z114" s="318"/>
      <c r="AA114" s="324"/>
    </row>
    <row r="115" spans="1:27" s="187" customFormat="1" ht="22.2" customHeight="1" x14ac:dyDescent="0.45">
      <c r="A115" s="289" t="s">
        <v>7809</v>
      </c>
      <c r="B115" s="325"/>
      <c r="C115" s="299"/>
      <c r="D115" s="327" t="str">
        <f xml:space="preserve">
IF(C116="ア",VLOOKUP(A116,ア!$A:$C,2,FALSE),
IF(C116="イ",VLOOKUP(A116,イ!$A:$C,2,FALSE),
IF(C116="ウ",HLOOKUP(A116,ウ!$1:$6,4,FALSE),
IF(C116="エ",VLOOKUP(A116,エ!$A:$E,4,FALSE),""))))</f>
        <v/>
      </c>
      <c r="E115" s="329" t="str">
        <f xml:space="preserve">
IF(C116="ア",VLOOKUP(A116,ア!$A:$C,3,FALSE),
IF(C116="イ",VLOOKUP(A116,イ!$A:$C,3,FALSE),
IF(C116="ウ",HLOOKUP(A116,ウ!$1:$6,5,FALSE)&amp;HLOOKUP(A116,ウ!$1:$6,6,FALSE),
IF(C116="エ",VLOOKUP(A116,エ!$A:$E,4,FALSE),""))))</f>
        <v/>
      </c>
      <c r="F115" s="331"/>
      <c r="G115" s="321"/>
      <c r="H115" s="317"/>
      <c r="I115" s="333"/>
      <c r="J115" s="289" t="s">
        <v>7869</v>
      </c>
      <c r="K115" s="325"/>
      <c r="L115" s="299"/>
      <c r="M115" s="327" t="str">
        <f xml:space="preserve">
IF(L116="ア",VLOOKUP(J116,ア!$A:$C,2,FALSE),
IF(L116="イ",VLOOKUP(J116,イ!$A:$C,2,FALSE),
IF(L116="ウ",HLOOKUP(J116,ウ!$1:$6,4,FALSE),
IF(L116="エ",VLOOKUP(J116,エ!$A:$E,4,FALSE),""))))</f>
        <v/>
      </c>
      <c r="N115" s="329" t="str">
        <f xml:space="preserve">
IF(L116="ア",VLOOKUP(J116,ア!$A:$C,3,FALSE),
IF(L116="イ",VLOOKUP(J116,イ!$A:$C,3,FALSE),
IF(L116="ウ",HLOOKUP(J116,ウ!$1:$6,5,FALSE)&amp;HLOOKUP(J116,ウ!$1:$6,6,FALSE),
IF(L116="エ",VLOOKUP(J116,エ!$A:$E,4,FALSE),""))))</f>
        <v/>
      </c>
      <c r="O115" s="331"/>
      <c r="P115" s="321"/>
      <c r="Q115" s="342"/>
      <c r="R115" s="333"/>
      <c r="S115" s="289" t="s">
        <v>7929</v>
      </c>
      <c r="T115" s="325"/>
      <c r="U115" s="299"/>
      <c r="V115" s="327" t="str">
        <f xml:space="preserve">
IF(U116="ア",VLOOKUP(S116,ア!$A:$C,2,FALSE),
IF(U116="イ",VLOOKUP(S116,イ!$A:$C,2,FALSE),
IF(U116="ウ",HLOOKUP(S116,ウ!$1:$6,4,FALSE),
IF(U116="エ",VLOOKUP(S116,エ!$A:$E,4,FALSE),""))))</f>
        <v/>
      </c>
      <c r="W115" s="329" t="str">
        <f xml:space="preserve">
IF(U116="ア",VLOOKUP(S116,ア!$A:$C,3,FALSE),
IF(U116="イ",VLOOKUP(S116,イ!$A:$C,3,FALSE),
IF(U116="ウ",HLOOKUP(S116,ウ!$1:$6,5,FALSE)&amp;HLOOKUP(S116,ウ!$1:$6,6,FALSE),
IF(U116="エ",VLOOKUP(S116,エ!$A:$E,4,FALSE),""))))</f>
        <v/>
      </c>
      <c r="X115" s="331"/>
      <c r="Y115" s="321"/>
      <c r="Z115" s="317"/>
      <c r="AA115" s="323"/>
    </row>
    <row r="116" spans="1:27" s="187" customFormat="1" ht="22.2" customHeight="1" x14ac:dyDescent="0.45">
      <c r="A116" s="288"/>
      <c r="B116" s="326"/>
      <c r="C116" s="300"/>
      <c r="D116" s="328"/>
      <c r="E116" s="330"/>
      <c r="F116" s="332"/>
      <c r="G116" s="322"/>
      <c r="H116" s="318"/>
      <c r="I116" s="334"/>
      <c r="J116" s="288"/>
      <c r="K116" s="326"/>
      <c r="L116" s="300"/>
      <c r="M116" s="328"/>
      <c r="N116" s="330"/>
      <c r="O116" s="332"/>
      <c r="P116" s="322"/>
      <c r="Q116" s="344"/>
      <c r="R116" s="334"/>
      <c r="S116" s="288"/>
      <c r="T116" s="326"/>
      <c r="U116" s="300"/>
      <c r="V116" s="328"/>
      <c r="W116" s="330"/>
      <c r="X116" s="332"/>
      <c r="Y116" s="322"/>
      <c r="Z116" s="318"/>
      <c r="AA116" s="324"/>
    </row>
    <row r="117" spans="1:27" s="187" customFormat="1" ht="22.2" customHeight="1" x14ac:dyDescent="0.45">
      <c r="A117" s="289" t="s">
        <v>7810</v>
      </c>
      <c r="B117" s="325"/>
      <c r="C117" s="299"/>
      <c r="D117" s="327" t="str">
        <f xml:space="preserve">
IF(C118="ア",VLOOKUP(A118,ア!$A:$C,2,FALSE),
IF(C118="イ",VLOOKUP(A118,イ!$A:$C,2,FALSE),
IF(C118="ウ",HLOOKUP(A118,ウ!$1:$6,4,FALSE),
IF(C118="エ",VLOOKUP(A118,エ!$A:$E,4,FALSE),""))))</f>
        <v/>
      </c>
      <c r="E117" s="329" t="str">
        <f xml:space="preserve">
IF(C118="ア",VLOOKUP(A118,ア!$A:$C,3,FALSE),
IF(C118="イ",VLOOKUP(A118,イ!$A:$C,3,FALSE),
IF(C118="ウ",HLOOKUP(A118,ウ!$1:$6,5,FALSE)&amp;HLOOKUP(A118,ウ!$1:$6,6,FALSE),
IF(C118="エ",VLOOKUP(A118,エ!$A:$E,4,FALSE),""))))</f>
        <v/>
      </c>
      <c r="F117" s="331"/>
      <c r="G117" s="321"/>
      <c r="H117" s="317"/>
      <c r="I117" s="333"/>
      <c r="J117" s="289" t="s">
        <v>7870</v>
      </c>
      <c r="K117" s="325"/>
      <c r="L117" s="299"/>
      <c r="M117" s="327" t="str">
        <f xml:space="preserve">
IF(L118="ア",VLOOKUP(J118,ア!$A:$C,2,FALSE),
IF(L118="イ",VLOOKUP(J118,イ!$A:$C,2,FALSE),
IF(L118="ウ",HLOOKUP(J118,ウ!$1:$6,4,FALSE),
IF(L118="エ",VLOOKUP(J118,エ!$A:$E,4,FALSE),""))))</f>
        <v/>
      </c>
      <c r="N117" s="329" t="str">
        <f xml:space="preserve">
IF(L118="ア",VLOOKUP(J118,ア!$A:$C,3,FALSE),
IF(L118="イ",VLOOKUP(J118,イ!$A:$C,3,FALSE),
IF(L118="ウ",HLOOKUP(J118,ウ!$1:$6,5,FALSE)&amp;HLOOKUP(J118,ウ!$1:$6,6,FALSE),
IF(L118="エ",VLOOKUP(J118,エ!$A:$E,4,FALSE),""))))</f>
        <v/>
      </c>
      <c r="O117" s="331"/>
      <c r="P117" s="321"/>
      <c r="Q117" s="342"/>
      <c r="R117" s="333"/>
      <c r="S117" s="289" t="s">
        <v>7930</v>
      </c>
      <c r="T117" s="325"/>
      <c r="U117" s="299"/>
      <c r="V117" s="327" t="str">
        <f xml:space="preserve">
IF(U118="ア",VLOOKUP(S118,ア!$A:$C,2,FALSE),
IF(U118="イ",VLOOKUP(S118,イ!$A:$C,2,FALSE),
IF(U118="ウ",HLOOKUP(S118,ウ!$1:$6,4,FALSE),
IF(U118="エ",VLOOKUP(S118,エ!$A:$E,4,FALSE),""))))</f>
        <v/>
      </c>
      <c r="W117" s="329" t="str">
        <f xml:space="preserve">
IF(U118="ア",VLOOKUP(S118,ア!$A:$C,3,FALSE),
IF(U118="イ",VLOOKUP(S118,イ!$A:$C,3,FALSE),
IF(U118="ウ",HLOOKUP(S118,ウ!$1:$6,5,FALSE)&amp;HLOOKUP(S118,ウ!$1:$6,6,FALSE),
IF(U118="エ",VLOOKUP(S118,エ!$A:$E,4,FALSE),""))))</f>
        <v/>
      </c>
      <c r="X117" s="331"/>
      <c r="Y117" s="321"/>
      <c r="Z117" s="317"/>
      <c r="AA117" s="323"/>
    </row>
    <row r="118" spans="1:27" s="187" customFormat="1" ht="22.2" customHeight="1" x14ac:dyDescent="0.45">
      <c r="A118" s="288"/>
      <c r="B118" s="326"/>
      <c r="C118" s="300"/>
      <c r="D118" s="328"/>
      <c r="E118" s="330"/>
      <c r="F118" s="332"/>
      <c r="G118" s="322"/>
      <c r="H118" s="318"/>
      <c r="I118" s="334"/>
      <c r="J118" s="288"/>
      <c r="K118" s="326"/>
      <c r="L118" s="300"/>
      <c r="M118" s="328"/>
      <c r="N118" s="330"/>
      <c r="O118" s="332"/>
      <c r="P118" s="322"/>
      <c r="Q118" s="344"/>
      <c r="R118" s="334"/>
      <c r="S118" s="288"/>
      <c r="T118" s="326"/>
      <c r="U118" s="300"/>
      <c r="V118" s="328"/>
      <c r="W118" s="330"/>
      <c r="X118" s="332"/>
      <c r="Y118" s="322"/>
      <c r="Z118" s="318"/>
      <c r="AA118" s="324"/>
    </row>
    <row r="119" spans="1:27" s="187" customFormat="1" ht="22.2" customHeight="1" x14ac:dyDescent="0.45">
      <c r="A119" s="289" t="s">
        <v>7811</v>
      </c>
      <c r="B119" s="325"/>
      <c r="C119" s="299"/>
      <c r="D119" s="327" t="str">
        <f xml:space="preserve">
IF(C120="ア",VLOOKUP(A120,ア!$A:$C,2,FALSE),
IF(C120="イ",VLOOKUP(A120,イ!$A:$C,2,FALSE),
IF(C120="ウ",HLOOKUP(A120,ウ!$1:$6,4,FALSE),
IF(C120="エ",VLOOKUP(A120,エ!$A:$E,4,FALSE),""))))</f>
        <v/>
      </c>
      <c r="E119" s="329" t="str">
        <f xml:space="preserve">
IF(C120="ア",VLOOKUP(A120,ア!$A:$C,3,FALSE),
IF(C120="イ",VLOOKUP(A120,イ!$A:$C,3,FALSE),
IF(C120="ウ",HLOOKUP(A120,ウ!$1:$6,5,FALSE)&amp;HLOOKUP(A120,ウ!$1:$6,6,FALSE),
IF(C120="エ",VLOOKUP(A120,エ!$A:$E,4,FALSE),""))))</f>
        <v/>
      </c>
      <c r="F119" s="331"/>
      <c r="G119" s="321"/>
      <c r="H119" s="317"/>
      <c r="I119" s="333"/>
      <c r="J119" s="289" t="s">
        <v>7871</v>
      </c>
      <c r="K119" s="325"/>
      <c r="L119" s="299"/>
      <c r="M119" s="327" t="str">
        <f xml:space="preserve">
IF(L120="ア",VLOOKUP(J120,ア!$A:$C,2,FALSE),
IF(L120="イ",VLOOKUP(J120,イ!$A:$C,2,FALSE),
IF(L120="ウ",HLOOKUP(J120,ウ!$1:$6,4,FALSE),
IF(L120="エ",VLOOKUP(J120,エ!$A:$E,4,FALSE),""))))</f>
        <v/>
      </c>
      <c r="N119" s="329" t="str">
        <f xml:space="preserve">
IF(L120="ア",VLOOKUP(J120,ア!$A:$C,3,FALSE),
IF(L120="イ",VLOOKUP(J120,イ!$A:$C,3,FALSE),
IF(L120="ウ",HLOOKUP(J120,ウ!$1:$6,5,FALSE)&amp;HLOOKUP(J120,ウ!$1:$6,6,FALSE),
IF(L120="エ",VLOOKUP(J120,エ!$A:$E,4,FALSE),""))))</f>
        <v/>
      </c>
      <c r="O119" s="331"/>
      <c r="P119" s="321"/>
      <c r="Q119" s="342"/>
      <c r="R119" s="333"/>
      <c r="S119" s="289" t="s">
        <v>7931</v>
      </c>
      <c r="T119" s="325"/>
      <c r="U119" s="299"/>
      <c r="V119" s="327" t="str">
        <f xml:space="preserve">
IF(U120="ア",VLOOKUP(S120,ア!$A:$C,2,FALSE),
IF(U120="イ",VLOOKUP(S120,イ!$A:$C,2,FALSE),
IF(U120="ウ",HLOOKUP(S120,ウ!$1:$6,4,FALSE),
IF(U120="エ",VLOOKUP(S120,エ!$A:$E,4,FALSE),""))))</f>
        <v/>
      </c>
      <c r="W119" s="329" t="str">
        <f xml:space="preserve">
IF(U120="ア",VLOOKUP(S120,ア!$A:$C,3,FALSE),
IF(U120="イ",VLOOKUP(S120,イ!$A:$C,3,FALSE),
IF(U120="ウ",HLOOKUP(S120,ウ!$1:$6,5,FALSE)&amp;HLOOKUP(S120,ウ!$1:$6,6,FALSE),
IF(U120="エ",VLOOKUP(S120,エ!$A:$E,4,FALSE),""))))</f>
        <v/>
      </c>
      <c r="X119" s="331"/>
      <c r="Y119" s="321"/>
      <c r="Z119" s="317"/>
      <c r="AA119" s="323"/>
    </row>
    <row r="120" spans="1:27" s="187" customFormat="1" ht="22.2" customHeight="1" x14ac:dyDescent="0.45">
      <c r="A120" s="288"/>
      <c r="B120" s="326"/>
      <c r="C120" s="300"/>
      <c r="D120" s="328"/>
      <c r="E120" s="330"/>
      <c r="F120" s="332"/>
      <c r="G120" s="322"/>
      <c r="H120" s="318"/>
      <c r="I120" s="334"/>
      <c r="J120" s="288"/>
      <c r="K120" s="326"/>
      <c r="L120" s="300"/>
      <c r="M120" s="328"/>
      <c r="N120" s="330"/>
      <c r="O120" s="332"/>
      <c r="P120" s="322"/>
      <c r="Q120" s="344"/>
      <c r="R120" s="334"/>
      <c r="S120" s="288"/>
      <c r="T120" s="326"/>
      <c r="U120" s="300"/>
      <c r="V120" s="328"/>
      <c r="W120" s="330"/>
      <c r="X120" s="332"/>
      <c r="Y120" s="322"/>
      <c r="Z120" s="318"/>
      <c r="AA120" s="324"/>
    </row>
    <row r="121" spans="1:27" s="187" customFormat="1" ht="22.2" customHeight="1" x14ac:dyDescent="0.45">
      <c r="A121" s="289" t="s">
        <v>7812</v>
      </c>
      <c r="B121" s="325"/>
      <c r="C121" s="299"/>
      <c r="D121" s="327" t="str">
        <f xml:space="preserve">
IF(C122="ア",VLOOKUP(A122,ア!$A:$C,2,FALSE),
IF(C122="イ",VLOOKUP(A122,イ!$A:$C,2,FALSE),
IF(C122="ウ",HLOOKUP(A122,ウ!$1:$6,4,FALSE),
IF(C122="エ",VLOOKUP(A122,エ!$A:$E,4,FALSE),""))))</f>
        <v/>
      </c>
      <c r="E121" s="329" t="str">
        <f xml:space="preserve">
IF(C122="ア",VLOOKUP(A122,ア!$A:$C,3,FALSE),
IF(C122="イ",VLOOKUP(A122,イ!$A:$C,3,FALSE),
IF(C122="ウ",HLOOKUP(A122,ウ!$1:$6,5,FALSE)&amp;HLOOKUP(A122,ウ!$1:$6,6,FALSE),
IF(C122="エ",VLOOKUP(A122,エ!$A:$E,4,FALSE),""))))</f>
        <v/>
      </c>
      <c r="F121" s="331"/>
      <c r="G121" s="321"/>
      <c r="H121" s="317"/>
      <c r="I121" s="333"/>
      <c r="J121" s="289" t="s">
        <v>7872</v>
      </c>
      <c r="K121" s="325"/>
      <c r="L121" s="299"/>
      <c r="M121" s="327" t="str">
        <f xml:space="preserve">
IF(L122="ア",VLOOKUP(J122,ア!$A:$C,2,FALSE),
IF(L122="イ",VLOOKUP(J122,イ!$A:$C,2,FALSE),
IF(L122="ウ",HLOOKUP(J122,ウ!$1:$6,4,FALSE),
IF(L122="エ",VLOOKUP(J122,エ!$A:$E,4,FALSE),""))))</f>
        <v/>
      </c>
      <c r="N121" s="329" t="str">
        <f xml:space="preserve">
IF(L122="ア",VLOOKUP(J122,ア!$A:$C,3,FALSE),
IF(L122="イ",VLOOKUP(J122,イ!$A:$C,3,FALSE),
IF(L122="ウ",HLOOKUP(J122,ウ!$1:$6,5,FALSE)&amp;HLOOKUP(J122,ウ!$1:$6,6,FALSE),
IF(L122="エ",VLOOKUP(J122,エ!$A:$E,4,FALSE),""))))</f>
        <v/>
      </c>
      <c r="O121" s="331"/>
      <c r="P121" s="321"/>
      <c r="Q121" s="342"/>
      <c r="R121" s="333"/>
      <c r="S121" s="289" t="s">
        <v>7932</v>
      </c>
      <c r="T121" s="325"/>
      <c r="U121" s="299"/>
      <c r="V121" s="327" t="str">
        <f xml:space="preserve">
IF(U122="ア",VLOOKUP(S122,ア!$A:$C,2,FALSE),
IF(U122="イ",VLOOKUP(S122,イ!$A:$C,2,FALSE),
IF(U122="ウ",HLOOKUP(S122,ウ!$1:$6,4,FALSE),
IF(U122="エ",VLOOKUP(S122,エ!$A:$E,4,FALSE),""))))</f>
        <v/>
      </c>
      <c r="W121" s="329" t="str">
        <f xml:space="preserve">
IF(U122="ア",VLOOKUP(S122,ア!$A:$C,3,FALSE),
IF(U122="イ",VLOOKUP(S122,イ!$A:$C,3,FALSE),
IF(U122="ウ",HLOOKUP(S122,ウ!$1:$6,5,FALSE)&amp;HLOOKUP(S122,ウ!$1:$6,6,FALSE),
IF(U122="エ",VLOOKUP(S122,エ!$A:$E,4,FALSE),""))))</f>
        <v/>
      </c>
      <c r="X121" s="331"/>
      <c r="Y121" s="321"/>
      <c r="Z121" s="317"/>
      <c r="AA121" s="323"/>
    </row>
    <row r="122" spans="1:27" s="187" customFormat="1" ht="22.2" customHeight="1" x14ac:dyDescent="0.45">
      <c r="A122" s="288"/>
      <c r="B122" s="326"/>
      <c r="C122" s="300"/>
      <c r="D122" s="328"/>
      <c r="E122" s="330"/>
      <c r="F122" s="332"/>
      <c r="G122" s="322"/>
      <c r="H122" s="318"/>
      <c r="I122" s="334"/>
      <c r="J122" s="288"/>
      <c r="K122" s="326"/>
      <c r="L122" s="300"/>
      <c r="M122" s="328"/>
      <c r="N122" s="330"/>
      <c r="O122" s="332"/>
      <c r="P122" s="322"/>
      <c r="Q122" s="344"/>
      <c r="R122" s="334"/>
      <c r="S122" s="288"/>
      <c r="T122" s="326"/>
      <c r="U122" s="300"/>
      <c r="V122" s="328"/>
      <c r="W122" s="330"/>
      <c r="X122" s="332"/>
      <c r="Y122" s="322"/>
      <c r="Z122" s="318"/>
      <c r="AA122" s="324"/>
    </row>
    <row r="123" spans="1:27" s="187" customFormat="1" ht="22.2" customHeight="1" x14ac:dyDescent="0.45">
      <c r="A123" s="289" t="s">
        <v>7813</v>
      </c>
      <c r="B123" s="325"/>
      <c r="C123" s="299"/>
      <c r="D123" s="327" t="str">
        <f xml:space="preserve">
IF(C124="ア",VLOOKUP(A124,ア!$A:$C,2,FALSE),
IF(C124="イ",VLOOKUP(A124,イ!$A:$C,2,FALSE),
IF(C124="ウ",HLOOKUP(A124,ウ!$1:$6,4,FALSE),
IF(C124="エ",VLOOKUP(A124,エ!$A:$E,4,FALSE),""))))</f>
        <v/>
      </c>
      <c r="E123" s="329" t="str">
        <f xml:space="preserve">
IF(C124="ア",VLOOKUP(A124,ア!$A:$C,3,FALSE),
IF(C124="イ",VLOOKUP(A124,イ!$A:$C,3,FALSE),
IF(C124="ウ",HLOOKUP(A124,ウ!$1:$6,5,FALSE)&amp;HLOOKUP(A124,ウ!$1:$6,6,FALSE),
IF(C124="エ",VLOOKUP(A124,エ!$A:$E,4,FALSE),""))))</f>
        <v/>
      </c>
      <c r="F123" s="331"/>
      <c r="G123" s="321"/>
      <c r="H123" s="317"/>
      <c r="I123" s="333"/>
      <c r="J123" s="289" t="s">
        <v>7873</v>
      </c>
      <c r="K123" s="325"/>
      <c r="L123" s="299"/>
      <c r="M123" s="327" t="str">
        <f xml:space="preserve">
IF(L124="ア",VLOOKUP(J124,ア!$A:$C,2,FALSE),
IF(L124="イ",VLOOKUP(J124,イ!$A:$C,2,FALSE),
IF(L124="ウ",HLOOKUP(J124,ウ!$1:$6,4,FALSE),
IF(L124="エ",VLOOKUP(J124,エ!$A:$E,4,FALSE),""))))</f>
        <v/>
      </c>
      <c r="N123" s="329" t="str">
        <f xml:space="preserve">
IF(L124="ア",VLOOKUP(J124,ア!$A:$C,3,FALSE),
IF(L124="イ",VLOOKUP(J124,イ!$A:$C,3,FALSE),
IF(L124="ウ",HLOOKUP(J124,ウ!$1:$6,5,FALSE)&amp;HLOOKUP(J124,ウ!$1:$6,6,FALSE),
IF(L124="エ",VLOOKUP(J124,エ!$A:$E,4,FALSE),""))))</f>
        <v/>
      </c>
      <c r="O123" s="331"/>
      <c r="P123" s="321"/>
      <c r="Q123" s="342"/>
      <c r="R123" s="333"/>
      <c r="S123" s="289" t="s">
        <v>7933</v>
      </c>
      <c r="T123" s="325"/>
      <c r="U123" s="299"/>
      <c r="V123" s="327" t="str">
        <f xml:space="preserve">
IF(U124="ア",VLOOKUP(S124,ア!$A:$C,2,FALSE),
IF(U124="イ",VLOOKUP(S124,イ!$A:$C,2,FALSE),
IF(U124="ウ",HLOOKUP(S124,ウ!$1:$6,4,FALSE),
IF(U124="エ",VLOOKUP(S124,エ!$A:$E,4,FALSE),""))))</f>
        <v/>
      </c>
      <c r="W123" s="329" t="str">
        <f xml:space="preserve">
IF(U124="ア",VLOOKUP(S124,ア!$A:$C,3,FALSE),
IF(U124="イ",VLOOKUP(S124,イ!$A:$C,3,FALSE),
IF(U124="ウ",HLOOKUP(S124,ウ!$1:$6,5,FALSE)&amp;HLOOKUP(S124,ウ!$1:$6,6,FALSE),
IF(U124="エ",VLOOKUP(S124,エ!$A:$E,4,FALSE),""))))</f>
        <v/>
      </c>
      <c r="X123" s="331"/>
      <c r="Y123" s="321"/>
      <c r="Z123" s="317"/>
      <c r="AA123" s="323"/>
    </row>
    <row r="124" spans="1:27" s="187" customFormat="1" ht="22.2" customHeight="1" x14ac:dyDescent="0.45">
      <c r="A124" s="288"/>
      <c r="B124" s="326"/>
      <c r="C124" s="300"/>
      <c r="D124" s="328"/>
      <c r="E124" s="330"/>
      <c r="F124" s="332"/>
      <c r="G124" s="322"/>
      <c r="H124" s="318"/>
      <c r="I124" s="334"/>
      <c r="J124" s="288"/>
      <c r="K124" s="326"/>
      <c r="L124" s="300"/>
      <c r="M124" s="328"/>
      <c r="N124" s="330"/>
      <c r="O124" s="332"/>
      <c r="P124" s="322"/>
      <c r="Q124" s="344"/>
      <c r="R124" s="334"/>
      <c r="S124" s="288"/>
      <c r="T124" s="326"/>
      <c r="U124" s="300"/>
      <c r="V124" s="328"/>
      <c r="W124" s="330"/>
      <c r="X124" s="332"/>
      <c r="Y124" s="322"/>
      <c r="Z124" s="318"/>
      <c r="AA124" s="324"/>
    </row>
    <row r="125" spans="1:27" s="187" customFormat="1" ht="22.2" customHeight="1" x14ac:dyDescent="0.45">
      <c r="A125" s="289" t="s">
        <v>7814</v>
      </c>
      <c r="B125" s="325"/>
      <c r="C125" s="299"/>
      <c r="D125" s="327" t="str">
        <f xml:space="preserve">
IF(C126="ア",VLOOKUP(A126,ア!$A:$C,2,FALSE),
IF(C126="イ",VLOOKUP(A126,イ!$A:$C,2,FALSE),
IF(C126="ウ",HLOOKUP(A126,ウ!$1:$6,4,FALSE),
IF(C126="エ",VLOOKUP(A126,エ!$A:$E,4,FALSE),""))))</f>
        <v/>
      </c>
      <c r="E125" s="329" t="str">
        <f xml:space="preserve">
IF(C126="ア",VLOOKUP(A126,ア!$A:$C,3,FALSE),
IF(C126="イ",VLOOKUP(A126,イ!$A:$C,3,FALSE),
IF(C126="ウ",HLOOKUP(A126,ウ!$1:$6,5,FALSE)&amp;HLOOKUP(A126,ウ!$1:$6,6,FALSE),
IF(C126="エ",VLOOKUP(A126,エ!$A:$E,4,FALSE),""))))</f>
        <v/>
      </c>
      <c r="F125" s="331"/>
      <c r="G125" s="321"/>
      <c r="H125" s="317"/>
      <c r="I125" s="333"/>
      <c r="J125" s="289" t="s">
        <v>7874</v>
      </c>
      <c r="K125" s="325"/>
      <c r="L125" s="299"/>
      <c r="M125" s="327" t="str">
        <f xml:space="preserve">
IF(L126="ア",VLOOKUP(J126,ア!$A:$C,2,FALSE),
IF(L126="イ",VLOOKUP(J126,イ!$A:$C,2,FALSE),
IF(L126="ウ",HLOOKUP(J126,ウ!$1:$6,4,FALSE),
IF(L126="エ",VLOOKUP(J126,エ!$A:$E,4,FALSE),""))))</f>
        <v/>
      </c>
      <c r="N125" s="329" t="str">
        <f xml:space="preserve">
IF(L126="ア",VLOOKUP(J126,ア!$A:$C,3,FALSE),
IF(L126="イ",VLOOKUP(J126,イ!$A:$C,3,FALSE),
IF(L126="ウ",HLOOKUP(J126,ウ!$1:$6,5,FALSE)&amp;HLOOKUP(J126,ウ!$1:$6,6,FALSE),
IF(L126="エ",VLOOKUP(J126,エ!$A:$E,4,FALSE),""))))</f>
        <v/>
      </c>
      <c r="O125" s="331"/>
      <c r="P125" s="321"/>
      <c r="Q125" s="342"/>
      <c r="R125" s="333"/>
      <c r="S125" s="289" t="s">
        <v>7934</v>
      </c>
      <c r="T125" s="325"/>
      <c r="U125" s="299"/>
      <c r="V125" s="327" t="str">
        <f xml:space="preserve">
IF(U126="ア",VLOOKUP(S126,ア!$A:$C,2,FALSE),
IF(U126="イ",VLOOKUP(S126,イ!$A:$C,2,FALSE),
IF(U126="ウ",HLOOKUP(S126,ウ!$1:$6,4,FALSE),
IF(U126="エ",VLOOKUP(S126,エ!$A:$E,4,FALSE),""))))</f>
        <v/>
      </c>
      <c r="W125" s="329" t="str">
        <f xml:space="preserve">
IF(U126="ア",VLOOKUP(S126,ア!$A:$C,3,FALSE),
IF(U126="イ",VLOOKUP(S126,イ!$A:$C,3,FALSE),
IF(U126="ウ",HLOOKUP(S126,ウ!$1:$6,5,FALSE)&amp;HLOOKUP(S126,ウ!$1:$6,6,FALSE),
IF(U126="エ",VLOOKUP(S126,エ!$A:$E,4,FALSE),""))))</f>
        <v/>
      </c>
      <c r="X125" s="331"/>
      <c r="Y125" s="321"/>
      <c r="Z125" s="317"/>
      <c r="AA125" s="323"/>
    </row>
    <row r="126" spans="1:27" s="187" customFormat="1" ht="22.2" customHeight="1" x14ac:dyDescent="0.45">
      <c r="A126" s="288"/>
      <c r="B126" s="326"/>
      <c r="C126" s="300"/>
      <c r="D126" s="328"/>
      <c r="E126" s="330"/>
      <c r="F126" s="332"/>
      <c r="G126" s="322"/>
      <c r="H126" s="318"/>
      <c r="I126" s="334"/>
      <c r="J126" s="288"/>
      <c r="K126" s="326"/>
      <c r="L126" s="300"/>
      <c r="M126" s="328"/>
      <c r="N126" s="330"/>
      <c r="O126" s="332"/>
      <c r="P126" s="322"/>
      <c r="Q126" s="344"/>
      <c r="R126" s="334"/>
      <c r="S126" s="288"/>
      <c r="T126" s="326"/>
      <c r="U126" s="300"/>
      <c r="V126" s="328"/>
      <c r="W126" s="330"/>
      <c r="X126" s="332"/>
      <c r="Y126" s="322"/>
      <c r="Z126" s="318"/>
      <c r="AA126" s="324"/>
    </row>
    <row r="127" spans="1:27" s="187" customFormat="1" ht="22.2" customHeight="1" x14ac:dyDescent="0.45">
      <c r="A127" s="289" t="s">
        <v>7815</v>
      </c>
      <c r="B127" s="325"/>
      <c r="C127" s="299"/>
      <c r="D127" s="327" t="str">
        <f xml:space="preserve">
IF(C128="ア",VLOOKUP(A128,ア!$A:$C,2,FALSE),
IF(C128="イ",VLOOKUP(A128,イ!$A:$C,2,FALSE),
IF(C128="ウ",HLOOKUP(A128,ウ!$1:$6,4,FALSE),
IF(C128="エ",VLOOKUP(A128,エ!$A:$E,4,FALSE),""))))</f>
        <v/>
      </c>
      <c r="E127" s="329" t="str">
        <f xml:space="preserve">
IF(C128="ア",VLOOKUP(A128,ア!$A:$C,3,FALSE),
IF(C128="イ",VLOOKUP(A128,イ!$A:$C,3,FALSE),
IF(C128="ウ",HLOOKUP(A128,ウ!$1:$6,5,FALSE)&amp;HLOOKUP(A128,ウ!$1:$6,6,FALSE),
IF(C128="エ",VLOOKUP(A128,エ!$A:$E,4,FALSE),""))))</f>
        <v/>
      </c>
      <c r="F127" s="331"/>
      <c r="G127" s="321"/>
      <c r="H127" s="317"/>
      <c r="I127" s="333"/>
      <c r="J127" s="289" t="s">
        <v>7875</v>
      </c>
      <c r="K127" s="325"/>
      <c r="L127" s="299"/>
      <c r="M127" s="327" t="str">
        <f xml:space="preserve">
IF(L128="ア",VLOOKUP(J128,ア!$A:$C,2,FALSE),
IF(L128="イ",VLOOKUP(J128,イ!$A:$C,2,FALSE),
IF(L128="ウ",HLOOKUP(J128,ウ!$1:$6,4,FALSE),
IF(L128="エ",VLOOKUP(J128,エ!$A:$E,4,FALSE),""))))</f>
        <v/>
      </c>
      <c r="N127" s="329" t="str">
        <f xml:space="preserve">
IF(L128="ア",VLOOKUP(J128,ア!$A:$C,3,FALSE),
IF(L128="イ",VLOOKUP(J128,イ!$A:$C,3,FALSE),
IF(L128="ウ",HLOOKUP(J128,ウ!$1:$6,5,FALSE)&amp;HLOOKUP(J128,ウ!$1:$6,6,FALSE),
IF(L128="エ",VLOOKUP(J128,エ!$A:$E,4,FALSE),""))))</f>
        <v/>
      </c>
      <c r="O127" s="331"/>
      <c r="P127" s="321"/>
      <c r="Q127" s="342"/>
      <c r="R127" s="333"/>
      <c r="S127" s="289" t="s">
        <v>7935</v>
      </c>
      <c r="T127" s="325"/>
      <c r="U127" s="299"/>
      <c r="V127" s="327" t="str">
        <f xml:space="preserve">
IF(U128="ア",VLOOKUP(S128,ア!$A:$C,2,FALSE),
IF(U128="イ",VLOOKUP(S128,イ!$A:$C,2,FALSE),
IF(U128="ウ",HLOOKUP(S128,ウ!$1:$6,4,FALSE),
IF(U128="エ",VLOOKUP(S128,エ!$A:$E,4,FALSE),""))))</f>
        <v/>
      </c>
      <c r="W127" s="329" t="str">
        <f xml:space="preserve">
IF(U128="ア",VLOOKUP(S128,ア!$A:$C,3,FALSE),
IF(U128="イ",VLOOKUP(S128,イ!$A:$C,3,FALSE),
IF(U128="ウ",HLOOKUP(S128,ウ!$1:$6,5,FALSE)&amp;HLOOKUP(S128,ウ!$1:$6,6,FALSE),
IF(U128="エ",VLOOKUP(S128,エ!$A:$E,4,FALSE),""))))</f>
        <v/>
      </c>
      <c r="X127" s="331"/>
      <c r="Y127" s="321"/>
      <c r="Z127" s="317"/>
      <c r="AA127" s="323"/>
    </row>
    <row r="128" spans="1:27" s="187" customFormat="1" ht="22.2" customHeight="1" x14ac:dyDescent="0.45">
      <c r="A128" s="288"/>
      <c r="B128" s="326"/>
      <c r="C128" s="300"/>
      <c r="D128" s="328"/>
      <c r="E128" s="330"/>
      <c r="F128" s="332"/>
      <c r="G128" s="322"/>
      <c r="H128" s="318"/>
      <c r="I128" s="334"/>
      <c r="J128" s="288"/>
      <c r="K128" s="326"/>
      <c r="L128" s="300"/>
      <c r="M128" s="328"/>
      <c r="N128" s="330"/>
      <c r="O128" s="332"/>
      <c r="P128" s="322"/>
      <c r="Q128" s="344"/>
      <c r="R128" s="334"/>
      <c r="S128" s="288"/>
      <c r="T128" s="326"/>
      <c r="U128" s="300"/>
      <c r="V128" s="328"/>
      <c r="W128" s="330"/>
      <c r="X128" s="332"/>
      <c r="Y128" s="322"/>
      <c r="Z128" s="318"/>
      <c r="AA128" s="324"/>
    </row>
    <row r="129" spans="1:27" s="187" customFormat="1" ht="22.2" customHeight="1" x14ac:dyDescent="0.45">
      <c r="A129" s="289" t="s">
        <v>7816</v>
      </c>
      <c r="B129" s="325"/>
      <c r="C129" s="299"/>
      <c r="D129" s="327" t="str">
        <f xml:space="preserve">
IF(C130="ア",VLOOKUP(A130,ア!$A:$C,2,FALSE),
IF(C130="イ",VLOOKUP(A130,イ!$A:$C,2,FALSE),
IF(C130="ウ",HLOOKUP(A130,ウ!$1:$6,4,FALSE),
IF(C130="エ",VLOOKUP(A130,エ!$A:$E,4,FALSE),""))))</f>
        <v/>
      </c>
      <c r="E129" s="329" t="str">
        <f xml:space="preserve">
IF(C130="ア",VLOOKUP(A130,ア!$A:$C,3,FALSE),
IF(C130="イ",VLOOKUP(A130,イ!$A:$C,3,FALSE),
IF(C130="ウ",HLOOKUP(A130,ウ!$1:$6,5,FALSE)&amp;HLOOKUP(A130,ウ!$1:$6,6,FALSE),
IF(C130="エ",VLOOKUP(A130,エ!$A:$E,4,FALSE),""))))</f>
        <v/>
      </c>
      <c r="F129" s="331"/>
      <c r="G129" s="321"/>
      <c r="H129" s="317"/>
      <c r="I129" s="333"/>
      <c r="J129" s="289" t="s">
        <v>7876</v>
      </c>
      <c r="K129" s="325"/>
      <c r="L129" s="299"/>
      <c r="M129" s="327" t="str">
        <f xml:space="preserve">
IF(L130="ア",VLOOKUP(J130,ア!$A:$C,2,FALSE),
IF(L130="イ",VLOOKUP(J130,イ!$A:$C,2,FALSE),
IF(L130="ウ",HLOOKUP(J130,ウ!$1:$6,4,FALSE),
IF(L130="エ",VLOOKUP(J130,エ!$A:$E,4,FALSE),""))))</f>
        <v/>
      </c>
      <c r="N129" s="329" t="str">
        <f xml:space="preserve">
IF(L130="ア",VLOOKUP(J130,ア!$A:$C,3,FALSE),
IF(L130="イ",VLOOKUP(J130,イ!$A:$C,3,FALSE),
IF(L130="ウ",HLOOKUP(J130,ウ!$1:$6,5,FALSE)&amp;HLOOKUP(J130,ウ!$1:$6,6,FALSE),
IF(L130="エ",VLOOKUP(J130,エ!$A:$E,4,FALSE),""))))</f>
        <v/>
      </c>
      <c r="O129" s="331"/>
      <c r="P129" s="321"/>
      <c r="Q129" s="342"/>
      <c r="R129" s="333"/>
      <c r="S129" s="289" t="s">
        <v>7936</v>
      </c>
      <c r="T129" s="325"/>
      <c r="U129" s="299"/>
      <c r="V129" s="327" t="str">
        <f xml:space="preserve">
IF(U130="ア",VLOOKUP(S130,ア!$A:$C,2,FALSE),
IF(U130="イ",VLOOKUP(S130,イ!$A:$C,2,FALSE),
IF(U130="ウ",HLOOKUP(S130,ウ!$1:$6,4,FALSE),
IF(U130="エ",VLOOKUP(S130,エ!$A:$E,4,FALSE),""))))</f>
        <v/>
      </c>
      <c r="W129" s="329" t="str">
        <f xml:space="preserve">
IF(U130="ア",VLOOKUP(S130,ア!$A:$C,3,FALSE),
IF(U130="イ",VLOOKUP(S130,イ!$A:$C,3,FALSE),
IF(U130="ウ",HLOOKUP(S130,ウ!$1:$6,5,FALSE)&amp;HLOOKUP(S130,ウ!$1:$6,6,FALSE),
IF(U130="エ",VLOOKUP(S130,エ!$A:$E,4,FALSE),""))))</f>
        <v/>
      </c>
      <c r="X129" s="331"/>
      <c r="Y129" s="321"/>
      <c r="Z129" s="317"/>
      <c r="AA129" s="323"/>
    </row>
    <row r="130" spans="1:27" s="187" customFormat="1" ht="22.2" customHeight="1" x14ac:dyDescent="0.45">
      <c r="A130" s="288"/>
      <c r="B130" s="326"/>
      <c r="C130" s="300"/>
      <c r="D130" s="328"/>
      <c r="E130" s="330"/>
      <c r="F130" s="332"/>
      <c r="G130" s="322"/>
      <c r="H130" s="318"/>
      <c r="I130" s="334"/>
      <c r="J130" s="288"/>
      <c r="K130" s="326"/>
      <c r="L130" s="300"/>
      <c r="M130" s="328"/>
      <c r="N130" s="330"/>
      <c r="O130" s="332"/>
      <c r="P130" s="322"/>
      <c r="Q130" s="344"/>
      <c r="R130" s="334"/>
      <c r="S130" s="288"/>
      <c r="T130" s="326"/>
      <c r="U130" s="300"/>
      <c r="V130" s="328"/>
      <c r="W130" s="330"/>
      <c r="X130" s="332"/>
      <c r="Y130" s="322"/>
      <c r="Z130" s="318"/>
      <c r="AA130" s="324"/>
    </row>
    <row r="131" spans="1:27" s="187" customFormat="1" ht="22.2" customHeight="1" x14ac:dyDescent="0.45">
      <c r="A131" s="289" t="s">
        <v>7817</v>
      </c>
      <c r="B131" s="325"/>
      <c r="C131" s="299"/>
      <c r="D131" s="327" t="str">
        <f xml:space="preserve">
IF(C132="ア",VLOOKUP(A132,ア!$A:$C,2,FALSE),
IF(C132="イ",VLOOKUP(A132,イ!$A:$C,2,FALSE),
IF(C132="ウ",HLOOKUP(A132,ウ!$1:$6,4,FALSE),
IF(C132="エ",VLOOKUP(A132,エ!$A:$E,4,FALSE),""))))</f>
        <v/>
      </c>
      <c r="E131" s="329" t="str">
        <f xml:space="preserve">
IF(C132="ア",VLOOKUP(A132,ア!$A:$C,3,FALSE),
IF(C132="イ",VLOOKUP(A132,イ!$A:$C,3,FALSE),
IF(C132="ウ",HLOOKUP(A132,ウ!$1:$6,5,FALSE)&amp;HLOOKUP(A132,ウ!$1:$6,6,FALSE),
IF(C132="エ",VLOOKUP(A132,エ!$A:$E,4,FALSE),""))))</f>
        <v/>
      </c>
      <c r="F131" s="331"/>
      <c r="G131" s="321"/>
      <c r="H131" s="317"/>
      <c r="I131" s="333"/>
      <c r="J131" s="289" t="s">
        <v>7877</v>
      </c>
      <c r="K131" s="325"/>
      <c r="L131" s="299"/>
      <c r="M131" s="327" t="str">
        <f xml:space="preserve">
IF(L132="ア",VLOOKUP(J132,ア!$A:$C,2,FALSE),
IF(L132="イ",VLOOKUP(J132,イ!$A:$C,2,FALSE),
IF(L132="ウ",HLOOKUP(J132,ウ!$1:$6,4,FALSE),
IF(L132="エ",VLOOKUP(J132,エ!$A:$E,4,FALSE),""))))</f>
        <v/>
      </c>
      <c r="N131" s="329" t="str">
        <f xml:space="preserve">
IF(L132="ア",VLOOKUP(J132,ア!$A:$C,3,FALSE),
IF(L132="イ",VLOOKUP(J132,イ!$A:$C,3,FALSE),
IF(L132="ウ",HLOOKUP(J132,ウ!$1:$6,5,FALSE)&amp;HLOOKUP(J132,ウ!$1:$6,6,FALSE),
IF(L132="エ",VLOOKUP(J132,エ!$A:$E,4,FALSE),""))))</f>
        <v/>
      </c>
      <c r="O131" s="331"/>
      <c r="P131" s="321"/>
      <c r="Q131" s="342"/>
      <c r="R131" s="333"/>
      <c r="S131" s="289" t="s">
        <v>7937</v>
      </c>
      <c r="T131" s="325"/>
      <c r="U131" s="299"/>
      <c r="V131" s="327" t="str">
        <f xml:space="preserve">
IF(U132="ア",VLOOKUP(S132,ア!$A:$C,2,FALSE),
IF(U132="イ",VLOOKUP(S132,イ!$A:$C,2,FALSE),
IF(U132="ウ",HLOOKUP(S132,ウ!$1:$6,4,FALSE),
IF(U132="エ",VLOOKUP(S132,エ!$A:$E,4,FALSE),""))))</f>
        <v/>
      </c>
      <c r="W131" s="329" t="str">
        <f xml:space="preserve">
IF(U132="ア",VLOOKUP(S132,ア!$A:$C,3,FALSE),
IF(U132="イ",VLOOKUP(S132,イ!$A:$C,3,FALSE),
IF(U132="ウ",HLOOKUP(S132,ウ!$1:$6,5,FALSE)&amp;HLOOKUP(S132,ウ!$1:$6,6,FALSE),
IF(U132="エ",VLOOKUP(S132,エ!$A:$E,4,FALSE),""))))</f>
        <v/>
      </c>
      <c r="X131" s="331"/>
      <c r="Y131" s="321"/>
      <c r="Z131" s="317"/>
      <c r="AA131" s="323"/>
    </row>
    <row r="132" spans="1:27" s="187" customFormat="1" ht="22.2" customHeight="1" x14ac:dyDescent="0.45">
      <c r="A132" s="288"/>
      <c r="B132" s="326"/>
      <c r="C132" s="300"/>
      <c r="D132" s="328"/>
      <c r="E132" s="330"/>
      <c r="F132" s="332"/>
      <c r="G132" s="322"/>
      <c r="H132" s="318"/>
      <c r="I132" s="334"/>
      <c r="J132" s="288"/>
      <c r="K132" s="326"/>
      <c r="L132" s="300"/>
      <c r="M132" s="328"/>
      <c r="N132" s="330"/>
      <c r="O132" s="332"/>
      <c r="P132" s="322"/>
      <c r="Q132" s="344"/>
      <c r="R132" s="334"/>
      <c r="S132" s="288"/>
      <c r="T132" s="326"/>
      <c r="U132" s="300"/>
      <c r="V132" s="328"/>
      <c r="W132" s="330"/>
      <c r="X132" s="332"/>
      <c r="Y132" s="322"/>
      <c r="Z132" s="318"/>
      <c r="AA132" s="324"/>
    </row>
    <row r="133" spans="1:27" s="187" customFormat="1" ht="22.2" customHeight="1" x14ac:dyDescent="0.45">
      <c r="A133" s="289" t="s">
        <v>7818</v>
      </c>
      <c r="B133" s="325"/>
      <c r="C133" s="299"/>
      <c r="D133" s="327" t="str">
        <f xml:space="preserve">
IF(C134="ア",VLOOKUP(A134,ア!$A:$C,2,FALSE),
IF(C134="イ",VLOOKUP(A134,イ!$A:$C,2,FALSE),
IF(C134="ウ",HLOOKUP(A134,ウ!$1:$6,4,FALSE),
IF(C134="エ",VLOOKUP(A134,エ!$A:$E,4,FALSE),""))))</f>
        <v/>
      </c>
      <c r="E133" s="329" t="str">
        <f xml:space="preserve">
IF(C134="ア",VLOOKUP(A134,ア!$A:$C,3,FALSE),
IF(C134="イ",VLOOKUP(A134,イ!$A:$C,3,FALSE),
IF(C134="ウ",HLOOKUP(A134,ウ!$1:$6,5,FALSE)&amp;HLOOKUP(A134,ウ!$1:$6,6,FALSE),
IF(C134="エ",VLOOKUP(A134,エ!$A:$E,4,FALSE),""))))</f>
        <v/>
      </c>
      <c r="F133" s="331"/>
      <c r="G133" s="321"/>
      <c r="H133" s="317"/>
      <c r="I133" s="333"/>
      <c r="J133" s="289" t="s">
        <v>7878</v>
      </c>
      <c r="K133" s="325"/>
      <c r="L133" s="299"/>
      <c r="M133" s="327" t="str">
        <f xml:space="preserve">
IF(L134="ア",VLOOKUP(J134,ア!$A:$C,2,FALSE),
IF(L134="イ",VLOOKUP(J134,イ!$A:$C,2,FALSE),
IF(L134="ウ",HLOOKUP(J134,ウ!$1:$6,4,FALSE),
IF(L134="エ",VLOOKUP(J134,エ!$A:$E,4,FALSE),""))))</f>
        <v/>
      </c>
      <c r="N133" s="329" t="str">
        <f xml:space="preserve">
IF(L134="ア",VLOOKUP(J134,ア!$A:$C,3,FALSE),
IF(L134="イ",VLOOKUP(J134,イ!$A:$C,3,FALSE),
IF(L134="ウ",HLOOKUP(J134,ウ!$1:$6,5,FALSE)&amp;HLOOKUP(J134,ウ!$1:$6,6,FALSE),
IF(L134="エ",VLOOKUP(J134,エ!$A:$E,4,FALSE),""))))</f>
        <v/>
      </c>
      <c r="O133" s="331"/>
      <c r="P133" s="321"/>
      <c r="Q133" s="342"/>
      <c r="R133" s="333"/>
      <c r="S133" s="289" t="s">
        <v>7938</v>
      </c>
      <c r="T133" s="325"/>
      <c r="U133" s="299"/>
      <c r="V133" s="327" t="str">
        <f xml:space="preserve">
IF(U134="ア",VLOOKUP(S134,ア!$A:$C,2,FALSE),
IF(U134="イ",VLOOKUP(S134,イ!$A:$C,2,FALSE),
IF(U134="ウ",HLOOKUP(S134,ウ!$1:$6,4,FALSE),
IF(U134="エ",VLOOKUP(S134,エ!$A:$E,4,FALSE),""))))</f>
        <v/>
      </c>
      <c r="W133" s="329" t="str">
        <f xml:space="preserve">
IF(U134="ア",VLOOKUP(S134,ア!$A:$C,3,FALSE),
IF(U134="イ",VLOOKUP(S134,イ!$A:$C,3,FALSE),
IF(U134="ウ",HLOOKUP(S134,ウ!$1:$6,5,FALSE)&amp;HLOOKUP(S134,ウ!$1:$6,6,FALSE),
IF(U134="エ",VLOOKUP(S134,エ!$A:$E,4,FALSE),""))))</f>
        <v/>
      </c>
      <c r="X133" s="331"/>
      <c r="Y133" s="321"/>
      <c r="Z133" s="317"/>
      <c r="AA133" s="323"/>
    </row>
    <row r="134" spans="1:27" s="187" customFormat="1" ht="22.2" customHeight="1" x14ac:dyDescent="0.45">
      <c r="A134" s="288"/>
      <c r="B134" s="326"/>
      <c r="C134" s="300"/>
      <c r="D134" s="328"/>
      <c r="E134" s="330"/>
      <c r="F134" s="332"/>
      <c r="G134" s="322"/>
      <c r="H134" s="318"/>
      <c r="I134" s="334"/>
      <c r="J134" s="288"/>
      <c r="K134" s="326"/>
      <c r="L134" s="300"/>
      <c r="M134" s="328"/>
      <c r="N134" s="330"/>
      <c r="O134" s="332"/>
      <c r="P134" s="322"/>
      <c r="Q134" s="344"/>
      <c r="R134" s="334"/>
      <c r="S134" s="288"/>
      <c r="T134" s="326"/>
      <c r="U134" s="300"/>
      <c r="V134" s="328"/>
      <c r="W134" s="330"/>
      <c r="X134" s="332"/>
      <c r="Y134" s="322"/>
      <c r="Z134" s="318"/>
      <c r="AA134" s="324"/>
    </row>
    <row r="135" spans="1:27" s="187" customFormat="1" ht="22.2" customHeight="1" x14ac:dyDescent="0.45">
      <c r="A135" s="289" t="s">
        <v>7819</v>
      </c>
      <c r="B135" s="325"/>
      <c r="C135" s="299"/>
      <c r="D135" s="327" t="str">
        <f xml:space="preserve">
IF(C136="ア",VLOOKUP(A136,ア!$A:$C,2,FALSE),
IF(C136="イ",VLOOKUP(A136,イ!$A:$C,2,FALSE),
IF(C136="ウ",HLOOKUP(A136,ウ!$1:$6,4,FALSE),
IF(C136="エ",VLOOKUP(A136,エ!$A:$E,4,FALSE),""))))</f>
        <v/>
      </c>
      <c r="E135" s="329" t="str">
        <f xml:space="preserve">
IF(C136="ア",VLOOKUP(A136,ア!$A:$C,3,FALSE),
IF(C136="イ",VLOOKUP(A136,イ!$A:$C,3,FALSE),
IF(C136="ウ",HLOOKUP(A136,ウ!$1:$6,5,FALSE)&amp;HLOOKUP(A136,ウ!$1:$6,6,FALSE),
IF(C136="エ",VLOOKUP(A136,エ!$A:$E,4,FALSE),""))))</f>
        <v/>
      </c>
      <c r="F135" s="331"/>
      <c r="G135" s="321"/>
      <c r="H135" s="317"/>
      <c r="I135" s="333"/>
      <c r="J135" s="289" t="s">
        <v>7879</v>
      </c>
      <c r="K135" s="325"/>
      <c r="L135" s="299"/>
      <c r="M135" s="327" t="str">
        <f xml:space="preserve">
IF(L136="ア",VLOOKUP(J136,ア!$A:$C,2,FALSE),
IF(L136="イ",VLOOKUP(J136,イ!$A:$C,2,FALSE),
IF(L136="ウ",HLOOKUP(J136,ウ!$1:$6,4,FALSE),
IF(L136="エ",VLOOKUP(J136,エ!$A:$E,4,FALSE),""))))</f>
        <v/>
      </c>
      <c r="N135" s="329" t="str">
        <f xml:space="preserve">
IF(L136="ア",VLOOKUP(J136,ア!$A:$C,3,FALSE),
IF(L136="イ",VLOOKUP(J136,イ!$A:$C,3,FALSE),
IF(L136="ウ",HLOOKUP(J136,ウ!$1:$6,5,FALSE)&amp;HLOOKUP(J136,ウ!$1:$6,6,FALSE),
IF(L136="エ",VLOOKUP(J136,エ!$A:$E,4,FALSE),""))))</f>
        <v/>
      </c>
      <c r="O135" s="331"/>
      <c r="P135" s="321"/>
      <c r="Q135" s="342"/>
      <c r="R135" s="333"/>
      <c r="S135" s="289" t="s">
        <v>7939</v>
      </c>
      <c r="T135" s="325"/>
      <c r="U135" s="299"/>
      <c r="V135" s="327" t="str">
        <f xml:space="preserve">
IF(U136="ア",VLOOKUP(S136,ア!$A:$C,2,FALSE),
IF(U136="イ",VLOOKUP(S136,イ!$A:$C,2,FALSE),
IF(U136="ウ",HLOOKUP(S136,ウ!$1:$6,4,FALSE),
IF(U136="エ",VLOOKUP(S136,エ!$A:$E,4,FALSE),""))))</f>
        <v/>
      </c>
      <c r="W135" s="329" t="str">
        <f xml:space="preserve">
IF(U136="ア",VLOOKUP(S136,ア!$A:$C,3,FALSE),
IF(U136="イ",VLOOKUP(S136,イ!$A:$C,3,FALSE),
IF(U136="ウ",HLOOKUP(S136,ウ!$1:$6,5,FALSE)&amp;HLOOKUP(S136,ウ!$1:$6,6,FALSE),
IF(U136="エ",VLOOKUP(S136,エ!$A:$E,4,FALSE),""))))</f>
        <v/>
      </c>
      <c r="X135" s="331"/>
      <c r="Y135" s="321"/>
      <c r="Z135" s="317"/>
      <c r="AA135" s="323"/>
    </row>
    <row r="136" spans="1:27" s="184" customFormat="1" ht="22.2" customHeight="1" thickBot="1" x14ac:dyDescent="0.2">
      <c r="A136" s="290"/>
      <c r="B136" s="339"/>
      <c r="C136" s="301"/>
      <c r="D136" s="340"/>
      <c r="E136" s="335"/>
      <c r="F136" s="336"/>
      <c r="G136" s="337"/>
      <c r="H136" s="319"/>
      <c r="I136" s="341"/>
      <c r="J136" s="290"/>
      <c r="K136" s="339"/>
      <c r="L136" s="301"/>
      <c r="M136" s="340"/>
      <c r="N136" s="335"/>
      <c r="O136" s="336"/>
      <c r="P136" s="337"/>
      <c r="Q136" s="343"/>
      <c r="R136" s="341"/>
      <c r="S136" s="290"/>
      <c r="T136" s="339"/>
      <c r="U136" s="301"/>
      <c r="V136" s="340"/>
      <c r="W136" s="335"/>
      <c r="X136" s="336"/>
      <c r="Y136" s="337"/>
      <c r="Z136" s="319"/>
      <c r="AA136" s="338"/>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67" priority="14">
      <formula>$C18="オ"</formula>
    </cfRule>
    <cfRule type="expression" dxfId="66" priority="15">
      <formula>$I17="〇"</formula>
    </cfRule>
  </conditionalFormatting>
  <conditionalFormatting sqref="M19:M20">
    <cfRule type="expression" dxfId="65" priority="5">
      <formula>$C20="オ"</formula>
    </cfRule>
    <cfRule type="expression" dxfId="64" priority="6">
      <formula>$I19="〇"</formula>
    </cfRule>
  </conditionalFormatting>
  <conditionalFormatting sqref="M25:M28">
    <cfRule type="expression" dxfId="63" priority="3">
      <formula>$C26="オ"</formula>
    </cfRule>
    <cfRule type="expression" dxfId="62" priority="4">
      <formula>$I25="〇"</formula>
    </cfRule>
  </conditionalFormatting>
  <conditionalFormatting sqref="M17:N18 N19:N20 M21:N24 N25:N28 M29:N136">
    <cfRule type="expression" dxfId="61" priority="13">
      <formula>$L18="オ"</formula>
    </cfRule>
    <cfRule type="expression" dxfId="60" priority="16">
      <formula>$R17="〇"</formula>
    </cfRule>
  </conditionalFormatting>
  <conditionalFormatting sqref="N1:N2">
    <cfRule type="containsText" dxfId="59" priority="11" operator="containsText" text="採択">
      <formula>NOT(ISERROR(SEARCH("採択",N1)))</formula>
    </cfRule>
  </conditionalFormatting>
  <conditionalFormatting sqref="V25:V28">
    <cfRule type="expression" dxfId="58" priority="1">
      <formula>$C26="オ"</formula>
    </cfRule>
    <cfRule type="expression" dxfId="57" priority="2">
      <formula>$I25="〇"</formula>
    </cfRule>
  </conditionalFormatting>
  <conditionalFormatting sqref="V17:W24 W25:W28 V29:W88">
    <cfRule type="expression" dxfId="56" priority="7">
      <formula>$L18="オ"</formula>
    </cfRule>
    <cfRule type="expression" dxfId="55" priority="8">
      <formula>$R17="〇"</formula>
    </cfRule>
  </conditionalFormatting>
  <conditionalFormatting sqref="V89:W136">
    <cfRule type="expression" dxfId="54" priority="12">
      <formula>$U89="オ"</formula>
    </cfRule>
    <cfRule type="expression" dxfId="53" priority="17">
      <formula>$AA89="〇"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I17:I136 AA17:AA136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L34 L40 L36 L38 L42 L44 L46 L48 L50 L52 L54 L56 L58 L60 L62 L64 L66 L68 L70 L72 L74 L76 L78 L80 U18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L32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光陽支援学校</v>
      </c>
      <c r="B2" s="282" t="str">
        <f>'様式4・小学部（高）'!X3</f>
        <v>小学部（高）</v>
      </c>
      <c r="C2" s="283">
        <f>集計用!F2</f>
        <v>34</v>
      </c>
      <c r="D2" s="283">
        <f>集計用!G2</f>
        <v>4</v>
      </c>
      <c r="E2" s="283">
        <f>集計用!H2</f>
        <v>11</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34</v>
      </c>
      <c r="G2" s="282">
        <f>IF(COUNTIF($B:$B,G1)=0,0,COUNTA(_xlfn.UNIQUE(G3:G182))-1)</f>
        <v>4</v>
      </c>
      <c r="H2" s="282">
        <f>IF(COUNTIF($B:$B,H1)=0,0,COUNTA(_xlfn.UNIQUE(H3:H182))-1)</f>
        <v>11</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8">IFERROR(_xlfn._xlws.FILTER($C$3:$C$182,($B$3:$B$182=F1)*($D$3:$D$182&lt;&gt;"〇")),"")</f>
        <v>新編　新しい国語　四上
新編　新しい国語　四下</v>
      </c>
      <c r="G3" s="282" t="str" cm="1">
        <f t="array" ref="G3:G6">IFERROR(_xlfn._xlws.FILTER($C$3:$C$182,($B$3:$B$182=G1)*($D$3:$D$182&lt;&gt;"〇")),"")</f>
        <v>こくご　☆☆</v>
      </c>
      <c r="H3" s="282" t="str" cm="1">
        <f t="array" ref="H3:H21">IFERROR(_xlfn._xlws.FILTER($C$3:$C$182,($B$3:$B$182=H1)*($D$3:$D$182&lt;&gt;"〇")),"")</f>
        <v>金の星社の絵本そらとぶクレヨン</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G4" s="282" t="str">
        <v>さんすう　☆☆（１）
さんすう　☆☆（２）</v>
      </c>
      <c r="H4" s="282" t="str">
        <v>かずのえほん
いくつかな？</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c r="G5" s="282" t="str">
        <v>こくご　☆☆☆</v>
      </c>
      <c r="H5" s="282" t="str">
        <v>12か月のうたのえほん</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G6" s="282" t="str">
        <v>さんすう　☆☆☆</v>
      </c>
      <c r="H6" s="282" t="str">
        <v>おんなじ、おんなじ！でも、ちょっとちがう！</v>
      </c>
    </row>
    <row r="7" spans="1:10" x14ac:dyDescent="0.45">
      <c r="A7" s="282" t="s">
        <v>2016</v>
      </c>
      <c r="B7" s="282" t="str">
        <f>'様式4・小学部（高）'!C26</f>
        <v>ア</v>
      </c>
      <c r="C7" s="282" t="str">
        <f>'様式4・小学部（高）'!E25</f>
        <v>わくわく　算数４上
わくわく　算数４下</v>
      </c>
      <c r="D7" s="282">
        <f>'様式4・小学部（高）'!I21</f>
        <v>0</v>
      </c>
      <c r="E7" s="282" t="s">
        <v>7630</v>
      </c>
      <c r="F7" s="282" t="str">
        <v>わくわく　算数４上
わくわく　算数４下</v>
      </c>
      <c r="H7" s="282" t="str">
        <v>ほんとのおおきさもっと！ほんとのおおきさ動物園</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H8" s="282" t="str">
        <v>たにぞうの
元気がイチバン！あそびうた</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c r="H9" s="282" t="str">
        <v>たのしい図画工作16ちぎり紙・きり紙・はり絵</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新編　新しいほけん　３・４</v>
      </c>
      <c r="H10" s="282" t="str">
        <v>挨拶絵本</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c r="H11" s="282" t="str">
        <v>金の星社の絵本そらとぶクレヨン</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c r="H12" s="282" t="str">
        <v>かずのえほん
いくつかな？</v>
      </c>
    </row>
    <row r="13" spans="1:10" x14ac:dyDescent="0.45">
      <c r="A13" s="282" t="s">
        <v>2034</v>
      </c>
      <c r="B13" s="282" t="str">
        <f>'様式4・小学部（高）'!C38</f>
        <v>イ</v>
      </c>
      <c r="C13" s="282" t="str">
        <f>'様式4・小学部（高）'!E37</f>
        <v>こくご　☆☆</v>
      </c>
      <c r="D13" s="282">
        <f>'様式4・小学部（高）'!I27</f>
        <v>0</v>
      </c>
      <c r="E13" s="282" t="s">
        <v>7630</v>
      </c>
      <c r="F13" s="282" t="str">
        <v>書写　五年</v>
      </c>
      <c r="H13" s="282" t="str">
        <v>ほんとのおおきさもっと！ほんとのおおきさ動物園</v>
      </c>
    </row>
    <row r="14" spans="1:10" x14ac:dyDescent="0.45">
      <c r="A14" s="282" t="s">
        <v>2037</v>
      </c>
      <c r="B14" s="282" t="str">
        <f>'様式4・小学部（高）'!C40</f>
        <v>イ</v>
      </c>
      <c r="C14" s="282" t="str">
        <f>'様式4・小学部（高）'!E39</f>
        <v>さんすう　☆☆（１）
さんすう　☆☆（２）</v>
      </c>
      <c r="D14" s="282">
        <f>'様式4・小学部（高）'!I28</f>
        <v>0</v>
      </c>
      <c r="E14" s="282" t="s">
        <v>7630</v>
      </c>
      <c r="F14" s="282" t="str">
        <v>小学社会　５年</v>
      </c>
      <c r="H14" s="282" t="str">
        <v>たにぞうの
元気がイチバン！あそびうた</v>
      </c>
    </row>
    <row r="15" spans="1:10" x14ac:dyDescent="0.45">
      <c r="A15" s="282" t="s">
        <v>2040</v>
      </c>
      <c r="B15" s="282" t="str">
        <f>'様式4・小学部（高）'!C42</f>
        <v>ウ</v>
      </c>
      <c r="C15" s="282" t="str">
        <f>'様式4・小学部（高）'!E41</f>
        <v>金の星社の絵本そらとぶクレヨン</v>
      </c>
      <c r="D15" s="282">
        <f>'様式4・小学部（高）'!I29</f>
        <v>0</v>
      </c>
      <c r="E15" s="282" t="s">
        <v>7630</v>
      </c>
      <c r="F15" s="282" t="str">
        <v>わくわく　算数５</v>
      </c>
      <c r="H15" s="282" t="str">
        <v>たのしい図画工作16ちぎり紙・きり紙・はり絵</v>
      </c>
    </row>
    <row r="16" spans="1:10" x14ac:dyDescent="0.45">
      <c r="A16" s="282" t="s">
        <v>2043</v>
      </c>
      <c r="B16" s="282" t="str">
        <f>'様式4・小学部（高）'!C44</f>
        <v>ウ</v>
      </c>
      <c r="C16" s="282" t="str">
        <f>'様式4・小学部（高）'!E43</f>
        <v>かずのえほん
いくつかな？</v>
      </c>
      <c r="D16" s="282">
        <f>'様式4・小学部（高）'!I30</f>
        <v>0</v>
      </c>
      <c r="E16" s="282" t="s">
        <v>7630</v>
      </c>
      <c r="F16" s="282" t="str">
        <v>わくわく理科　５</v>
      </c>
      <c r="H16" s="282" t="str">
        <v>挨拶絵本</v>
      </c>
    </row>
    <row r="17" spans="1:8" x14ac:dyDescent="0.45">
      <c r="A17" s="282" t="s">
        <v>2046</v>
      </c>
      <c r="B17" s="282" t="str">
        <f>'様式4・小学部（高）'!C46</f>
        <v>ウ</v>
      </c>
      <c r="C17" s="282" t="str">
        <f>'様式4・小学部（高）'!E45</f>
        <v>かばくん・くらしのえほん２　かばくんのおかいもの</v>
      </c>
      <c r="D17" s="282" t="str">
        <f>'様式4・小学部（高）'!I31</f>
        <v>〇</v>
      </c>
      <c r="E17" s="282" t="s">
        <v>7630</v>
      </c>
      <c r="F17" s="282" t="str">
        <v>小学生の音楽　５</v>
      </c>
      <c r="H17" s="282" t="str">
        <v>金の星社の絵本そらとぶクレヨン</v>
      </c>
    </row>
    <row r="18" spans="1:8" x14ac:dyDescent="0.45">
      <c r="A18" s="282" t="s">
        <v>2049</v>
      </c>
      <c r="B18" s="282" t="str">
        <f>'様式4・小学部（高）'!C48</f>
        <v>ウ</v>
      </c>
      <c r="C18" s="282" t="str">
        <f>'様式4・小学部（高）'!E47</f>
        <v>12か月のうたのえほん</v>
      </c>
      <c r="D18" s="282">
        <f>'様式4・小学部（高）'!I32</f>
        <v>0</v>
      </c>
      <c r="E18" s="282" t="s">
        <v>7630</v>
      </c>
      <c r="F18" s="282" t="str">
        <v>図画工作５・６上　_x000D_心をひらいて
図画工作５・６下　_x000D_つながる思い</v>
      </c>
      <c r="H18" s="282" t="str">
        <v>かずのえほん
いくつかな？</v>
      </c>
    </row>
    <row r="19" spans="1:8" x14ac:dyDescent="0.45">
      <c r="A19" s="282" t="s">
        <v>2050</v>
      </c>
      <c r="B19" s="282" t="str">
        <f>'様式4・小学部（高）'!C50</f>
        <v>ウ</v>
      </c>
      <c r="C19" s="282" t="str">
        <f>'様式4・小学部（高）'!E49</f>
        <v>レオ・レオニの絵本じぶんだけのいろ</v>
      </c>
      <c r="D19" s="282" t="str">
        <f>'様式4・小学部（高）'!I33</f>
        <v>〇</v>
      </c>
      <c r="E19" s="282" t="s">
        <v>7630</v>
      </c>
      <c r="F19" s="282" t="str">
        <v xml:space="preserve">わたしたちの家庭科　５・６
</v>
      </c>
      <c r="H19" s="282" t="str">
        <v>絵本図鑑シリーズ８やさいのずかん</v>
      </c>
    </row>
    <row r="20" spans="1:8" x14ac:dyDescent="0.45">
      <c r="A20" s="282" t="s">
        <v>2051</v>
      </c>
      <c r="B20" s="282" t="str">
        <f>'様式4・小学部（高）'!C52</f>
        <v>ウ</v>
      </c>
      <c r="C20" s="282" t="str">
        <f>'様式4・小学部（高）'!E51</f>
        <v>おんなじ、おんなじ！でも、ちょっとちがう！</v>
      </c>
      <c r="D20" s="282">
        <f>'様式4・小学部（高）'!I34</f>
        <v>0</v>
      </c>
      <c r="E20" s="282" t="s">
        <v>7630</v>
      </c>
      <c r="F20" s="282" t="str">
        <v>新編　新しい保健　５・６</v>
      </c>
      <c r="H20" s="282" t="str">
        <v>CD付き名曲を
聴きながら旅するオーケストラの絵本</v>
      </c>
    </row>
    <row r="21" spans="1:8" x14ac:dyDescent="0.45">
      <c r="A21" s="282" t="s">
        <v>2052</v>
      </c>
      <c r="B21" s="282">
        <f>'様式4・小学部（高）'!C54</f>
        <v>0</v>
      </c>
      <c r="C21" s="282">
        <f>'様式4・小学部（高）'!E53</f>
        <v>0</v>
      </c>
      <c r="D21" s="282">
        <f>'様式4・小学部（高）'!I35</f>
        <v>0</v>
      </c>
      <c r="E21" s="282" t="s">
        <v>7630</v>
      </c>
      <c r="F21" s="282" t="str">
        <v>Here We Go! 5</v>
      </c>
      <c r="H21" s="282" t="str">
        <v>「おれたち、ともだち！」絵本ともだちや</v>
      </c>
    </row>
    <row r="22" spans="1:8" x14ac:dyDescent="0.45">
      <c r="A22" s="282" t="s">
        <v>2053</v>
      </c>
      <c r="B22" s="282">
        <f>'様式4・小学部（高）'!C56</f>
        <v>0</v>
      </c>
      <c r="C22" s="282">
        <f>'様式4・小学部（高）'!E55</f>
        <v>0</v>
      </c>
      <c r="D22" s="282">
        <f>'様式4・小学部（高）'!I36</f>
        <v>0</v>
      </c>
      <c r="E22" s="282" t="s">
        <v>7630</v>
      </c>
      <c r="F22" s="282" t="str">
        <v>小学道徳　生きる力　５
小学道徳　生きる力　５　道徳ノート</v>
      </c>
    </row>
    <row r="23" spans="1:8" x14ac:dyDescent="0.45">
      <c r="A23" s="282" t="s">
        <v>2054</v>
      </c>
      <c r="B23" s="282">
        <f>'様式4・小学部（高）'!C58</f>
        <v>0</v>
      </c>
      <c r="C23" s="282" t="str">
        <f>'様式4・小学部（高）'!E57</f>
        <v/>
      </c>
      <c r="D23" s="282">
        <f>'様式4・小学部（高）'!I37</f>
        <v>0</v>
      </c>
      <c r="E23" s="282" t="s">
        <v>7630</v>
      </c>
      <c r="F23" s="282" t="str">
        <v>新編　新しい国語　三上
新編　新しい国語　三下</v>
      </c>
    </row>
    <row r="24" spans="1:8" x14ac:dyDescent="0.45">
      <c r="A24" s="282" t="s">
        <v>2055</v>
      </c>
      <c r="B24" s="282">
        <f>'様式4・小学部（高）'!C60</f>
        <v>0</v>
      </c>
      <c r="C24" s="282" t="str">
        <f>'様式4・小学部（高）'!E59</f>
        <v/>
      </c>
      <c r="D24" s="282">
        <f>'様式4・小学部（高）'!I38</f>
        <v>0</v>
      </c>
      <c r="E24" s="282" t="s">
        <v>7630</v>
      </c>
      <c r="F24" s="282" t="str">
        <v>書写　三年</v>
      </c>
    </row>
    <row r="25" spans="1:8" x14ac:dyDescent="0.45">
      <c r="A25" s="282" t="s">
        <v>2056</v>
      </c>
      <c r="B25" s="282">
        <f>'様式4・小学部（高）'!C62</f>
        <v>0</v>
      </c>
      <c r="C25" s="282" t="str">
        <f>'様式4・小学部（高）'!E61</f>
        <v/>
      </c>
      <c r="D25" s="282">
        <f>'様式4・小学部（高）'!I39</f>
        <v>0</v>
      </c>
      <c r="E25" s="282" t="s">
        <v>7630</v>
      </c>
      <c r="F25" s="282" t="str">
        <v>小学社会　３年</v>
      </c>
    </row>
    <row r="26" spans="1:8" x14ac:dyDescent="0.45">
      <c r="A26" s="282" t="s">
        <v>2057</v>
      </c>
      <c r="B26" s="282">
        <f>'様式4・小学部（高）'!C64</f>
        <v>0</v>
      </c>
      <c r="C26" s="282" t="str">
        <f>'様式4・小学部（高）'!E63</f>
        <v/>
      </c>
      <c r="D26" s="282">
        <f>'様式4・小学部（高）'!I40</f>
        <v>0</v>
      </c>
      <c r="E26" s="282" t="s">
        <v>7630</v>
      </c>
      <c r="F26" s="282" t="str">
        <v xml:space="preserve">楽しく学ぶ　小学生の地図帳　３・４・５・６年
</v>
      </c>
    </row>
    <row r="27" spans="1:8" x14ac:dyDescent="0.45">
      <c r="A27" s="282" t="s">
        <v>2058</v>
      </c>
      <c r="B27" s="282">
        <f>'様式4・小学部（高）'!C66</f>
        <v>0</v>
      </c>
      <c r="C27" s="282" t="str">
        <f>'様式4・小学部（高）'!E65</f>
        <v/>
      </c>
      <c r="D27" s="282">
        <f>'様式4・小学部（高）'!I41</f>
        <v>0</v>
      </c>
      <c r="E27" s="282" t="s">
        <v>7630</v>
      </c>
      <c r="F27" s="282" t="str">
        <v>わくわく　算数３上
わくわく　算数３下</v>
      </c>
    </row>
    <row r="28" spans="1:8" x14ac:dyDescent="0.45">
      <c r="A28" s="282" t="s">
        <v>2059</v>
      </c>
      <c r="B28" s="282">
        <f>'様式4・小学部（高）'!C68</f>
        <v>0</v>
      </c>
      <c r="C28" s="282" t="str">
        <f>'様式4・小学部（高）'!E67</f>
        <v/>
      </c>
      <c r="D28" s="282">
        <f>'様式4・小学部（高）'!I42</f>
        <v>0</v>
      </c>
      <c r="E28" s="282" t="s">
        <v>7630</v>
      </c>
      <c r="F28" s="282" t="str">
        <v>わくわく理科　３</v>
      </c>
    </row>
    <row r="29" spans="1:8" x14ac:dyDescent="0.45">
      <c r="A29" s="282" t="s">
        <v>2060</v>
      </c>
      <c r="B29" s="282">
        <f>'様式4・小学部（高）'!C70</f>
        <v>0</v>
      </c>
      <c r="C29" s="282" t="str">
        <f>'様式4・小学部（高）'!E69</f>
        <v/>
      </c>
      <c r="D29" s="282">
        <f>'様式4・小学部（高）'!I43</f>
        <v>0</v>
      </c>
      <c r="E29" s="282" t="s">
        <v>7630</v>
      </c>
      <c r="F29" s="282" t="str">
        <v>新編　新しいほけん　３・４</v>
      </c>
    </row>
    <row r="30" spans="1:8" x14ac:dyDescent="0.45">
      <c r="A30" s="282" t="s">
        <v>2061</v>
      </c>
      <c r="B30" s="282">
        <f>'様式4・小学部（高）'!C72</f>
        <v>0</v>
      </c>
      <c r="C30" s="282" t="str">
        <f>'様式4・小学部（高）'!E71</f>
        <v/>
      </c>
      <c r="D30" s="282">
        <f>'様式4・小学部（高）'!I44</f>
        <v>0</v>
      </c>
      <c r="E30" s="282" t="s">
        <v>7630</v>
      </c>
      <c r="F30" s="282" t="str">
        <v>小学どうとく　生きる力　３
小学どうとく　生きる力　３　どうとくノート</v>
      </c>
    </row>
    <row r="31" spans="1:8" x14ac:dyDescent="0.45">
      <c r="A31" s="282" t="s">
        <v>2062</v>
      </c>
      <c r="B31" s="282">
        <f>'様式4・小学部（高）'!C74</f>
        <v>0</v>
      </c>
      <c r="C31" s="282" t="str">
        <f>'様式4・小学部（高）'!E73</f>
        <v/>
      </c>
      <c r="D31" s="282">
        <f>'様式4・小学部（高）'!I45</f>
        <v>0</v>
      </c>
      <c r="E31" s="282" t="s">
        <v>7630</v>
      </c>
      <c r="F31" s="282" t="str">
        <v xml:space="preserve">新編　新しい国語　六
</v>
      </c>
    </row>
    <row r="32" spans="1:8" x14ac:dyDescent="0.45">
      <c r="A32" s="282" t="s">
        <v>2063</v>
      </c>
      <c r="B32" s="282">
        <f>'様式4・小学部（高）'!C76</f>
        <v>0</v>
      </c>
      <c r="C32" s="282" t="str">
        <f>'様式4・小学部（高）'!E75</f>
        <v/>
      </c>
      <c r="D32" s="282">
        <f>'様式4・小学部（高）'!I46</f>
        <v>0</v>
      </c>
      <c r="E32" s="282" t="s">
        <v>7630</v>
      </c>
      <c r="F32" s="282" t="str">
        <v xml:space="preserve">書写　六年
</v>
      </c>
    </row>
    <row r="33" spans="1:6" x14ac:dyDescent="0.45">
      <c r="A33" s="282" t="s">
        <v>2064</v>
      </c>
      <c r="B33" s="282">
        <f>'様式4・小学部（高）'!C78</f>
        <v>0</v>
      </c>
      <c r="C33" s="282" t="str">
        <f>'様式4・小学部（高）'!E77</f>
        <v/>
      </c>
      <c r="D33" s="282">
        <f>'様式4・小学部（高）'!I47</f>
        <v>0</v>
      </c>
      <c r="E33" s="282" t="s">
        <v>7630</v>
      </c>
      <c r="F33" s="282" t="str">
        <v xml:space="preserve">小学社会　６年
</v>
      </c>
    </row>
    <row r="34" spans="1:6" x14ac:dyDescent="0.45">
      <c r="A34" s="282" t="s">
        <v>2065</v>
      </c>
      <c r="B34" s="282">
        <f>'様式4・小学部（高）'!C80</f>
        <v>0</v>
      </c>
      <c r="C34" s="282" t="str">
        <f>'様式4・小学部（高）'!E79</f>
        <v/>
      </c>
      <c r="D34" s="282">
        <f>'様式4・小学部（高）'!I48</f>
        <v>0</v>
      </c>
      <c r="E34" s="282" t="s">
        <v>7630</v>
      </c>
      <c r="F34" s="282" t="str">
        <v xml:space="preserve">わくわく　算数６
</v>
      </c>
    </row>
    <row r="35" spans="1:6" x14ac:dyDescent="0.45">
      <c r="A35" s="282" t="s">
        <v>2066</v>
      </c>
      <c r="B35" s="282">
        <f>'様式4・小学部（高）'!C82</f>
        <v>0</v>
      </c>
      <c r="C35" s="282" t="str">
        <f>'様式4・小学部（高）'!E81</f>
        <v/>
      </c>
      <c r="D35" s="282" t="str">
        <f>'様式4・小学部（高）'!I49</f>
        <v>〇</v>
      </c>
      <c r="E35" s="282" t="s">
        <v>7630</v>
      </c>
      <c r="F35" s="282" t="str">
        <v xml:space="preserve">わくわく理科　６
</v>
      </c>
    </row>
    <row r="36" spans="1:6" x14ac:dyDescent="0.45">
      <c r="A36" s="282" t="s">
        <v>2067</v>
      </c>
      <c r="B36" s="282">
        <f>'様式4・小学部（高）'!C84</f>
        <v>0</v>
      </c>
      <c r="C36" s="282" t="str">
        <f>'様式4・小学部（高）'!E83</f>
        <v/>
      </c>
      <c r="D36" s="282">
        <f>'様式4・小学部（高）'!I50</f>
        <v>0</v>
      </c>
      <c r="E36" s="282" t="s">
        <v>7630</v>
      </c>
      <c r="F36" s="282" t="str">
        <v xml:space="preserve">小学生の音楽　６
</v>
      </c>
    </row>
    <row r="37" spans="1:6" x14ac:dyDescent="0.45">
      <c r="A37" s="282" t="s">
        <v>2068</v>
      </c>
      <c r="B37" s="282">
        <f>'様式4・小学部（高）'!C86</f>
        <v>0</v>
      </c>
      <c r="C37" s="282" t="str">
        <f>'様式4・小学部（高）'!E85</f>
        <v/>
      </c>
      <c r="D37" s="282">
        <f>'様式4・小学部（高）'!I51</f>
        <v>0</v>
      </c>
      <c r="E37" s="282" t="s">
        <v>7630</v>
      </c>
      <c r="F37" s="282" t="str">
        <v>Here We Go! 6</v>
      </c>
    </row>
    <row r="38" spans="1:6" x14ac:dyDescent="0.45">
      <c r="A38" s="282" t="s">
        <v>2069</v>
      </c>
      <c r="B38" s="282">
        <f>'様式4・小学部（高）'!C88</f>
        <v>0</v>
      </c>
      <c r="C38" s="282" t="str">
        <f>'様式4・小学部（高）'!E87</f>
        <v/>
      </c>
      <c r="D38" s="282">
        <f>'様式4・小学部（高）'!I52</f>
        <v>0</v>
      </c>
      <c r="E38" s="282" t="s">
        <v>7630</v>
      </c>
      <c r="F38" s="282" t="str">
        <v>小学道徳　生きる力　６
小学道徳　生きる力　６　道徳ノート</v>
      </c>
    </row>
    <row r="39" spans="1:6" x14ac:dyDescent="0.45">
      <c r="A39" s="282" t="s">
        <v>2070</v>
      </c>
      <c r="B39" s="282">
        <f>'様式4・小学部（高）'!C90</f>
        <v>0</v>
      </c>
      <c r="C39" s="282" t="str">
        <f>'様式4・小学部（高）'!E89</f>
        <v/>
      </c>
      <c r="D39" s="282">
        <f>'様式4・小学部（高）'!I53</f>
        <v>0</v>
      </c>
      <c r="E39" s="282" t="s">
        <v>7630</v>
      </c>
    </row>
    <row r="40" spans="1:6" x14ac:dyDescent="0.45">
      <c r="A40" s="282" t="s">
        <v>2071</v>
      </c>
      <c r="B40" s="282">
        <f>'様式4・小学部（高）'!C92</f>
        <v>0</v>
      </c>
      <c r="C40" s="282" t="str">
        <f>'様式4・小学部（高）'!E91</f>
        <v/>
      </c>
      <c r="D40" s="282">
        <f>'様式4・小学部（高）'!I54</f>
        <v>0</v>
      </c>
      <c r="E40" s="282" t="s">
        <v>7630</v>
      </c>
    </row>
    <row r="41" spans="1:6" x14ac:dyDescent="0.45">
      <c r="A41" s="282" t="s">
        <v>2072</v>
      </c>
      <c r="B41" s="282">
        <f>'様式4・小学部（高）'!C94</f>
        <v>0</v>
      </c>
      <c r="C41" s="282" t="str">
        <f>'様式4・小学部（高）'!E93</f>
        <v/>
      </c>
      <c r="D41" s="282">
        <f>'様式4・小学部（高）'!I55</f>
        <v>0</v>
      </c>
      <c r="E41" s="282" t="s">
        <v>7630</v>
      </c>
    </row>
    <row r="42" spans="1:6" x14ac:dyDescent="0.45">
      <c r="A42" s="282" t="s">
        <v>2073</v>
      </c>
      <c r="B42" s="282">
        <f>'様式4・小学部（高）'!C96</f>
        <v>0</v>
      </c>
      <c r="C42" s="282" t="str">
        <f>'様式4・小学部（高）'!E95</f>
        <v/>
      </c>
      <c r="D42" s="282">
        <f>'様式4・小学部（高）'!I56</f>
        <v>0</v>
      </c>
      <c r="E42" s="282" t="s">
        <v>7630</v>
      </c>
    </row>
    <row r="43" spans="1:6" x14ac:dyDescent="0.45">
      <c r="A43" s="282" t="s">
        <v>2074</v>
      </c>
      <c r="B43" s="282">
        <f>'様式4・小学部（高）'!C98</f>
        <v>0</v>
      </c>
      <c r="C43" s="282" t="str">
        <f>'様式4・小学部（高）'!E97</f>
        <v/>
      </c>
      <c r="D43" s="282">
        <f>'様式4・小学部（高）'!I57</f>
        <v>0</v>
      </c>
      <c r="E43" s="282" t="s">
        <v>7630</v>
      </c>
    </row>
    <row r="44" spans="1:6" x14ac:dyDescent="0.45">
      <c r="A44" s="282" t="s">
        <v>2075</v>
      </c>
      <c r="B44" s="282">
        <f>'様式4・小学部（高）'!C100</f>
        <v>0</v>
      </c>
      <c r="C44" s="282" t="str">
        <f>'様式4・小学部（高）'!E99</f>
        <v/>
      </c>
      <c r="D44" s="282">
        <f>'様式4・小学部（高）'!I58</f>
        <v>0</v>
      </c>
      <c r="E44" s="282" t="s">
        <v>7630</v>
      </c>
    </row>
    <row r="45" spans="1:6" x14ac:dyDescent="0.45">
      <c r="A45" s="282" t="s">
        <v>2076</v>
      </c>
      <c r="B45" s="282">
        <f>'様式4・小学部（高）'!C102</f>
        <v>0</v>
      </c>
      <c r="C45" s="282" t="str">
        <f>'様式4・小学部（高）'!E101</f>
        <v/>
      </c>
      <c r="D45" s="282">
        <f>'様式4・小学部（高）'!I59</f>
        <v>0</v>
      </c>
      <c r="E45" s="282" t="s">
        <v>7630</v>
      </c>
    </row>
    <row r="46" spans="1:6" x14ac:dyDescent="0.45">
      <c r="A46" s="282" t="s">
        <v>2077</v>
      </c>
      <c r="B46" s="282">
        <f>'様式4・小学部（高）'!C104</f>
        <v>0</v>
      </c>
      <c r="C46" s="282" t="str">
        <f>'様式4・小学部（高）'!E103</f>
        <v/>
      </c>
      <c r="D46" s="282">
        <f>'様式4・小学部（高）'!I60</f>
        <v>0</v>
      </c>
      <c r="E46" s="282" t="s">
        <v>7630</v>
      </c>
    </row>
    <row r="47" spans="1:6" x14ac:dyDescent="0.45">
      <c r="A47" s="282" t="s">
        <v>2078</v>
      </c>
      <c r="B47" s="282">
        <f>'様式4・小学部（高）'!C106</f>
        <v>0</v>
      </c>
      <c r="C47" s="282" t="str">
        <f>'様式4・小学部（高）'!E105</f>
        <v/>
      </c>
      <c r="D47" s="282">
        <f>'様式4・小学部（高）'!I61</f>
        <v>0</v>
      </c>
      <c r="E47" s="282" t="s">
        <v>7630</v>
      </c>
    </row>
    <row r="48" spans="1:6"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わくわく　算数５</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t="str">
        <f>'様式4・小学部（高）'!L42</f>
        <v>ア</v>
      </c>
      <c r="C75" s="282" t="str">
        <f>'様式4・小学部（高）'!N41</f>
        <v>新編　新しい国語　三上
新編　新しい国語　三下</v>
      </c>
      <c r="D75" s="282">
        <f>'様式4・小学部（高）'!R41</f>
        <v>0</v>
      </c>
      <c r="E75" s="282" t="s">
        <v>7630</v>
      </c>
    </row>
    <row r="76" spans="1:5" x14ac:dyDescent="0.45">
      <c r="A76" s="282" t="s">
        <v>2044</v>
      </c>
      <c r="B76" s="282" t="str">
        <f>'様式4・小学部（高）'!L44</f>
        <v>イ</v>
      </c>
      <c r="C76" s="282" t="str">
        <f>'様式4・小学部（高）'!N43</f>
        <v>こくご　☆☆☆</v>
      </c>
      <c r="D76" s="282">
        <f>'様式4・小学部（高）'!R43</f>
        <v>0</v>
      </c>
      <c r="E76" s="282" t="s">
        <v>7630</v>
      </c>
    </row>
    <row r="77" spans="1:5" x14ac:dyDescent="0.45">
      <c r="A77" s="282" t="s">
        <v>2047</v>
      </c>
      <c r="B77" s="282" t="str">
        <f>'様式4・小学部（高）'!L46</f>
        <v>ア</v>
      </c>
      <c r="C77" s="282" t="str">
        <f>'様式4・小学部（高）'!N45</f>
        <v>書写　三年</v>
      </c>
      <c r="D77" s="282">
        <f>'様式4・小学部（高）'!R45</f>
        <v>0</v>
      </c>
      <c r="E77" s="282" t="s">
        <v>7630</v>
      </c>
    </row>
    <row r="78" spans="1:5" x14ac:dyDescent="0.45">
      <c r="A78" s="282" t="s">
        <v>1947</v>
      </c>
      <c r="B78" s="282" t="str">
        <f>'様式4・小学部（高）'!L48</f>
        <v>ア</v>
      </c>
      <c r="C78" s="282" t="str">
        <f>'様式4・小学部（高）'!N47</f>
        <v>小学社会　３年</v>
      </c>
      <c r="D78" s="282">
        <f>'様式4・小学部（高）'!R47</f>
        <v>0</v>
      </c>
      <c r="E78" s="282" t="s">
        <v>7630</v>
      </c>
    </row>
    <row r="79" spans="1:5" x14ac:dyDescent="0.45">
      <c r="A79" s="282" t="s">
        <v>1948</v>
      </c>
      <c r="B79" s="282" t="str">
        <f>'様式4・小学部（高）'!L50</f>
        <v>ア</v>
      </c>
      <c r="C79" s="282" t="str">
        <f>'様式4・小学部（高）'!N49</f>
        <v xml:space="preserve">楽しく学ぶ　小学生の地図帳　３・４・５・６年
</v>
      </c>
      <c r="D79" s="282">
        <f>'様式4・小学部（高）'!R49</f>
        <v>0</v>
      </c>
      <c r="E79" s="282" t="s">
        <v>7630</v>
      </c>
    </row>
    <row r="80" spans="1:5" x14ac:dyDescent="0.45">
      <c r="A80" s="282" t="s">
        <v>1949</v>
      </c>
      <c r="B80" s="282" t="str">
        <f>'様式4・小学部（高）'!L52</f>
        <v>ア</v>
      </c>
      <c r="C80" s="282" t="str">
        <f>'様式4・小学部（高）'!N51</f>
        <v>わくわく　算数３上
わくわく　算数３下</v>
      </c>
      <c r="D80" s="282">
        <f>'様式4・小学部（高）'!R51</f>
        <v>0</v>
      </c>
      <c r="E80" s="282" t="s">
        <v>7630</v>
      </c>
    </row>
    <row r="81" spans="1:5" x14ac:dyDescent="0.45">
      <c r="A81" s="282" t="s">
        <v>1950</v>
      </c>
      <c r="B81" s="282" t="str">
        <f>'様式4・小学部（高）'!L54</f>
        <v>イ</v>
      </c>
      <c r="C81" s="282" t="str">
        <f>'様式4・小学部（高）'!N53</f>
        <v>さんすう　☆☆☆</v>
      </c>
      <c r="D81" s="282">
        <f>'様式4・小学部（高）'!R53</f>
        <v>0</v>
      </c>
      <c r="E81" s="282" t="s">
        <v>7630</v>
      </c>
    </row>
    <row r="82" spans="1:5" x14ac:dyDescent="0.45">
      <c r="A82" s="282" t="s">
        <v>1951</v>
      </c>
      <c r="B82" s="282" t="str">
        <f>'様式4・小学部（高）'!L56</f>
        <v>ア</v>
      </c>
      <c r="C82" s="282" t="str">
        <f>'様式4・小学部（高）'!N55</f>
        <v>わくわく理科　３</v>
      </c>
      <c r="D82" s="282">
        <f>'様式4・小学部（高）'!R55</f>
        <v>0</v>
      </c>
      <c r="E82" s="282" t="s">
        <v>7630</v>
      </c>
    </row>
    <row r="83" spans="1:5" x14ac:dyDescent="0.45">
      <c r="A83" s="282" t="s">
        <v>1952</v>
      </c>
      <c r="B83" s="282" t="str">
        <f>'様式4・小学部（高）'!L58</f>
        <v>ウ</v>
      </c>
      <c r="C83" s="282" t="str">
        <f>'様式4・小学部（高）'!N57</f>
        <v>ほんとのおおきさもっと！ほんとのおおきさ動物園</v>
      </c>
      <c r="D83" s="282">
        <f>'様式4・小学部（高）'!R57</f>
        <v>0</v>
      </c>
      <c r="E83" s="282" t="s">
        <v>7630</v>
      </c>
    </row>
    <row r="84" spans="1:5" x14ac:dyDescent="0.45">
      <c r="A84" s="282" t="s">
        <v>1953</v>
      </c>
      <c r="B84" s="282" t="str">
        <f>'様式4・小学部（高）'!L60</f>
        <v>ウ</v>
      </c>
      <c r="C84" s="282" t="str">
        <f>'様式4・小学部（高）'!N59</f>
        <v>たにぞうの
元気がイチバン！あそびうた</v>
      </c>
      <c r="D84" s="282">
        <f>'様式4・小学部（高）'!R59</f>
        <v>0</v>
      </c>
      <c r="E84" s="282" t="s">
        <v>7630</v>
      </c>
    </row>
    <row r="85" spans="1:5" x14ac:dyDescent="0.45">
      <c r="A85" s="282" t="s">
        <v>1954</v>
      </c>
      <c r="B85" s="282" t="str">
        <f>'様式4・小学部（高）'!L62</f>
        <v>ウ</v>
      </c>
      <c r="C85" s="282" t="str">
        <f>'様式4・小学部（高）'!N61</f>
        <v>たのしい図画工作16ちぎり紙・きり紙・はり絵</v>
      </c>
      <c r="D85" s="282">
        <f>'様式4・小学部（高）'!R61</f>
        <v>0</v>
      </c>
      <c r="E85" s="282" t="s">
        <v>7630</v>
      </c>
    </row>
    <row r="86" spans="1:5" x14ac:dyDescent="0.45">
      <c r="A86" s="282" t="s">
        <v>1955</v>
      </c>
      <c r="B86" s="282" t="str">
        <f>'様式4・小学部（高）'!L64</f>
        <v>ア</v>
      </c>
      <c r="C86" s="282" t="str">
        <f>'様式4・小学部（高）'!N63</f>
        <v>新編　新しいほけん　３・４</v>
      </c>
      <c r="D86" s="282">
        <f>'様式4・小学部（高）'!R63</f>
        <v>0</v>
      </c>
      <c r="E86" s="282" t="s">
        <v>7630</v>
      </c>
    </row>
    <row r="87" spans="1:5" x14ac:dyDescent="0.45">
      <c r="A87" s="282" t="s">
        <v>1956</v>
      </c>
      <c r="B87" s="282" t="str">
        <f>'様式4・小学部（高）'!L66</f>
        <v>ア</v>
      </c>
      <c r="C87" s="282" t="str">
        <f>'様式4・小学部（高）'!N65</f>
        <v>小学どうとく　生きる力　３
小学どうとく　生きる力　３　どうとくノート</v>
      </c>
      <c r="D87" s="282">
        <f>'様式4・小学部（高）'!R65</f>
        <v>0</v>
      </c>
      <c r="E87" s="282" t="s">
        <v>7630</v>
      </c>
    </row>
    <row r="88" spans="1:5" x14ac:dyDescent="0.45">
      <c r="A88" s="282" t="s">
        <v>1957</v>
      </c>
      <c r="B88" s="282" t="str">
        <f>'様式4・小学部（高）'!L68</f>
        <v>ウ</v>
      </c>
      <c r="C88" s="282" t="str">
        <f>'様式4・小学部（高）'!N67</f>
        <v>挨拶絵本</v>
      </c>
      <c r="D88" s="282">
        <f>'様式4・小学部（高）'!R67</f>
        <v>0</v>
      </c>
      <c r="E88" s="282" t="s">
        <v>7630</v>
      </c>
    </row>
    <row r="89" spans="1:5" x14ac:dyDescent="0.45">
      <c r="A89" s="282" t="s">
        <v>1958</v>
      </c>
      <c r="B89" s="282" t="str">
        <f>'様式4・小学部（高）'!L70</f>
        <v>ウ</v>
      </c>
      <c r="C89" s="282" t="str">
        <f>'様式4・小学部（高）'!N69</f>
        <v>金の星社の絵本そらとぶクレヨン</v>
      </c>
      <c r="D89" s="282">
        <f>'様式4・小学部（高）'!R69</f>
        <v>0</v>
      </c>
      <c r="E89" s="282" t="s">
        <v>7630</v>
      </c>
    </row>
    <row r="90" spans="1:5" x14ac:dyDescent="0.45">
      <c r="A90" s="282" t="s">
        <v>1959</v>
      </c>
      <c r="B90" s="282" t="str">
        <f>'様式4・小学部（高）'!L72</f>
        <v>ウ</v>
      </c>
      <c r="C90" s="282" t="str">
        <f>'様式4・小学部（高）'!N71</f>
        <v>かずのえほん
いくつかな？</v>
      </c>
      <c r="D90" s="282">
        <f>'様式4・小学部（高）'!R71</f>
        <v>0</v>
      </c>
      <c r="E90" s="282" t="s">
        <v>7630</v>
      </c>
    </row>
    <row r="91" spans="1:5" x14ac:dyDescent="0.45">
      <c r="A91" s="282" t="s">
        <v>1960</v>
      </c>
      <c r="B91" s="282" t="str">
        <f>'様式4・小学部（高）'!L74</f>
        <v>ウ</v>
      </c>
      <c r="C91" s="282" t="str">
        <f>'様式4・小学部（高）'!N73</f>
        <v>ほんとのおおきさもっと！ほんとのおおきさ動物園</v>
      </c>
      <c r="D91" s="282">
        <f>'様式4・小学部（高）'!R73</f>
        <v>0</v>
      </c>
      <c r="E91" s="282" t="s">
        <v>7630</v>
      </c>
    </row>
    <row r="92" spans="1:5" x14ac:dyDescent="0.45">
      <c r="A92" s="282" t="s">
        <v>1961</v>
      </c>
      <c r="B92" s="282" t="str">
        <f>'様式4・小学部（高）'!L76</f>
        <v>ウ</v>
      </c>
      <c r="C92" s="282" t="str">
        <f>'様式4・小学部（高）'!N75</f>
        <v>たにぞうの
元気がイチバン！あそびうた</v>
      </c>
      <c r="D92" s="282">
        <f>'様式4・小学部（高）'!R75</f>
        <v>0</v>
      </c>
      <c r="E92" s="282" t="s">
        <v>7630</v>
      </c>
    </row>
    <row r="93" spans="1:5" x14ac:dyDescent="0.45">
      <c r="A93" s="282" t="s">
        <v>1977</v>
      </c>
      <c r="B93" s="282" t="str">
        <f>'様式4・小学部（高）'!L78</f>
        <v>ウ</v>
      </c>
      <c r="C93" s="282" t="str">
        <f>'様式4・小学部（高）'!N77</f>
        <v>たのしい図画工作16ちぎり紙・きり紙・はり絵</v>
      </c>
      <c r="D93" s="282">
        <f>'様式4・小学部（高）'!R77</f>
        <v>0</v>
      </c>
      <c r="E93" s="282" t="s">
        <v>7630</v>
      </c>
    </row>
    <row r="94" spans="1:5" x14ac:dyDescent="0.45">
      <c r="A94" s="282" t="s">
        <v>1978</v>
      </c>
      <c r="B94" s="282" t="str">
        <f>'様式4・小学部（高）'!L80</f>
        <v>ウ</v>
      </c>
      <c r="C94" s="282" t="str">
        <f>'様式4・小学部（高）'!N79</f>
        <v>挨拶絵本</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わくわく　算数６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t="str">
        <f>'様式4・小学部（高）'!U42</f>
        <v>イ</v>
      </c>
      <c r="C135" s="282" t="str">
        <f>'様式4・小学部（高）'!W41</f>
        <v>こくご　☆☆☆</v>
      </c>
      <c r="D135" s="282" t="str">
        <f>'様式4・小学部（高）'!AA41</f>
        <v>〇</v>
      </c>
    </row>
    <row r="136" spans="1:4" x14ac:dyDescent="0.45">
      <c r="A136" s="282" t="s">
        <v>2045</v>
      </c>
      <c r="B136" s="282" t="str">
        <f>'様式4・小学部（高）'!U44</f>
        <v>イ</v>
      </c>
      <c r="C136" s="282" t="str">
        <f>'様式4・小学部（高）'!W43</f>
        <v>さんすう　☆☆☆</v>
      </c>
      <c r="D136" s="282" t="str">
        <f>'様式4・小学部（高）'!AA43</f>
        <v>〇</v>
      </c>
    </row>
    <row r="137" spans="1:4" x14ac:dyDescent="0.45">
      <c r="A137" s="282" t="s">
        <v>2048</v>
      </c>
      <c r="B137" s="282" t="str">
        <f>'様式4・小学部（高）'!U46</f>
        <v>ウ</v>
      </c>
      <c r="C137" s="282" t="str">
        <f>'様式4・小学部（高）'!W45</f>
        <v>金の星社の絵本そらとぶクレヨン</v>
      </c>
      <c r="D137" s="282">
        <f>'様式4・小学部（高）'!AA45</f>
        <v>0</v>
      </c>
    </row>
    <row r="138" spans="1:4" x14ac:dyDescent="0.45">
      <c r="A138" s="282" t="s">
        <v>1962</v>
      </c>
      <c r="B138" s="282" t="str">
        <f>'様式4・小学部（高）'!U48</f>
        <v>ウ</v>
      </c>
      <c r="C138" s="282" t="str">
        <f>'様式4・小学部（高）'!W47</f>
        <v>かずのえほん
いくつかな？</v>
      </c>
      <c r="D138" s="282">
        <f>'様式4・小学部（高）'!AA47</f>
        <v>0</v>
      </c>
    </row>
    <row r="139" spans="1:4" x14ac:dyDescent="0.45">
      <c r="A139" s="282" t="s">
        <v>1963</v>
      </c>
      <c r="B139" s="282" t="str">
        <f>'様式4・小学部（高）'!U50</f>
        <v>ウ</v>
      </c>
      <c r="C139" s="282" t="str">
        <f>'様式4・小学部（高）'!W49</f>
        <v>絵本図鑑シリーズ８やさいのずかん</v>
      </c>
      <c r="D139" s="282">
        <f>'様式4・小学部（高）'!AA49</f>
        <v>0</v>
      </c>
    </row>
    <row r="140" spans="1:4" x14ac:dyDescent="0.45">
      <c r="A140" s="282" t="s">
        <v>1964</v>
      </c>
      <c r="B140" s="282" t="str">
        <f>'様式4・小学部（高）'!U52</f>
        <v>ウ</v>
      </c>
      <c r="C140" s="282" t="str">
        <f>'様式4・小学部（高）'!W51</f>
        <v>CD付き名曲を
聴きながら旅するオーケストラの絵本</v>
      </c>
      <c r="D140" s="282">
        <f>'様式4・小学部（高）'!AA51</f>
        <v>0</v>
      </c>
    </row>
    <row r="141" spans="1:4" x14ac:dyDescent="0.45">
      <c r="A141" s="282" t="s">
        <v>1965</v>
      </c>
      <c r="B141" s="282" t="str">
        <f>'様式4・小学部（高）'!U54</f>
        <v>ウ</v>
      </c>
      <c r="C141" s="282" t="str">
        <f>'様式4・小学部（高）'!W53</f>
        <v>エリック・カールの絵本とうさんはタツノオトシゴ</v>
      </c>
      <c r="D141" s="282" t="str">
        <f>'様式4・小学部（高）'!AA53</f>
        <v>〇</v>
      </c>
    </row>
    <row r="142" spans="1:4" x14ac:dyDescent="0.45">
      <c r="A142" s="282" t="s">
        <v>1966</v>
      </c>
      <c r="B142" s="282" t="str">
        <f>'様式4・小学部（高）'!U56</f>
        <v>ウ</v>
      </c>
      <c r="C142" s="282" t="str">
        <f>'様式4・小学部（高）'!W55</f>
        <v>「おれたち、ともだち！」絵本ともだちや</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0" zoomScaleNormal="100" zoomScaleSheetLayoutView="80"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403" t="str">
        <f>'様式4・小学部（高）'!X3</f>
        <v>小学部（高）</v>
      </c>
      <c r="B1" s="404"/>
      <c r="C1" s="405" t="s">
        <v>5510</v>
      </c>
      <c r="D1" s="406"/>
      <c r="E1" s="157"/>
      <c r="F1" s="407"/>
      <c r="G1" s="407"/>
      <c r="H1" s="407"/>
      <c r="I1" s="407"/>
    </row>
    <row r="2" spans="1:9" ht="29.25" customHeight="1" x14ac:dyDescent="0.45">
      <c r="A2" s="408" t="str">
        <f>'様式4・小学部（高）'!F1&amp;"図書選定理由一覧表（支援学校用）"</f>
        <v>令和８年度使用教科用図書図書選定理由一覧表（支援学校用）</v>
      </c>
      <c r="B2" s="408"/>
      <c r="C2" s="408"/>
      <c r="D2" s="408"/>
      <c r="E2" s="408"/>
      <c r="F2" s="408"/>
      <c r="G2" s="408"/>
      <c r="H2" s="408"/>
      <c r="I2" s="408"/>
    </row>
    <row r="3" spans="1:9" s="1" customFormat="1" ht="22.5" customHeight="1" x14ac:dyDescent="0.2">
      <c r="A3" s="279"/>
      <c r="B3" s="279"/>
      <c r="C3" s="279"/>
      <c r="E3" s="280"/>
      <c r="F3" s="409" t="str">
        <f>"学校名　　　大阪府立"&amp;'様式4・小学部（高）'!W3&amp;"　　　"&amp;'様式4・小学部（高）'!X3</f>
        <v>学校名　　　大阪府立光陽支援学校　　　小学部（高）</v>
      </c>
      <c r="G3" s="409"/>
      <c r="H3" s="409"/>
      <c r="I3" s="409"/>
    </row>
    <row r="4" spans="1:9" s="1" customFormat="1" ht="20.55" customHeight="1" x14ac:dyDescent="0.2">
      <c r="A4" s="171"/>
      <c r="B4" s="171"/>
      <c r="C4" s="171"/>
      <c r="D4" s="171"/>
      <c r="E4" s="171"/>
      <c r="F4" s="278" t="s">
        <v>5511</v>
      </c>
      <c r="G4" s="278"/>
      <c r="H4" s="278"/>
      <c r="I4" s="278"/>
    </row>
    <row r="5" spans="1:9" s="1" customFormat="1" ht="20.55" customHeight="1" x14ac:dyDescent="0.2">
      <c r="A5" s="397" t="s">
        <v>7943</v>
      </c>
      <c r="B5" s="398"/>
      <c r="C5" s="399"/>
      <c r="D5" s="171"/>
      <c r="E5" s="171"/>
    </row>
    <row r="6" spans="1:9" ht="20.55" customHeight="1" x14ac:dyDescent="0.45">
      <c r="A6" s="400"/>
      <c r="B6" s="401"/>
      <c r="C6" s="402"/>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準</v>
      </c>
      <c r="I8" s="197" t="s">
        <v>7995</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準</v>
      </c>
      <c r="I9" s="197" t="s">
        <v>7995</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準</v>
      </c>
      <c r="I10" s="197" t="s">
        <v>7995</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啓林館</v>
      </c>
      <c r="F11" s="179" t="str">
        <f>IF(B11="","",VLOOKUP(B11,'様式4・小学部（高）'!$A$17:$I$136,5,FALSE))</f>
        <v>わくわく　算数４上
わくわく　算数４下</v>
      </c>
      <c r="G11" s="179" t="str">
        <f>IF(B11="","",VLOOKUP(B11,'様式4・小学部（高）'!$A$17:$I$136,6,FALSE))</f>
        <v>凖</v>
      </c>
      <c r="H11" s="179" t="str">
        <f>IF(B11="","",VLOOKUP(B11,'様式4・小学部（高）'!$A$17:$I$136,7,FALSE))</f>
        <v>準</v>
      </c>
      <c r="I11" s="197" t="s">
        <v>7995</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準</v>
      </c>
      <c r="I12" s="197" t="s">
        <v>7995</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準</v>
      </c>
      <c r="I13" s="197" t="s">
        <v>7995</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準</v>
      </c>
      <c r="I14" s="197" t="s">
        <v>7995</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東書</v>
      </c>
      <c r="F15" s="179" t="str">
        <f>IF(B15="","",VLOOKUP(B15,'様式4・小学部（高）'!$A$17:$I$136,5,FALSE))</f>
        <v>こくご　☆☆</v>
      </c>
      <c r="G15" s="179" t="str">
        <f>IF(B15="","",VLOOKUP(B15,'様式4・小学部（高）'!$A$17:$I$136,6,FALSE))</f>
        <v>知</v>
      </c>
      <c r="H15" s="179" t="str">
        <f>IF(B15="","",VLOOKUP(B15,'様式4・小学部（高）'!$A$17:$I$136,7,FALSE))</f>
        <v>Ａ２</v>
      </c>
      <c r="I15" s="197" t="s">
        <v>8018</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教出</v>
      </c>
      <c r="F16" s="179" t="str">
        <f>IF(B16="","",VLOOKUP(B16,'様式4・小学部（高）'!$A$17:$I$136,5,FALSE))</f>
        <v>さんすう　☆☆（１）
さんすう　☆☆（２）</v>
      </c>
      <c r="G16" s="179" t="str">
        <f>IF(B16="","",VLOOKUP(B16,'様式4・小学部（高）'!$A$17:$I$136,6,FALSE))</f>
        <v>知</v>
      </c>
      <c r="H16" s="179" t="str">
        <f>IF(B16="","",VLOOKUP(B16,'様式4・小学部（高）'!$A$17:$I$136,7,FALSE))</f>
        <v>Ａ２</v>
      </c>
      <c r="I16" s="197" t="s">
        <v>8018</v>
      </c>
    </row>
    <row r="17" spans="1:9" ht="80.099999999999994" customHeight="1" x14ac:dyDescent="0.45">
      <c r="A17" s="176">
        <v>10</v>
      </c>
      <c r="B17" s="177" t="s">
        <v>7772</v>
      </c>
      <c r="C17" s="178" t="str">
        <f>IF(B17="","",VLOOKUP(B17,'様式4・小学部（高）'!$A$17:$I$136,2,FALSE))</f>
        <v>国語</v>
      </c>
      <c r="D17" s="178" t="str">
        <f>IF(B17="","",VLOOKUP(B17,'様式4・小学部（高）'!$A$17:$I$136,3,FALSE))</f>
        <v>国語</v>
      </c>
      <c r="E17" s="178" t="str">
        <f>IF(B17="","",VLOOKUP(B17,'様式4・小学部（高）'!$A$17:$I$136,4,FALSE))</f>
        <v>07-2　金　の　星　社</v>
      </c>
      <c r="F17" s="179" t="str">
        <f>IF(B17="","",VLOOKUP(B17,'様式4・小学部（高）'!$A$17:$I$136,5,FALSE))</f>
        <v>金の星社の絵本そらとぶクレヨン</v>
      </c>
      <c r="G17" s="179" t="str">
        <f>IF(B17="","",VLOOKUP(B17,'様式4・小学部（高）'!$A$17:$I$136,6,FALSE))</f>
        <v>自</v>
      </c>
      <c r="H17" s="179" t="str">
        <f>IF(B17="","",VLOOKUP(B17,'様式4・小学部（高）'!$A$17:$I$136,7,FALSE))</f>
        <v>Ｂ</v>
      </c>
      <c r="I17" s="197" t="s">
        <v>8005</v>
      </c>
    </row>
    <row r="18" spans="1:9" ht="80.099999999999994" customHeight="1" x14ac:dyDescent="0.45">
      <c r="A18" s="176">
        <v>11</v>
      </c>
      <c r="B18" s="177" t="s">
        <v>7773</v>
      </c>
      <c r="C18" s="178" t="str">
        <f>IF(B18="","",VLOOKUP(B18,'様式4・小学部（高）'!$A$17:$I$136,2,FALSE))</f>
        <v>算数</v>
      </c>
      <c r="D18" s="178" t="str">
        <f>IF(B18="","",VLOOKUP(B18,'様式4・小学部（高）'!$A$17:$I$136,3,FALSE))</f>
        <v>算数</v>
      </c>
      <c r="E18" s="178" t="str">
        <f>IF(B18="","",VLOOKUP(B18,'様式4・小学部（高）'!$A$17:$I$136,4,FALSE))</f>
        <v>08-1　く も ん 出 版</v>
      </c>
      <c r="F18" s="179" t="str">
        <f>IF(B18="","",VLOOKUP(B18,'様式4・小学部（高）'!$A$17:$I$136,5,FALSE))</f>
        <v>かずのえほん
いくつかな？</v>
      </c>
      <c r="G18" s="179" t="str">
        <f>IF(B18="","",VLOOKUP(B18,'様式4・小学部（高）'!$A$17:$I$136,6,FALSE))</f>
        <v>自</v>
      </c>
      <c r="H18" s="179" t="str">
        <f>IF(B18="","",VLOOKUP(B18,'様式4・小学部（高）'!$A$17:$I$136,7,FALSE))</f>
        <v>Ｂ</v>
      </c>
      <c r="I18" s="197" t="s">
        <v>7996</v>
      </c>
    </row>
    <row r="19" spans="1:9" ht="80.099999999999994" customHeight="1" x14ac:dyDescent="0.45">
      <c r="A19" s="176">
        <v>12</v>
      </c>
      <c r="B19" s="177" t="s">
        <v>7774</v>
      </c>
      <c r="C19" s="178" t="str">
        <f>IF(B19="","",VLOOKUP(B19,'様式4・小学部（高）'!$A$17:$I$136,2,FALSE))</f>
        <v>生活</v>
      </c>
      <c r="D19" s="178" t="str">
        <f>IF(B19="","",VLOOKUP(B19,'様式4・小学部（高）'!$A$17:$I$136,3,FALSE))</f>
        <v>生活</v>
      </c>
      <c r="E19" s="178" t="str">
        <f>IF(B19="","",VLOOKUP(B19,'様式4・小学部（高）'!$A$17:$I$136,4,FALSE))</f>
        <v>01-1　あ か ね 書 房</v>
      </c>
      <c r="F19" s="179" t="str">
        <f>IF(B19="","",VLOOKUP(B19,'様式4・小学部（高）'!$A$17:$I$136,5,FALSE))</f>
        <v>かばくん・くらしのえほん２　かばくんのおかいもの</v>
      </c>
      <c r="G19" s="179" t="str">
        <f>IF(B19="","",VLOOKUP(B19,'様式4・小学部（高）'!$A$17:$I$136,6,FALSE))</f>
        <v>自</v>
      </c>
      <c r="H19" s="179" t="str">
        <f>IF(B19="","",VLOOKUP(B19,'様式4・小学部（高）'!$A$17:$I$136,7,FALSE))</f>
        <v>Ｂ</v>
      </c>
      <c r="I19" s="197" t="s">
        <v>8006</v>
      </c>
    </row>
    <row r="20" spans="1:9" ht="80.099999999999994" customHeight="1" x14ac:dyDescent="0.45">
      <c r="A20" s="176">
        <v>13</v>
      </c>
      <c r="B20" s="177" t="s">
        <v>7775</v>
      </c>
      <c r="C20" s="178" t="str">
        <f>IF(B20="","",VLOOKUP(B20,'様式4・小学部（高）'!$A$17:$I$136,2,FALSE))</f>
        <v>音楽</v>
      </c>
      <c r="D20" s="178" t="str">
        <f>IF(B20="","",VLOOKUP(B20,'様式4・小学部（高）'!$A$17:$I$136,3,FALSE))</f>
        <v>音楽</v>
      </c>
      <c r="E20" s="178" t="str">
        <f>IF(B20="","",VLOOKUP(B20,'様式4・小学部（高）'!$A$17:$I$136,4,FALSE))</f>
        <v>76-13　ハッピーオウル社</v>
      </c>
      <c r="F20" s="179" t="str">
        <f>IF(B20="","",VLOOKUP(B20,'様式4・小学部（高）'!$A$17:$I$136,5,FALSE))</f>
        <v>12か月のうたのえほん</v>
      </c>
      <c r="G20" s="179" t="str">
        <f>IF(B20="","",VLOOKUP(B20,'様式4・小学部（高）'!$A$17:$I$136,6,FALSE))</f>
        <v>自</v>
      </c>
      <c r="H20" s="179" t="str">
        <f>IF(B20="","",VLOOKUP(B20,'様式4・小学部（高）'!$A$17:$I$136,7,FALSE))</f>
        <v>Ｂ</v>
      </c>
      <c r="I20" s="197" t="s">
        <v>8007</v>
      </c>
    </row>
    <row r="21" spans="1:9" ht="80.099999999999994" customHeight="1" x14ac:dyDescent="0.45">
      <c r="A21" s="176">
        <v>14</v>
      </c>
      <c r="B21" s="177" t="s">
        <v>7777</v>
      </c>
      <c r="C21" s="178" t="str">
        <f>IF(B21="","",VLOOKUP(B21,'様式4・小学部（高）'!$A$17:$I$136,2,FALSE))</f>
        <v>道徳</v>
      </c>
      <c r="D21" s="178" t="str">
        <f>IF(B21="","",VLOOKUP(B21,'様式4・小学部（高）'!$A$17:$I$136,3,FALSE))</f>
        <v>道徳</v>
      </c>
      <c r="E21" s="178" t="str">
        <f>IF(B21="","",VLOOKUP(B21,'様式4・小学部（高）'!$A$17:$I$136,4,FALSE))</f>
        <v>82-4　光　村　教　育</v>
      </c>
      <c r="F21" s="179" t="str">
        <f>IF(B21="","",VLOOKUP(B21,'様式4・小学部（高）'!$A$17:$I$136,5,FALSE))</f>
        <v>おんなじ、おんなじ！でも、ちょっとちがう！</v>
      </c>
      <c r="G21" s="179" t="str">
        <f>IF(B21="","",VLOOKUP(B21,'様式4・小学部（高）'!$A$17:$I$136,6,FALSE))</f>
        <v>自</v>
      </c>
      <c r="H21" s="179" t="str">
        <f>IF(B21="","",VLOOKUP(B21,'様式4・小学部（高）'!$A$17:$I$136,7,FALSE))</f>
        <v>Ｂ</v>
      </c>
      <c r="I21" s="197" t="s">
        <v>8012</v>
      </c>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3" t="str">
        <f>'様式4・小学部（高）'!X3</f>
        <v>小学部（高）</v>
      </c>
      <c r="B1" s="404"/>
      <c r="C1" s="412" t="s">
        <v>5508</v>
      </c>
      <c r="D1" s="413"/>
      <c r="E1" s="157"/>
      <c r="F1" s="411" t="s">
        <v>7757</v>
      </c>
      <c r="G1" s="411"/>
      <c r="H1" s="411"/>
    </row>
    <row r="2" spans="1:8" ht="29.25" customHeight="1" x14ac:dyDescent="0.45">
      <c r="A2" s="415" t="str">
        <f>'様式4・小学部（高）'!F1&amp;"選定理由一覧表（検定済教科書　新規選定）"</f>
        <v>令和８年度使用教科用図書選定理由一覧表（検定済教科書　新規選定）</v>
      </c>
      <c r="B2" s="415"/>
      <c r="C2" s="415"/>
      <c r="D2" s="415"/>
      <c r="E2" s="415"/>
      <c r="F2" s="415"/>
      <c r="G2" s="415"/>
      <c r="H2" s="415"/>
    </row>
    <row r="3" spans="1:8" s="35" customFormat="1" ht="22.5" customHeight="1" x14ac:dyDescent="0.2">
      <c r="A3" s="416"/>
      <c r="B3" s="416"/>
      <c r="C3" s="416"/>
      <c r="D3" s="1"/>
      <c r="E3" s="171"/>
      <c r="F3" s="409" t="str">
        <f>様式３・小４!F3</f>
        <v>学校名　　　大阪府立光陽支援学校　　　小学部（高）</v>
      </c>
      <c r="G3" s="410"/>
      <c r="H3" s="410"/>
    </row>
    <row r="4" spans="1:8" s="35" customFormat="1" ht="20.55" customHeight="1" x14ac:dyDescent="0.2">
      <c r="A4" s="158"/>
      <c r="B4" s="158"/>
      <c r="C4" s="159"/>
      <c r="D4" s="159"/>
      <c r="E4" s="159"/>
      <c r="F4" s="414"/>
      <c r="G4" s="414"/>
      <c r="H4" s="414"/>
    </row>
    <row r="5" spans="1:8" s="35" customFormat="1" ht="20.55" customHeight="1" x14ac:dyDescent="0.2">
      <c r="A5" s="397" t="s">
        <v>7943</v>
      </c>
      <c r="B5" s="398"/>
      <c r="C5" s="399"/>
      <c r="D5" s="159"/>
      <c r="E5" s="159"/>
      <c r="F5" s="281" t="s">
        <v>7695</v>
      </c>
      <c r="G5" s="281"/>
      <c r="H5" s="281"/>
    </row>
    <row r="6" spans="1:8" ht="20.55" customHeight="1" x14ac:dyDescent="0.45">
      <c r="A6" s="400"/>
      <c r="B6" s="401"/>
      <c r="C6" s="402"/>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17" t="str">
        <f>IF(B8="","",VLOOKUP(B8,'様式4・小学部（高）'!$A$17:$I$136,2,FALSE))</f>
        <v/>
      </c>
      <c r="D8" s="417" t="str">
        <f>IF(B8="","",VLOOKUP(B8,'様式4・小学部（高）'!$A$17:$I$136,3,FALSE))</f>
        <v/>
      </c>
      <c r="E8" s="166" t="str">
        <f>IF(B8="","",VLOOKUP(B8,'様式4・小学部（高）'!$A$17:$I$136,4,FALSE))</f>
        <v/>
      </c>
      <c r="F8" s="167" t="str">
        <f>IF(B8="","",VLOOKUP(B8,'様式4・小学部（高）'!$A$17:$I$136,5,FALSE))</f>
        <v/>
      </c>
      <c r="G8" s="420" t="str">
        <f>IF(B8="","",VLOOKUP(B8,'様式4・小学部（高）'!$A$17:$I$136,7,FALSE))</f>
        <v/>
      </c>
      <c r="H8" s="198"/>
    </row>
    <row r="9" spans="1:8" ht="80.099999999999994" customHeight="1" x14ac:dyDescent="0.45">
      <c r="A9" s="161" t="s">
        <v>2124</v>
      </c>
      <c r="B9" s="168"/>
      <c r="C9" s="418"/>
      <c r="D9" s="418"/>
      <c r="E9" s="169" t="str">
        <f>IF(B9="","",VLOOKUP(B9,ア!$A$2:$C$787,2,FALSE))</f>
        <v/>
      </c>
      <c r="F9" s="170" t="str">
        <f>IF(B9="","",VLOOKUP(B9,ア!$A$2:$C$787,3,FALSE))</f>
        <v/>
      </c>
      <c r="G9" s="421"/>
      <c r="H9" s="199"/>
    </row>
    <row r="10" spans="1:8" ht="80.099999999999994" customHeight="1" x14ac:dyDescent="0.45">
      <c r="A10" s="161" t="s">
        <v>2124</v>
      </c>
      <c r="B10" s="168"/>
      <c r="C10" s="419"/>
      <c r="D10" s="419"/>
      <c r="E10" s="169" t="str">
        <f>IF(B10="","",VLOOKUP(B10,ア!$A$2:$C$787,2,FALSE))</f>
        <v/>
      </c>
      <c r="F10" s="170" t="str">
        <f>IF(B10="","",VLOOKUP(B10,ア!$A$2:$C$787,3,FALSE))</f>
        <v/>
      </c>
      <c r="G10" s="422"/>
      <c r="H10" s="200"/>
    </row>
    <row r="11" spans="1:8" ht="80.099999999999994" customHeight="1" x14ac:dyDescent="0.45">
      <c r="A11" s="164">
        <v>2</v>
      </c>
      <c r="B11" s="165"/>
      <c r="C11" s="417" t="str">
        <f>IF(B11="","",VLOOKUP(B11,'様式4・小学部（高）'!$A$17:$I$136,2,FALSE))</f>
        <v/>
      </c>
      <c r="D11" s="417" t="str">
        <f>IF(B11="","",VLOOKUP(B11,'様式4・小学部（高）'!$A$17:$I$136,3,FALSE))</f>
        <v/>
      </c>
      <c r="E11" s="166" t="str">
        <f>IF(B11="","",VLOOKUP(B11,'様式4・小学部（高）'!$A$17:$I$136,4,FALSE))</f>
        <v/>
      </c>
      <c r="F11" s="167" t="str">
        <f>IF(B11="","",VLOOKUP(B11,'様式4・小学部（高）'!$A$17:$I$136,5,FALSE))</f>
        <v/>
      </c>
      <c r="G11" s="420" t="str">
        <f>IF(B11="","",VLOOKUP(B11,'様式4・小学部（高）'!$A$17:$I$136,7,FALSE))</f>
        <v/>
      </c>
      <c r="H11" s="198"/>
    </row>
    <row r="12" spans="1:8" ht="80.099999999999994" customHeight="1" x14ac:dyDescent="0.45">
      <c r="A12" s="161" t="s">
        <v>2124</v>
      </c>
      <c r="B12" s="168"/>
      <c r="C12" s="418"/>
      <c r="D12" s="418"/>
      <c r="E12" s="169" t="str">
        <f>IF(B12="","",VLOOKUP(B12,ア!$A$2:$C$787,2,FALSE))</f>
        <v/>
      </c>
      <c r="F12" s="170" t="str">
        <f>IF(B12="","",VLOOKUP(B12,ア!$A$2:$C$787,3,FALSE))</f>
        <v/>
      </c>
      <c r="G12" s="421"/>
      <c r="H12" s="199"/>
    </row>
    <row r="13" spans="1:8" ht="80.099999999999994" customHeight="1" x14ac:dyDescent="0.45">
      <c r="A13" s="161" t="s">
        <v>2124</v>
      </c>
      <c r="B13" s="168"/>
      <c r="C13" s="419"/>
      <c r="D13" s="419"/>
      <c r="E13" s="169" t="str">
        <f>IF(B13="","",VLOOKUP(B13,ア!$A$2:$C$787,2,FALSE))</f>
        <v/>
      </c>
      <c r="F13" s="170" t="str">
        <f>IF(B13="","",VLOOKUP(B13,ア!$A$2:$C$787,3,FALSE))</f>
        <v/>
      </c>
      <c r="G13" s="422"/>
      <c r="H13" s="200"/>
    </row>
    <row r="14" spans="1:8" ht="80.099999999999994" customHeight="1" x14ac:dyDescent="0.45">
      <c r="A14" s="164">
        <v>3</v>
      </c>
      <c r="B14" s="165"/>
      <c r="C14" s="417" t="str">
        <f>IF(B14="","",VLOOKUP(B14,'様式4・小学部（高）'!$A$17:$I$136,2,FALSE))</f>
        <v/>
      </c>
      <c r="D14" s="417" t="str">
        <f>IF(B14="","",VLOOKUP(B14,'様式4・小学部（高）'!$A$17:$I$136,3,FALSE))</f>
        <v/>
      </c>
      <c r="E14" s="166" t="str">
        <f>IF(B14="","",VLOOKUP(B14,'様式4・小学部（高）'!$A$17:$I$136,4,FALSE))</f>
        <v/>
      </c>
      <c r="F14" s="167" t="str">
        <f>IF(B14="","",VLOOKUP(B14,'様式4・小学部（高）'!$A$17:$I$136,5,FALSE))</f>
        <v/>
      </c>
      <c r="G14" s="420" t="str">
        <f>IF(B14="","",VLOOKUP(B14,'様式4・小学部（高）'!$A$17:$I$136,7,FALSE))</f>
        <v/>
      </c>
      <c r="H14" s="198"/>
    </row>
    <row r="15" spans="1:8" ht="80.099999999999994" customHeight="1" x14ac:dyDescent="0.45">
      <c r="A15" s="161" t="s">
        <v>2124</v>
      </c>
      <c r="B15" s="168"/>
      <c r="C15" s="418"/>
      <c r="D15" s="418"/>
      <c r="E15" s="169" t="str">
        <f>IF(B15="","",VLOOKUP(B15,ア!$A$2:$C$787,2,FALSE))</f>
        <v/>
      </c>
      <c r="F15" s="170" t="str">
        <f>IF(B15="","",VLOOKUP(B15,ア!$A$2:$C$787,3,FALSE))</f>
        <v/>
      </c>
      <c r="G15" s="421"/>
      <c r="H15" s="199"/>
    </row>
    <row r="16" spans="1:8" ht="80.099999999999994" customHeight="1" x14ac:dyDescent="0.45">
      <c r="A16" s="161" t="s">
        <v>2124</v>
      </c>
      <c r="B16" s="168"/>
      <c r="C16" s="419"/>
      <c r="D16" s="419"/>
      <c r="E16" s="169" t="str">
        <f>IF(B16="","",VLOOKUP(B16,ア!$A$2:$C$787,2,FALSE))</f>
        <v/>
      </c>
      <c r="F16" s="170" t="str">
        <f>IF(B16="","",VLOOKUP(B16,ア!$A$2:$C$787,3,FALSE))</f>
        <v/>
      </c>
      <c r="G16" s="422"/>
      <c r="H16" s="200"/>
    </row>
    <row r="17" spans="1:8" ht="80.099999999999994" customHeight="1" x14ac:dyDescent="0.45">
      <c r="A17" s="164">
        <v>4</v>
      </c>
      <c r="B17" s="165"/>
      <c r="C17" s="417" t="str">
        <f>IF(B17="","",VLOOKUP(B17,'様式4・小学部（高）'!$A$17:$I$136,2,FALSE))</f>
        <v/>
      </c>
      <c r="D17" s="417" t="str">
        <f>IF(B17="","",VLOOKUP(B17,'様式4・小学部（高）'!$A$17:$I$136,3,FALSE))</f>
        <v/>
      </c>
      <c r="E17" s="166" t="str">
        <f>IF(B17="","",VLOOKUP(B17,'様式4・小学部（高）'!$A$17:$I$136,4,FALSE))</f>
        <v/>
      </c>
      <c r="F17" s="167" t="str">
        <f>IF(B17="","",VLOOKUP(B17,'様式4・小学部（高）'!$A$17:$I$136,5,FALSE))</f>
        <v/>
      </c>
      <c r="G17" s="420" t="str">
        <f>IF(B17="","",VLOOKUP(B17,'様式4・小学部（高）'!$A$17:$I$136,7,FALSE))</f>
        <v/>
      </c>
      <c r="H17" s="198"/>
    </row>
    <row r="18" spans="1:8" ht="80.099999999999994" customHeight="1" x14ac:dyDescent="0.45">
      <c r="A18" s="161" t="s">
        <v>2124</v>
      </c>
      <c r="B18" s="168"/>
      <c r="C18" s="418"/>
      <c r="D18" s="418"/>
      <c r="E18" s="169" t="str">
        <f>IF(B18="","",VLOOKUP(B18,ア!$A$2:$C$787,2,FALSE))</f>
        <v/>
      </c>
      <c r="F18" s="170" t="str">
        <f>IF(B18="","",VLOOKUP(B18,ア!$A$2:$C$787,3,FALSE))</f>
        <v/>
      </c>
      <c r="G18" s="421"/>
      <c r="H18" s="199"/>
    </row>
    <row r="19" spans="1:8" ht="80.099999999999994" customHeight="1" x14ac:dyDescent="0.45">
      <c r="A19" s="161" t="s">
        <v>2124</v>
      </c>
      <c r="B19" s="168"/>
      <c r="C19" s="419"/>
      <c r="D19" s="419"/>
      <c r="E19" s="169" t="str">
        <f>IF(B19="","",VLOOKUP(B19,ア!$A$2:$C$787,2,FALSE))</f>
        <v/>
      </c>
      <c r="F19" s="170" t="str">
        <f>IF(B19="","",VLOOKUP(B19,ア!$A$2:$C$787,3,FALSE))</f>
        <v/>
      </c>
      <c r="G19" s="422"/>
      <c r="H19" s="200"/>
    </row>
    <row r="20" spans="1:8" ht="80.099999999999994" customHeight="1" x14ac:dyDescent="0.45">
      <c r="A20" s="164">
        <v>5</v>
      </c>
      <c r="B20" s="165"/>
      <c r="C20" s="417" t="str">
        <f>IF(B20="","",VLOOKUP(B20,'様式4・小学部（高）'!$A$17:$I$136,2,FALSE))</f>
        <v/>
      </c>
      <c r="D20" s="417" t="str">
        <f>IF(B20="","",VLOOKUP(B20,'様式4・小学部（高）'!$A$17:$I$136,3,FALSE))</f>
        <v/>
      </c>
      <c r="E20" s="166" t="str">
        <f>IF(B20="","",VLOOKUP(B20,'様式4・小学部（高）'!$A$17:$I$136,4,FALSE))</f>
        <v/>
      </c>
      <c r="F20" s="167" t="str">
        <f>IF(B20="","",VLOOKUP(B20,'様式4・小学部（高）'!$A$17:$I$136,5,FALSE))</f>
        <v/>
      </c>
      <c r="G20" s="420" t="str">
        <f>IF(B20="","",VLOOKUP(B20,'様式4・小学部（高）'!$A$17:$I$136,7,FALSE))</f>
        <v/>
      </c>
      <c r="H20" s="198"/>
    </row>
    <row r="21" spans="1:8" ht="80.099999999999994" customHeight="1" x14ac:dyDescent="0.45">
      <c r="A21" s="161" t="s">
        <v>2124</v>
      </c>
      <c r="B21" s="168"/>
      <c r="C21" s="418"/>
      <c r="D21" s="418"/>
      <c r="E21" s="169" t="str">
        <f>IF(B21="","",VLOOKUP(B21,ア!$A$2:$C$787,2,FALSE))</f>
        <v/>
      </c>
      <c r="F21" s="170" t="str">
        <f>IF(B21="","",VLOOKUP(B21,ア!$A$2:$C$787,3,FALSE))</f>
        <v/>
      </c>
      <c r="G21" s="421"/>
      <c r="H21" s="199"/>
    </row>
    <row r="22" spans="1:8" ht="80.099999999999994" customHeight="1" x14ac:dyDescent="0.45">
      <c r="A22" s="161" t="s">
        <v>2124</v>
      </c>
      <c r="B22" s="168"/>
      <c r="C22" s="419"/>
      <c r="D22" s="419"/>
      <c r="E22" s="169" t="str">
        <f>IF(B22="","",VLOOKUP(B22,ア!$A$2:$C$787,2,FALSE))</f>
        <v/>
      </c>
      <c r="F22" s="170" t="str">
        <f>IF(B22="","",VLOOKUP(B22,ア!$A$2:$C$787,3,FALSE))</f>
        <v/>
      </c>
      <c r="G22" s="422"/>
      <c r="H22" s="200"/>
    </row>
    <row r="23" spans="1:8" ht="80.099999999999994" customHeight="1" x14ac:dyDescent="0.45">
      <c r="A23" s="164">
        <v>6</v>
      </c>
      <c r="B23" s="165"/>
      <c r="C23" s="417" t="str">
        <f>IF(B23="","",VLOOKUP(B23,'様式4・小学部（高）'!$A$17:$I$136,2,FALSE))</f>
        <v/>
      </c>
      <c r="D23" s="417" t="str">
        <f>IF(B23="","",VLOOKUP(B23,'様式4・小学部（高）'!$A$17:$I$136,3,FALSE))</f>
        <v/>
      </c>
      <c r="E23" s="166" t="str">
        <f>IF(B23="","",VLOOKUP(B23,'様式4・小学部（高）'!$A$17:$I$136,4,FALSE))</f>
        <v/>
      </c>
      <c r="F23" s="167" t="str">
        <f>IF(B23="","",VLOOKUP(B23,'様式4・小学部（高）'!$A$17:$I$136,5,FALSE))</f>
        <v/>
      </c>
      <c r="G23" s="420" t="str">
        <f>IF(B23="","",VLOOKUP(B23,'様式4・小学部（高）'!$A$17:$I$136,7,FALSE))</f>
        <v/>
      </c>
      <c r="H23" s="198"/>
    </row>
    <row r="24" spans="1:8" ht="80.099999999999994" customHeight="1" x14ac:dyDescent="0.45">
      <c r="A24" s="161" t="s">
        <v>2124</v>
      </c>
      <c r="B24" s="168"/>
      <c r="C24" s="418"/>
      <c r="D24" s="418"/>
      <c r="E24" s="169" t="str">
        <f>IF(B24="","",VLOOKUP(B24,ア!$A$2:$C$787,2,FALSE))</f>
        <v/>
      </c>
      <c r="F24" s="170" t="str">
        <f>IF(B24="","",VLOOKUP(B24,ア!$A$2:$C$787,3,FALSE))</f>
        <v/>
      </c>
      <c r="G24" s="421"/>
      <c r="H24" s="199"/>
    </row>
    <row r="25" spans="1:8" ht="80.099999999999994" customHeight="1" x14ac:dyDescent="0.45">
      <c r="A25" s="161" t="s">
        <v>2124</v>
      </c>
      <c r="B25" s="168"/>
      <c r="C25" s="419"/>
      <c r="D25" s="419"/>
      <c r="E25" s="169" t="str">
        <f>IF(B25="","",VLOOKUP(B25,ア!$A$2:$C$787,2,FALSE))</f>
        <v/>
      </c>
      <c r="F25" s="170" t="str">
        <f>IF(B25="","",VLOOKUP(B25,ア!$A$2:$C$787,3,FALSE))</f>
        <v/>
      </c>
      <c r="G25" s="422"/>
      <c r="H25" s="200"/>
    </row>
    <row r="26" spans="1:8" ht="80.099999999999994" customHeight="1" x14ac:dyDescent="0.45">
      <c r="A26" s="164">
        <v>7</v>
      </c>
      <c r="B26" s="165"/>
      <c r="C26" s="417" t="str">
        <f>IF(B26="","",VLOOKUP(B26,'様式4・小学部（高）'!$A$17:$I$136,2,FALSE))</f>
        <v/>
      </c>
      <c r="D26" s="417" t="str">
        <f>IF(B26="","",VLOOKUP(B26,'様式4・小学部（高）'!$A$17:$I$136,3,FALSE))</f>
        <v/>
      </c>
      <c r="E26" s="166" t="str">
        <f>IF(B26="","",VLOOKUP(B26,'様式4・小学部（高）'!$A$17:$I$136,4,FALSE))</f>
        <v/>
      </c>
      <c r="F26" s="167" t="str">
        <f>IF(B26="","",VLOOKUP(B26,'様式4・小学部（高）'!$A$17:$I$136,5,FALSE))</f>
        <v/>
      </c>
      <c r="G26" s="420" t="str">
        <f>IF(B26="","",VLOOKUP(B26,'様式4・小学部（高）'!$A$17:$I$136,7,FALSE))</f>
        <v/>
      </c>
      <c r="H26" s="198"/>
    </row>
    <row r="27" spans="1:8" ht="80.099999999999994" customHeight="1" x14ac:dyDescent="0.45">
      <c r="A27" s="161" t="s">
        <v>2124</v>
      </c>
      <c r="B27" s="168"/>
      <c r="C27" s="418"/>
      <c r="D27" s="418"/>
      <c r="E27" s="169" t="str">
        <f>IF(B27="","",VLOOKUP(B27,ア!$A$2:$C$787,2,FALSE))</f>
        <v/>
      </c>
      <c r="F27" s="170" t="str">
        <f>IF(B27="","",VLOOKUP(B27,ア!$A$2:$C$787,3,FALSE))</f>
        <v/>
      </c>
      <c r="G27" s="421"/>
      <c r="H27" s="199"/>
    </row>
    <row r="28" spans="1:8" ht="80.099999999999994" customHeight="1" x14ac:dyDescent="0.45">
      <c r="A28" s="161" t="s">
        <v>2124</v>
      </c>
      <c r="B28" s="168"/>
      <c r="C28" s="419"/>
      <c r="D28" s="419"/>
      <c r="E28" s="169" t="str">
        <f>IF(B28="","",VLOOKUP(B28,ア!$A$2:$C$787,2,FALSE))</f>
        <v/>
      </c>
      <c r="F28" s="170" t="str">
        <f>IF(B28="","",VLOOKUP(B28,ア!$A$2:$C$787,3,FALSE))</f>
        <v/>
      </c>
      <c r="G28" s="422"/>
      <c r="H28" s="200"/>
    </row>
    <row r="29" spans="1:8" ht="80.099999999999994" customHeight="1" x14ac:dyDescent="0.45">
      <c r="A29" s="164">
        <v>8</v>
      </c>
      <c r="B29" s="165"/>
      <c r="C29" s="417" t="str">
        <f>IF(B29="","",VLOOKUP(B29,'様式4・小学部（高）'!$A$17:$I$136,2,FALSE))</f>
        <v/>
      </c>
      <c r="D29" s="417" t="str">
        <f>IF(B29="","",VLOOKUP(B29,'様式4・小学部（高）'!$A$17:$I$136,3,FALSE))</f>
        <v/>
      </c>
      <c r="E29" s="166" t="str">
        <f>IF(B29="","",VLOOKUP(B29,'様式4・小学部（高）'!$A$17:$I$136,4,FALSE))</f>
        <v/>
      </c>
      <c r="F29" s="167" t="str">
        <f>IF(B29="","",VLOOKUP(B29,'様式4・小学部（高）'!$A$17:$I$136,5,FALSE))</f>
        <v/>
      </c>
      <c r="G29" s="420" t="str">
        <f>IF(B29="","",VLOOKUP(B29,'様式4・小学部（高）'!$A$17:$I$136,7,FALSE))</f>
        <v/>
      </c>
      <c r="H29" s="198"/>
    </row>
    <row r="30" spans="1:8" ht="80.099999999999994" customHeight="1" x14ac:dyDescent="0.45">
      <c r="A30" s="161" t="s">
        <v>2124</v>
      </c>
      <c r="B30" s="168"/>
      <c r="C30" s="418"/>
      <c r="D30" s="418"/>
      <c r="E30" s="169" t="str">
        <f>IF(B30="","",VLOOKUP(B30,ア!$A$2:$C$787,2,FALSE))</f>
        <v/>
      </c>
      <c r="F30" s="170" t="str">
        <f>IF(B30="","",VLOOKUP(B30,ア!$A$2:$C$787,3,FALSE))</f>
        <v/>
      </c>
      <c r="G30" s="421"/>
      <c r="H30" s="199"/>
    </row>
    <row r="31" spans="1:8" ht="80.099999999999994" customHeight="1" x14ac:dyDescent="0.45">
      <c r="A31" s="161" t="s">
        <v>2124</v>
      </c>
      <c r="B31" s="168"/>
      <c r="C31" s="419"/>
      <c r="D31" s="419"/>
      <c r="E31" s="169" t="str">
        <f>IF(B31="","",VLOOKUP(B31,ア!$A$2:$C$787,2,FALSE))</f>
        <v/>
      </c>
      <c r="F31" s="170" t="str">
        <f>IF(B31="","",VLOOKUP(B31,ア!$A$2:$C$787,3,FALSE))</f>
        <v/>
      </c>
      <c r="G31" s="422"/>
      <c r="H31" s="200"/>
    </row>
    <row r="32" spans="1:8" ht="80.099999999999994" customHeight="1" x14ac:dyDescent="0.45">
      <c r="A32" s="164">
        <v>9</v>
      </c>
      <c r="B32" s="165"/>
      <c r="C32" s="417" t="str">
        <f>IF(B32="","",VLOOKUP(B32,'様式4・小学部（高）'!$A$17:$I$136,2,FALSE))</f>
        <v/>
      </c>
      <c r="D32" s="417" t="str">
        <f>IF(B32="","",VLOOKUP(B32,'様式4・小学部（高）'!$A$17:$I$136,3,FALSE))</f>
        <v/>
      </c>
      <c r="E32" s="166" t="str">
        <f>IF(B32="","",VLOOKUP(B32,'様式4・小学部（高）'!$A$17:$I$136,4,FALSE))</f>
        <v/>
      </c>
      <c r="F32" s="167" t="str">
        <f>IF(B32="","",VLOOKUP(B32,'様式4・小学部（高）'!$A$17:$I$136,5,FALSE))</f>
        <v/>
      </c>
      <c r="G32" s="420" t="str">
        <f>IF(B32="","",VLOOKUP(B32,'様式4・小学部（高）'!$A$17:$I$136,7,FALSE))</f>
        <v/>
      </c>
      <c r="H32" s="198"/>
    </row>
    <row r="33" spans="1:8" ht="80.099999999999994" customHeight="1" x14ac:dyDescent="0.45">
      <c r="A33" s="161" t="s">
        <v>2124</v>
      </c>
      <c r="B33" s="168"/>
      <c r="C33" s="418"/>
      <c r="D33" s="418"/>
      <c r="E33" s="169" t="str">
        <f>IF(B33="","",VLOOKUP(B33,ア!$A$2:$C$787,2,FALSE))</f>
        <v/>
      </c>
      <c r="F33" s="170" t="str">
        <f>IF(B33="","",VLOOKUP(B33,ア!$A$2:$C$787,3,FALSE))</f>
        <v/>
      </c>
      <c r="G33" s="421"/>
      <c r="H33" s="199"/>
    </row>
    <row r="34" spans="1:8" ht="80.099999999999994" customHeight="1" x14ac:dyDescent="0.45">
      <c r="A34" s="161" t="s">
        <v>2124</v>
      </c>
      <c r="B34" s="168"/>
      <c r="C34" s="419"/>
      <c r="D34" s="419"/>
      <c r="E34" s="169" t="str">
        <f>IF(B34="","",VLOOKUP(B34,ア!$A$2:$C$787,2,FALSE))</f>
        <v/>
      </c>
      <c r="F34" s="170" t="str">
        <f>IF(B34="","",VLOOKUP(B34,ア!$A$2:$C$787,3,FALSE))</f>
        <v/>
      </c>
      <c r="G34" s="422"/>
      <c r="H34" s="200"/>
    </row>
    <row r="35" spans="1:8" ht="80.099999999999994" customHeight="1" x14ac:dyDescent="0.45">
      <c r="A35" s="164">
        <v>10</v>
      </c>
      <c r="B35" s="165"/>
      <c r="C35" s="417" t="str">
        <f>IF(B35="","",VLOOKUP(B35,'様式4・小学部（高）'!$A$17:$I$136,2,FALSE))</f>
        <v/>
      </c>
      <c r="D35" s="417" t="str">
        <f>IF(B35="","",VLOOKUP(B35,'様式4・小学部（高）'!$A$17:$I$136,3,FALSE))</f>
        <v/>
      </c>
      <c r="E35" s="166" t="str">
        <f>IF(B35="","",VLOOKUP(B35,'様式4・小学部（高）'!$A$17:$I$136,4,FALSE))</f>
        <v/>
      </c>
      <c r="F35" s="167" t="str">
        <f>IF(B35="","",VLOOKUP(B35,'様式4・小学部（高）'!$A$17:$I$136,5,FALSE))</f>
        <v/>
      </c>
      <c r="G35" s="420" t="str">
        <f>IF(B35="","",VLOOKUP(B35,'様式4・小学部（高）'!$A$17:$I$136,7,FALSE))</f>
        <v/>
      </c>
      <c r="H35" s="198"/>
    </row>
    <row r="36" spans="1:8" ht="80.099999999999994" customHeight="1" x14ac:dyDescent="0.45">
      <c r="A36" s="161" t="s">
        <v>2124</v>
      </c>
      <c r="B36" s="168"/>
      <c r="C36" s="418"/>
      <c r="D36" s="418"/>
      <c r="E36" s="169" t="str">
        <f>IF(B36="","",VLOOKUP(B36,ア!$A$2:$C$787,2,FALSE))</f>
        <v/>
      </c>
      <c r="F36" s="170" t="str">
        <f>IF(B36="","",VLOOKUP(B36,ア!$A$2:$C$787,3,FALSE))</f>
        <v/>
      </c>
      <c r="G36" s="421"/>
      <c r="H36" s="199"/>
    </row>
    <row r="37" spans="1:8" ht="80.099999999999994" customHeight="1" x14ac:dyDescent="0.45">
      <c r="A37" s="161" t="s">
        <v>2124</v>
      </c>
      <c r="B37" s="168"/>
      <c r="C37" s="419"/>
      <c r="D37" s="419"/>
      <c r="E37" s="169" t="str">
        <f>IF(B37="","",VLOOKUP(B37,ア!$A$2:$C$787,2,FALSE))</f>
        <v/>
      </c>
      <c r="F37" s="170" t="str">
        <f>IF(B37="","",VLOOKUP(B37,ア!$A$2:$C$787,3,FALSE))</f>
        <v/>
      </c>
      <c r="G37" s="422"/>
      <c r="H37" s="200"/>
    </row>
    <row r="38" spans="1:8" ht="80.099999999999994" customHeight="1" x14ac:dyDescent="0.45">
      <c r="A38" s="164">
        <v>11</v>
      </c>
      <c r="B38" s="165"/>
      <c r="C38" s="417" t="str">
        <f>IF(B38="","",VLOOKUP(B38,'様式4・小学部（高）'!$A$17:$I$136,2,FALSE))</f>
        <v/>
      </c>
      <c r="D38" s="417" t="str">
        <f>IF(B38="","",VLOOKUP(B38,'様式4・小学部（高）'!$A$17:$I$136,3,FALSE))</f>
        <v/>
      </c>
      <c r="E38" s="166" t="str">
        <f>IF(B38="","",VLOOKUP(B38,'様式4・小学部（高）'!$A$17:$I$136,4,FALSE))</f>
        <v/>
      </c>
      <c r="F38" s="167" t="str">
        <f>IF(B38="","",VLOOKUP(B38,'様式4・小学部（高）'!$A$17:$I$136,5,FALSE))</f>
        <v/>
      </c>
      <c r="G38" s="420" t="str">
        <f>IF(B38="","",VLOOKUP(B38,'様式4・小学部（高）'!$A$17:$I$136,7,FALSE))</f>
        <v/>
      </c>
      <c r="H38" s="198"/>
    </row>
    <row r="39" spans="1:8" ht="80.099999999999994" customHeight="1" x14ac:dyDescent="0.45">
      <c r="A39" s="161" t="s">
        <v>2124</v>
      </c>
      <c r="B39" s="168"/>
      <c r="C39" s="418"/>
      <c r="D39" s="418"/>
      <c r="E39" s="169" t="str">
        <f>IF(B39="","",VLOOKUP(B39,ア!$A$2:$C$787,2,FALSE))</f>
        <v/>
      </c>
      <c r="F39" s="170" t="str">
        <f>IF(B39="","",VLOOKUP(B39,ア!$A$2:$C$787,3,FALSE))</f>
        <v/>
      </c>
      <c r="G39" s="421"/>
      <c r="H39" s="199"/>
    </row>
    <row r="40" spans="1:8" ht="80.099999999999994" customHeight="1" x14ac:dyDescent="0.45">
      <c r="A40" s="161" t="s">
        <v>2124</v>
      </c>
      <c r="B40" s="168"/>
      <c r="C40" s="419"/>
      <c r="D40" s="419"/>
      <c r="E40" s="169" t="str">
        <f>IF(B40="","",VLOOKUP(B40,ア!$A$2:$C$787,2,FALSE))</f>
        <v/>
      </c>
      <c r="F40" s="170" t="str">
        <f>IF(B40="","",VLOOKUP(B40,ア!$A$2:$C$787,3,FALSE))</f>
        <v/>
      </c>
      <c r="G40" s="422"/>
      <c r="H40" s="200"/>
    </row>
    <row r="41" spans="1:8" ht="80.099999999999994" customHeight="1" x14ac:dyDescent="0.45">
      <c r="A41" s="164">
        <v>12</v>
      </c>
      <c r="B41" s="165"/>
      <c r="C41" s="417" t="str">
        <f>IF(B41="","",VLOOKUP(B41,'様式4・小学部（高）'!$A$17:$I$136,2,FALSE))</f>
        <v/>
      </c>
      <c r="D41" s="417" t="str">
        <f>IF(B41="","",VLOOKUP(B41,'様式4・小学部（高）'!$A$17:$I$136,3,FALSE))</f>
        <v/>
      </c>
      <c r="E41" s="166" t="str">
        <f>IF(B41="","",VLOOKUP(B41,'様式4・小学部（高）'!$A$17:$I$136,4,FALSE))</f>
        <v/>
      </c>
      <c r="F41" s="167" t="str">
        <f>IF(B41="","",VLOOKUP(B41,'様式4・小学部（高）'!$A$17:$I$136,5,FALSE))</f>
        <v/>
      </c>
      <c r="G41" s="420" t="str">
        <f>IF(B41="","",VLOOKUP(B41,'様式4・小学部（高）'!$A$17:$I$136,7,FALSE))</f>
        <v/>
      </c>
      <c r="H41" s="198"/>
    </row>
    <row r="42" spans="1:8" ht="80.099999999999994" customHeight="1" x14ac:dyDescent="0.45">
      <c r="A42" s="161" t="s">
        <v>2124</v>
      </c>
      <c r="B42" s="168"/>
      <c r="C42" s="418"/>
      <c r="D42" s="418"/>
      <c r="E42" s="169" t="str">
        <f>IF(B42="","",VLOOKUP(B42,ア!$A$2:$C$787,2,FALSE))</f>
        <v/>
      </c>
      <c r="F42" s="170" t="str">
        <f>IF(B42="","",VLOOKUP(B42,ア!$A$2:$C$787,3,FALSE))</f>
        <v/>
      </c>
      <c r="G42" s="421"/>
      <c r="H42" s="199"/>
    </row>
    <row r="43" spans="1:8" ht="80.099999999999994" customHeight="1" x14ac:dyDescent="0.45">
      <c r="A43" s="161" t="s">
        <v>2124</v>
      </c>
      <c r="B43" s="168"/>
      <c r="C43" s="419"/>
      <c r="D43" s="419"/>
      <c r="E43" s="169" t="str">
        <f>IF(B43="","",VLOOKUP(B43,ア!$A$2:$C$787,2,FALSE))</f>
        <v/>
      </c>
      <c r="F43" s="170" t="str">
        <f>IF(B43="","",VLOOKUP(B43,ア!$A$2:$C$787,3,FALSE))</f>
        <v/>
      </c>
      <c r="G43" s="422"/>
      <c r="H43" s="200"/>
    </row>
    <row r="44" spans="1:8" ht="80.099999999999994" customHeight="1" x14ac:dyDescent="0.45">
      <c r="A44" s="164">
        <v>13</v>
      </c>
      <c r="B44" s="165"/>
      <c r="C44" s="417" t="str">
        <f>IF(B44="","",VLOOKUP(B44,'様式4・小学部（高）'!$A$17:$I$136,2,FALSE))</f>
        <v/>
      </c>
      <c r="D44" s="417" t="str">
        <f>IF(B44="","",VLOOKUP(B44,'様式4・小学部（高）'!$A$17:$I$136,3,FALSE))</f>
        <v/>
      </c>
      <c r="E44" s="166" t="str">
        <f>IF(B44="","",VLOOKUP(B44,'様式4・小学部（高）'!$A$17:$I$136,4,FALSE))</f>
        <v/>
      </c>
      <c r="F44" s="167" t="str">
        <f>IF(B44="","",VLOOKUP(B44,'様式4・小学部（高）'!$A$17:$I$136,5,FALSE))</f>
        <v/>
      </c>
      <c r="G44" s="420" t="str">
        <f>IF(B44="","",VLOOKUP(B44,'様式4・小学部（高）'!$A$17:$I$136,7,FALSE))</f>
        <v/>
      </c>
      <c r="H44" s="198"/>
    </row>
    <row r="45" spans="1:8" ht="80.099999999999994" customHeight="1" x14ac:dyDescent="0.45">
      <c r="A45" s="161" t="s">
        <v>2124</v>
      </c>
      <c r="B45" s="168"/>
      <c r="C45" s="418"/>
      <c r="D45" s="418"/>
      <c r="E45" s="169" t="str">
        <f>IF(B45="","",VLOOKUP(B45,ア!$A$2:$C$787,2,FALSE))</f>
        <v/>
      </c>
      <c r="F45" s="170" t="str">
        <f>IF(B45="","",VLOOKUP(B45,ア!$A$2:$C$787,3,FALSE))</f>
        <v/>
      </c>
      <c r="G45" s="421"/>
      <c r="H45" s="199"/>
    </row>
    <row r="46" spans="1:8" ht="80.099999999999994" customHeight="1" x14ac:dyDescent="0.45">
      <c r="A46" s="161" t="s">
        <v>2124</v>
      </c>
      <c r="B46" s="168"/>
      <c r="C46" s="419"/>
      <c r="D46" s="419"/>
      <c r="E46" s="169" t="str">
        <f>IF(B46="","",VLOOKUP(B46,ア!$A$2:$C$787,2,FALSE))</f>
        <v/>
      </c>
      <c r="F46" s="170" t="str">
        <f>IF(B46="","",VLOOKUP(B46,ア!$A$2:$C$787,3,FALSE))</f>
        <v/>
      </c>
      <c r="G46" s="422"/>
      <c r="H46" s="200"/>
    </row>
    <row r="47" spans="1:8" ht="80.099999999999994" customHeight="1" x14ac:dyDescent="0.45">
      <c r="A47" s="164">
        <v>14</v>
      </c>
      <c r="B47" s="165"/>
      <c r="C47" s="417" t="str">
        <f>IF(B47="","",VLOOKUP(B47,'様式4・小学部（高）'!$A$17:$I$136,2,FALSE))</f>
        <v/>
      </c>
      <c r="D47" s="417" t="str">
        <f>IF(B47="","",VLOOKUP(B47,'様式4・小学部（高）'!$A$17:$I$136,3,FALSE))</f>
        <v/>
      </c>
      <c r="E47" s="166" t="str">
        <f>IF(B47="","",VLOOKUP(B47,'様式4・小学部（高）'!$A$17:$I$136,4,FALSE))</f>
        <v/>
      </c>
      <c r="F47" s="167" t="str">
        <f>IF(B47="","",VLOOKUP(B47,'様式4・小学部（高）'!$A$17:$I$136,5,FALSE))</f>
        <v/>
      </c>
      <c r="G47" s="420" t="str">
        <f>IF(B47="","",VLOOKUP(B47,'様式4・小学部（高）'!$A$17:$I$136,7,FALSE))</f>
        <v/>
      </c>
      <c r="H47" s="198"/>
    </row>
    <row r="48" spans="1:8" ht="80.099999999999994" customHeight="1" x14ac:dyDescent="0.45">
      <c r="A48" s="161" t="s">
        <v>2124</v>
      </c>
      <c r="B48" s="168"/>
      <c r="C48" s="418"/>
      <c r="D48" s="418"/>
      <c r="E48" s="169" t="str">
        <f>IF(B48="","",VLOOKUP(B48,ア!$A$2:$C$787,2,FALSE))</f>
        <v/>
      </c>
      <c r="F48" s="170" t="str">
        <f>IF(B48="","",VLOOKUP(B48,ア!$A$2:$C$787,3,FALSE))</f>
        <v/>
      </c>
      <c r="G48" s="421"/>
      <c r="H48" s="199"/>
    </row>
    <row r="49" spans="1:8" ht="80.099999999999994" customHeight="1" x14ac:dyDescent="0.45">
      <c r="A49" s="161" t="s">
        <v>2124</v>
      </c>
      <c r="B49" s="168"/>
      <c r="C49" s="419"/>
      <c r="D49" s="419"/>
      <c r="E49" s="169" t="str">
        <f>IF(B49="","",VLOOKUP(B49,ア!$A$2:$C$787,2,FALSE))</f>
        <v/>
      </c>
      <c r="F49" s="170" t="str">
        <f>IF(B49="","",VLOOKUP(B49,ア!$A$2:$C$787,3,FALSE))</f>
        <v/>
      </c>
      <c r="G49" s="422"/>
      <c r="H49" s="200"/>
    </row>
    <row r="50" spans="1:8" ht="80.099999999999994" customHeight="1" x14ac:dyDescent="0.45">
      <c r="A50" s="164">
        <v>15</v>
      </c>
      <c r="B50" s="165"/>
      <c r="C50" s="417" t="str">
        <f>IF(B50="","",VLOOKUP(B50,'様式4・小学部（高）'!$A$17:$I$136,2,FALSE))</f>
        <v/>
      </c>
      <c r="D50" s="417" t="str">
        <f>IF(B50="","",VLOOKUP(B50,'様式4・小学部（高）'!$A$17:$I$136,3,FALSE))</f>
        <v/>
      </c>
      <c r="E50" s="166" t="str">
        <f>IF(B50="","",VLOOKUP(B50,'様式4・小学部（高）'!$A$17:$I$136,4,FALSE))</f>
        <v/>
      </c>
      <c r="F50" s="167" t="str">
        <f>IF(B50="","",VLOOKUP(B50,'様式4・小学部（高）'!$A$17:$I$136,5,FALSE))</f>
        <v/>
      </c>
      <c r="G50" s="420" t="str">
        <f>IF(B50="","",VLOOKUP(B50,'様式4・小学部（高）'!$A$17:$I$136,7,FALSE))</f>
        <v/>
      </c>
      <c r="H50" s="198"/>
    </row>
    <row r="51" spans="1:8" ht="80.099999999999994" customHeight="1" x14ac:dyDescent="0.45">
      <c r="A51" s="161" t="s">
        <v>2124</v>
      </c>
      <c r="B51" s="168"/>
      <c r="C51" s="418"/>
      <c r="D51" s="418"/>
      <c r="E51" s="169" t="str">
        <f>IF(B51="","",VLOOKUP(B51,ア!$A$2:$C$787,2,FALSE))</f>
        <v/>
      </c>
      <c r="F51" s="170" t="str">
        <f>IF(B51="","",VLOOKUP(B51,ア!$A$2:$C$787,3,FALSE))</f>
        <v/>
      </c>
      <c r="G51" s="421"/>
      <c r="H51" s="199"/>
    </row>
    <row r="52" spans="1:8" ht="80.099999999999994" customHeight="1" x14ac:dyDescent="0.45">
      <c r="A52" s="161" t="s">
        <v>2124</v>
      </c>
      <c r="B52" s="168"/>
      <c r="C52" s="419"/>
      <c r="D52" s="419"/>
      <c r="E52" s="169" t="str">
        <f>IF(B52="","",VLOOKUP(B52,ア!$A$2:$C$787,2,FALSE))</f>
        <v/>
      </c>
      <c r="F52" s="170" t="str">
        <f>IF(B52="","",VLOOKUP(B52,ア!$A$2:$C$787,3,FALSE))</f>
        <v/>
      </c>
      <c r="G52" s="422"/>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3"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403" t="str">
        <f>'様式4・小学部（高）'!X3</f>
        <v>小学部（高）</v>
      </c>
      <c r="B1" s="404"/>
      <c r="C1" s="405" t="s">
        <v>5510</v>
      </c>
      <c r="D1" s="406"/>
      <c r="E1" s="157"/>
      <c r="F1" s="411"/>
      <c r="G1" s="411"/>
      <c r="H1" s="411"/>
      <c r="I1" s="411"/>
    </row>
    <row r="2" spans="1:9" ht="29.25" customHeight="1" x14ac:dyDescent="0.45">
      <c r="A2" s="408" t="str">
        <f>様式３・小４!$A$2</f>
        <v>令和８年度使用教科用図書図書選定理由一覧表（支援学校用）</v>
      </c>
      <c r="B2" s="408"/>
      <c r="C2" s="408"/>
      <c r="D2" s="408"/>
      <c r="E2" s="408"/>
      <c r="F2" s="408"/>
      <c r="G2" s="408"/>
      <c r="H2" s="408"/>
      <c r="I2" s="408"/>
    </row>
    <row r="3" spans="1:9" s="1" customFormat="1" ht="22.5" customHeight="1" x14ac:dyDescent="0.2">
      <c r="A3" s="279"/>
      <c r="B3" s="279"/>
      <c r="C3" s="279"/>
      <c r="E3" s="171"/>
      <c r="F3" s="409" t="str">
        <f>"学校名　　　大阪府立"&amp;'様式4・小学部（高）'!W3&amp;"　　　"&amp;'様式4・小学部（高）'!X3</f>
        <v>学校名　　　大阪府立光陽支援学校　　　小学部（高）</v>
      </c>
      <c r="G3" s="409"/>
      <c r="H3" s="409"/>
      <c r="I3" s="409"/>
    </row>
    <row r="4" spans="1:9" s="1" customFormat="1" ht="20.55" customHeight="1" x14ac:dyDescent="0.2">
      <c r="A4" s="171"/>
      <c r="B4" s="171"/>
      <c r="C4" s="171"/>
      <c r="D4" s="171"/>
      <c r="E4" s="171"/>
      <c r="F4" s="278" t="s">
        <v>5511</v>
      </c>
      <c r="G4" s="278"/>
      <c r="H4" s="278"/>
      <c r="I4" s="278"/>
    </row>
    <row r="5" spans="1:9" s="1" customFormat="1" ht="20.55" customHeight="1" x14ac:dyDescent="0.2">
      <c r="A5" s="423" t="s">
        <v>7944</v>
      </c>
      <c r="B5" s="423"/>
      <c r="C5" s="423"/>
      <c r="D5" s="171"/>
      <c r="E5" s="171"/>
    </row>
    <row r="6" spans="1:9" ht="20.55" customHeight="1" x14ac:dyDescent="0.45">
      <c r="A6" s="423"/>
      <c r="B6" s="423"/>
      <c r="C6" s="423"/>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準</v>
      </c>
      <c r="I8" s="197" t="s">
        <v>7995</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準</v>
      </c>
      <c r="I9" s="197" t="s">
        <v>7995</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準</v>
      </c>
      <c r="I10" s="197" t="s">
        <v>7995</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啓林館</v>
      </c>
      <c r="F11" s="179" t="str">
        <f>IF(B11="","",VLOOKUP(B11,'様式4・小学部（高）'!$J$17:$R$136,5,FALSE))</f>
        <v>わくわく　算数５</v>
      </c>
      <c r="G11" s="179" t="str">
        <f>IF(B11="","",VLOOKUP(B11,'様式4・小学部（高）'!$J$17:$R$136,6,FALSE))</f>
        <v>凖</v>
      </c>
      <c r="H11" s="179" t="str">
        <f>IF(B11="","",VLOOKUP(B11,'様式4・小学部（高）'!$J$17:$R$136,7,FALSE))</f>
        <v>準</v>
      </c>
      <c r="I11" s="197" t="s">
        <v>7995</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準</v>
      </c>
      <c r="I12" s="197" t="s">
        <v>7995</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準</v>
      </c>
      <c r="I13" s="197" t="s">
        <v>7995</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準</v>
      </c>
      <c r="I14" s="197" t="s">
        <v>7995</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準</v>
      </c>
      <c r="I15" s="197" t="s">
        <v>7995</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準</v>
      </c>
      <c r="I16" s="197" t="s">
        <v>7995</v>
      </c>
    </row>
    <row r="17" spans="1:9" ht="80.099999999999994" customHeight="1" x14ac:dyDescent="0.45">
      <c r="A17" s="176">
        <v>10</v>
      </c>
      <c r="B17" s="177" t="s">
        <v>7830</v>
      </c>
      <c r="C17" s="178" t="str">
        <f>IF(B17="","",VLOOKUP(B17,'様式4・小学部（高）'!$J$17:$R$136,2,FALSE))</f>
        <v>外国語</v>
      </c>
      <c r="D17" s="178" t="str">
        <f>IF(B17="","",VLOOKUP(B17,'様式4・小学部（高）'!$J$17:$R$136,3,FALSE))</f>
        <v>道徳</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準</v>
      </c>
      <c r="I17" s="197" t="s">
        <v>7995</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準</v>
      </c>
      <c r="I18" s="197" t="s">
        <v>7995</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東書</v>
      </c>
      <c r="F19" s="179" t="str">
        <f>IF(B19="","",VLOOKUP(B19,'様式4・小学部（高）'!$J$17:$R$136,5,FALSE))</f>
        <v>新編　新しい国語　三上
新編　新しい国語　三下</v>
      </c>
      <c r="G19" s="179" t="str">
        <f>IF(B19="","",VLOOKUP(B19,'様式4・小学部（高）'!$J$17:$R$136,6,FALSE))</f>
        <v>知</v>
      </c>
      <c r="H19" s="179" t="str">
        <f>IF(B19="","",VLOOKUP(B19,'様式4・小学部（高）'!$J$17:$R$136,7,FALSE))</f>
        <v>Ａ１</v>
      </c>
      <c r="I19" s="197" t="s">
        <v>7995</v>
      </c>
    </row>
    <row r="20" spans="1:9" ht="80.099999999999994" customHeight="1" x14ac:dyDescent="0.45">
      <c r="A20" s="176">
        <v>13</v>
      </c>
      <c r="B20" s="177" t="s">
        <v>7833</v>
      </c>
      <c r="C20" s="178" t="str">
        <f>IF(B20="","",VLOOKUP(B20,'様式4・小学部（高）'!$J$17:$R$136,2,FALSE))</f>
        <v>国語</v>
      </c>
      <c r="D20" s="178" t="str">
        <f>IF(B20="","",VLOOKUP(B20,'様式4・小学部（高）'!$J$17:$R$136,3,FALSE))</f>
        <v>国語</v>
      </c>
      <c r="E20" s="178" t="str">
        <f>IF(B20="","",VLOOKUP(B20,'様式4・小学部（高）'!$J$17:$R$136,4,FALSE))</f>
        <v>東書</v>
      </c>
      <c r="F20" s="179" t="str">
        <f>IF(B20="","",VLOOKUP(B20,'様式4・小学部（高）'!$J$17:$R$136,5,FALSE))</f>
        <v>こくご　☆☆☆</v>
      </c>
      <c r="G20" s="179" t="str">
        <f>IF(B20="","",VLOOKUP(B20,'様式4・小学部（高）'!$J$17:$R$136,6,FALSE))</f>
        <v>知</v>
      </c>
      <c r="H20" s="179" t="str">
        <f>IF(B20="","",VLOOKUP(B20,'様式4・小学部（高）'!$J$17:$R$136,7,FALSE))</f>
        <v>Ａ２</v>
      </c>
      <c r="I20" s="197" t="s">
        <v>7997</v>
      </c>
    </row>
    <row r="21" spans="1:9" ht="80.099999999999994" customHeight="1" x14ac:dyDescent="0.45">
      <c r="A21" s="176">
        <v>14</v>
      </c>
      <c r="B21" s="177" t="s">
        <v>7834</v>
      </c>
      <c r="C21" s="178" t="str">
        <f>IF(B21="","",VLOOKUP(B21,'様式4・小学部（高）'!$J$17:$R$136,2,FALSE))</f>
        <v>国語</v>
      </c>
      <c r="D21" s="178" t="str">
        <f>IF(B21="","",VLOOKUP(B21,'様式4・小学部（高）'!$J$17:$R$136,3,FALSE))</f>
        <v>書写</v>
      </c>
      <c r="E21" s="178" t="str">
        <f>IF(B21="","",VLOOKUP(B21,'様式4・小学部（高）'!$J$17:$R$136,4,FALSE))</f>
        <v>光村</v>
      </c>
      <c r="F21" s="179" t="str">
        <f>IF(B21="","",VLOOKUP(B21,'様式4・小学部（高）'!$J$17:$R$136,5,FALSE))</f>
        <v>書写　三年</v>
      </c>
      <c r="G21" s="179" t="str">
        <f>IF(B21="","",VLOOKUP(B21,'様式4・小学部（高）'!$J$17:$R$136,6,FALSE))</f>
        <v>知</v>
      </c>
      <c r="H21" s="179" t="str">
        <f>IF(B21="","",VLOOKUP(B21,'様式4・小学部（高）'!$J$17:$R$136,7,FALSE))</f>
        <v>Ａ１</v>
      </c>
      <c r="I21" s="197" t="s">
        <v>7995</v>
      </c>
    </row>
    <row r="22" spans="1:9" ht="80.099999999999994" customHeight="1" x14ac:dyDescent="0.45">
      <c r="A22" s="176">
        <v>15</v>
      </c>
      <c r="B22" s="177" t="s">
        <v>7835</v>
      </c>
      <c r="C22" s="178" t="str">
        <f>IF(B22="","",VLOOKUP(B22,'様式4・小学部（高）'!$J$17:$R$136,2,FALSE))</f>
        <v>社会</v>
      </c>
      <c r="D22" s="178" t="str">
        <f>IF(B22="","",VLOOKUP(B22,'様式4・小学部（高）'!$J$17:$R$136,3,FALSE))</f>
        <v>社会</v>
      </c>
      <c r="E22" s="178" t="str">
        <f>IF(B22="","",VLOOKUP(B22,'様式4・小学部（高）'!$J$17:$R$136,4,FALSE))</f>
        <v>日文</v>
      </c>
      <c r="F22" s="179" t="str">
        <f>IF(B22="","",VLOOKUP(B22,'様式4・小学部（高）'!$J$17:$R$136,5,FALSE))</f>
        <v>小学社会　３年</v>
      </c>
      <c r="G22" s="179" t="str">
        <f>IF(B22="","",VLOOKUP(B22,'様式4・小学部（高）'!$J$17:$R$136,6,FALSE))</f>
        <v>知</v>
      </c>
      <c r="H22" s="179" t="str">
        <f>IF(B22="","",VLOOKUP(B22,'様式4・小学部（高）'!$J$17:$R$136,7,FALSE))</f>
        <v>Ａ１</v>
      </c>
      <c r="I22" s="197" t="s">
        <v>7995</v>
      </c>
    </row>
    <row r="23" spans="1:9" ht="80.099999999999994" customHeight="1" x14ac:dyDescent="0.45">
      <c r="A23" s="176">
        <v>16</v>
      </c>
      <c r="B23" s="177" t="s">
        <v>7836</v>
      </c>
      <c r="C23" s="178" t="str">
        <f>IF(B23="","",VLOOKUP(B23,'様式4・小学部（高）'!$J$17:$R$136,2,FALSE))</f>
        <v>社会</v>
      </c>
      <c r="D23" s="178" t="str">
        <f>IF(B23="","",VLOOKUP(B23,'様式4・小学部（高）'!$J$17:$R$136,3,FALSE))</f>
        <v>地図</v>
      </c>
      <c r="E23" s="178" t="str">
        <f>IF(B23="","",VLOOKUP(B23,'様式4・小学部（高）'!$J$17:$R$136,4,FALSE))</f>
        <v>帝国</v>
      </c>
      <c r="F23" s="179" t="str">
        <f>IF(B23="","",VLOOKUP(B23,'様式4・小学部（高）'!$J$17:$R$136,5,FALSE))</f>
        <v xml:space="preserve">楽しく学ぶ　小学生の地図帳　３・４・５・６年
</v>
      </c>
      <c r="G23" s="179" t="str">
        <f>IF(B23="","",VLOOKUP(B23,'様式4・小学部（高）'!$J$17:$R$136,6,FALSE))</f>
        <v>知</v>
      </c>
      <c r="H23" s="179" t="str">
        <f>IF(B23="","",VLOOKUP(B23,'様式4・小学部（高）'!$J$17:$R$136,7,FALSE))</f>
        <v>Ａ１</v>
      </c>
      <c r="I23" s="197" t="s">
        <v>7995</v>
      </c>
    </row>
    <row r="24" spans="1:9" ht="80.099999999999994" customHeight="1" x14ac:dyDescent="0.45">
      <c r="A24" s="176">
        <v>17</v>
      </c>
      <c r="B24" s="177" t="s">
        <v>7837</v>
      </c>
      <c r="C24" s="178" t="str">
        <f>IF(B24="","",VLOOKUP(B24,'様式4・小学部（高）'!$J$17:$R$136,2,FALSE))</f>
        <v>算数</v>
      </c>
      <c r="D24" s="178" t="str">
        <f>IF(B24="","",VLOOKUP(B24,'様式4・小学部（高）'!$J$17:$R$136,3,FALSE))</f>
        <v>算数</v>
      </c>
      <c r="E24" s="178" t="str">
        <f>IF(B24="","",VLOOKUP(B24,'様式4・小学部（高）'!$J$17:$R$136,4,FALSE))</f>
        <v>啓林館</v>
      </c>
      <c r="F24" s="179" t="str">
        <f>IF(B24="","",VLOOKUP(B24,'様式4・小学部（高）'!$J$17:$R$136,5,FALSE))</f>
        <v>わくわく　算数３上
わくわく　算数３下</v>
      </c>
      <c r="G24" s="179" t="str">
        <f>IF(B24="","",VLOOKUP(B24,'様式4・小学部（高）'!$J$17:$R$136,6,FALSE))</f>
        <v>知</v>
      </c>
      <c r="H24" s="179" t="str">
        <f>IF(B24="","",VLOOKUP(B24,'様式4・小学部（高）'!$J$17:$R$136,7,FALSE))</f>
        <v>Ａ１</v>
      </c>
      <c r="I24" s="197" t="s">
        <v>7995</v>
      </c>
    </row>
    <row r="25" spans="1:9" ht="80.099999999999994" customHeight="1" x14ac:dyDescent="0.45">
      <c r="A25" s="176">
        <v>18</v>
      </c>
      <c r="B25" s="177" t="s">
        <v>7838</v>
      </c>
      <c r="C25" s="178" t="str">
        <f>IF(B25="","",VLOOKUP(B25,'様式4・小学部（高）'!$J$17:$R$136,2,FALSE))</f>
        <v>算数</v>
      </c>
      <c r="D25" s="178" t="str">
        <f>IF(B25="","",VLOOKUP(B25,'様式4・小学部（高）'!$J$17:$R$136,3,FALSE))</f>
        <v>算数</v>
      </c>
      <c r="E25" s="178" t="str">
        <f>IF(B25="","",VLOOKUP(B25,'様式4・小学部（高）'!$J$17:$R$136,4,FALSE))</f>
        <v>教出</v>
      </c>
      <c r="F25" s="179" t="str">
        <f>IF(B25="","",VLOOKUP(B25,'様式4・小学部（高）'!$J$17:$R$136,5,FALSE))</f>
        <v>さんすう　☆☆☆</v>
      </c>
      <c r="G25" s="179" t="str">
        <f>IF(B25="","",VLOOKUP(B25,'様式4・小学部（高）'!$J$17:$R$136,6,FALSE))</f>
        <v>知</v>
      </c>
      <c r="H25" s="179" t="str">
        <f>IF(B25="","",VLOOKUP(B25,'様式4・小学部（高）'!$J$17:$R$136,7,FALSE))</f>
        <v>Ａ２</v>
      </c>
      <c r="I25" s="197" t="s">
        <v>7997</v>
      </c>
    </row>
    <row r="26" spans="1:9" ht="80.099999999999994" customHeight="1" x14ac:dyDescent="0.45">
      <c r="A26" s="176">
        <v>19</v>
      </c>
      <c r="B26" s="177" t="s">
        <v>7839</v>
      </c>
      <c r="C26" s="178" t="str">
        <f>IF(B26="","",VLOOKUP(B26,'様式4・小学部（高）'!$J$17:$R$136,2,FALSE))</f>
        <v>理科</v>
      </c>
      <c r="D26" s="178" t="str">
        <f>IF(B26="","",VLOOKUP(B26,'様式4・小学部（高）'!$J$17:$R$136,3,FALSE))</f>
        <v>理科</v>
      </c>
      <c r="E26" s="178" t="str">
        <f>IF(B26="","",VLOOKUP(B26,'様式4・小学部（高）'!$J$17:$R$136,4,FALSE))</f>
        <v>啓林館</v>
      </c>
      <c r="F26" s="179" t="str">
        <f>IF(B26="","",VLOOKUP(B26,'様式4・小学部（高）'!$J$17:$R$136,5,FALSE))</f>
        <v>わくわく理科　３</v>
      </c>
      <c r="G26" s="179" t="str">
        <f>IF(B26="","",VLOOKUP(B26,'様式4・小学部（高）'!$J$17:$R$136,6,FALSE))</f>
        <v>知</v>
      </c>
      <c r="H26" s="179" t="str">
        <f>IF(B26="","",VLOOKUP(B26,'様式4・小学部（高）'!$J$17:$R$136,7,FALSE))</f>
        <v>Ａ１</v>
      </c>
      <c r="I26" s="197" t="s">
        <v>7995</v>
      </c>
    </row>
    <row r="27" spans="1:9" ht="80.099999999999994" customHeight="1" x14ac:dyDescent="0.45">
      <c r="A27" s="176">
        <v>20</v>
      </c>
      <c r="B27" s="177" t="s">
        <v>7840</v>
      </c>
      <c r="C27" s="178" t="str">
        <f>IF(B27="","",VLOOKUP(B27,'様式4・小学部（高）'!$J$17:$R$136,2,FALSE))</f>
        <v>生活</v>
      </c>
      <c r="D27" s="178" t="str">
        <f>IF(B27="","",VLOOKUP(B27,'様式4・小学部（高）'!$J$17:$R$136,3,FALSE))</f>
        <v>生活</v>
      </c>
      <c r="E27" s="178" t="str">
        <f>IF(B27="","",VLOOKUP(B27,'様式4・小学部（高）'!$J$17:$R$136,4,FALSE))</f>
        <v>06-2　学　　研</v>
      </c>
      <c r="F27" s="179" t="str">
        <f>IF(B27="","",VLOOKUP(B27,'様式4・小学部（高）'!$J$17:$R$136,5,FALSE))</f>
        <v>ほんとのおおきさもっと！ほんとのおおきさ動物園</v>
      </c>
      <c r="G27" s="179" t="str">
        <f>IF(B27="","",VLOOKUP(B27,'様式4・小学部（高）'!$J$17:$R$136,6,FALSE))</f>
        <v>知</v>
      </c>
      <c r="H27" s="179" t="str">
        <f>IF(B27="","",VLOOKUP(B27,'様式4・小学部（高）'!$J$17:$R$136,7,FALSE))</f>
        <v>Ａ２</v>
      </c>
      <c r="I27" s="197" t="s">
        <v>8001</v>
      </c>
    </row>
    <row r="28" spans="1:9" ht="80.099999999999994" customHeight="1" x14ac:dyDescent="0.45">
      <c r="A28" s="176">
        <v>21</v>
      </c>
      <c r="B28" s="177" t="s">
        <v>7841</v>
      </c>
      <c r="C28" s="178" t="str">
        <f>IF(B28="","",VLOOKUP(B28,'様式4・小学部（高）'!$J$17:$R$136,2,FALSE))</f>
        <v>音楽</v>
      </c>
      <c r="D28" s="178" t="str">
        <f>IF(B28="","",VLOOKUP(B28,'様式4・小学部（高）'!$J$17:$R$136,3,FALSE))</f>
        <v>音楽</v>
      </c>
      <c r="E28" s="178" t="str">
        <f>IF(B28="","",VLOOKUP(B28,'様式4・小学部（高）'!$J$17:$R$136,4,FALSE))</f>
        <v>17-1　チ ャ イ ル ド</v>
      </c>
      <c r="F28" s="179" t="str">
        <f>IF(B28="","",VLOOKUP(B28,'様式4・小学部（高）'!$J$17:$R$136,5,FALSE))</f>
        <v>たにぞうの
元気がイチバン！あそびうた</v>
      </c>
      <c r="G28" s="179" t="str">
        <f>IF(B28="","",VLOOKUP(B28,'様式4・小学部（高）'!$J$17:$R$136,6,FALSE))</f>
        <v>知</v>
      </c>
      <c r="H28" s="179" t="str">
        <f>IF(B28="","",VLOOKUP(B28,'様式4・小学部（高）'!$J$17:$R$136,7,FALSE))</f>
        <v>Ａ１
Ａ２</v>
      </c>
      <c r="I28" s="197" t="s">
        <v>7999</v>
      </c>
    </row>
    <row r="29" spans="1:9" ht="80.099999999999994" customHeight="1" x14ac:dyDescent="0.45">
      <c r="A29" s="176">
        <v>22</v>
      </c>
      <c r="B29" s="177" t="s">
        <v>7842</v>
      </c>
      <c r="C29" s="178" t="str">
        <f>IF(B29="","",VLOOKUP(B29,'様式4・小学部（高）'!$J$17:$R$136,2,FALSE))</f>
        <v>図画工作</v>
      </c>
      <c r="D29" s="178" t="str">
        <f>IF(B29="","",VLOOKUP(B29,'様式4・小学部（高）'!$J$17:$R$136,3,FALSE))</f>
        <v>図画工作</v>
      </c>
      <c r="E29" s="178" t="str">
        <f>IF(B29="","",VLOOKUP(B29,'様式4・小学部（高）'!$J$17:$R$136,4,FALSE))</f>
        <v>10-3　国　土　社</v>
      </c>
      <c r="F29" s="179" t="str">
        <f>IF(B29="","",VLOOKUP(B29,'様式4・小学部（高）'!$J$17:$R$136,5,FALSE))</f>
        <v>たのしい図画工作16ちぎり紙・きり紙・はり絵</v>
      </c>
      <c r="G29" s="179" t="str">
        <f>IF(B29="","",VLOOKUP(B29,'様式4・小学部（高）'!$J$17:$R$136,6,FALSE))</f>
        <v>知</v>
      </c>
      <c r="H29" s="179" t="str">
        <f>IF(B29="","",VLOOKUP(B29,'様式4・小学部（高）'!$J$17:$R$136,7,FALSE))</f>
        <v>Ａ１
Ａ２</v>
      </c>
      <c r="I29" s="197" t="s">
        <v>8011</v>
      </c>
    </row>
    <row r="30" spans="1:9" ht="80.099999999999994" customHeight="1" x14ac:dyDescent="0.45">
      <c r="A30" s="176">
        <v>23</v>
      </c>
      <c r="B30" s="177" t="s">
        <v>7843</v>
      </c>
      <c r="C30" s="178" t="str">
        <f>IF(B30="","",VLOOKUP(B30,'様式4・小学部（高）'!$J$17:$R$136,2,FALSE))</f>
        <v>体育</v>
      </c>
      <c r="D30" s="178" t="str">
        <f>IF(B30="","",VLOOKUP(B30,'様式4・小学部（高）'!$J$17:$R$136,3,FALSE))</f>
        <v>保健</v>
      </c>
      <c r="E30" s="178" t="str">
        <f>IF(B30="","",VLOOKUP(B30,'様式4・小学部（高）'!$J$17:$R$136,4,FALSE))</f>
        <v>東書</v>
      </c>
      <c r="F30" s="179" t="str">
        <f>IF(B30="","",VLOOKUP(B30,'様式4・小学部（高）'!$J$17:$R$136,5,FALSE))</f>
        <v>新編　新しいほけん　３・４</v>
      </c>
      <c r="G30" s="179" t="str">
        <f>IF(B30="","",VLOOKUP(B30,'様式4・小学部（高）'!$J$17:$R$136,6,FALSE))</f>
        <v>知</v>
      </c>
      <c r="H30" s="179" t="str">
        <f>IF(B30="","",VLOOKUP(B30,'様式4・小学部（高）'!$J$17:$R$136,7,FALSE))</f>
        <v>Ａ１</v>
      </c>
      <c r="I30" s="197" t="s">
        <v>7995</v>
      </c>
    </row>
    <row r="31" spans="1:9" ht="80.099999999999994" customHeight="1" x14ac:dyDescent="0.45">
      <c r="A31" s="176">
        <v>24</v>
      </c>
      <c r="B31" s="177" t="s">
        <v>7844</v>
      </c>
      <c r="C31" s="178" t="str">
        <f>IF(B31="","",VLOOKUP(B31,'様式4・小学部（高）'!$J$17:$R$136,2,FALSE))</f>
        <v>道徳</v>
      </c>
      <c r="D31" s="178" t="str">
        <f>IF(B31="","",VLOOKUP(B31,'様式4・小学部（高）'!$J$17:$R$136,3,FALSE))</f>
        <v>道徳</v>
      </c>
      <c r="E31" s="178" t="str">
        <f>IF(B31="","",VLOOKUP(B31,'様式4・小学部（高）'!$J$17:$R$136,4,FALSE))</f>
        <v>日文</v>
      </c>
      <c r="F31" s="179" t="str">
        <f>IF(B31="","",VLOOKUP(B31,'様式4・小学部（高）'!$J$17:$R$136,5,FALSE))</f>
        <v>小学どうとく　生きる力　３
小学どうとく　生きる力　３　どうとくノート</v>
      </c>
      <c r="G31" s="179" t="str">
        <f>IF(B31="","",VLOOKUP(B31,'様式4・小学部（高）'!$J$17:$R$136,6,FALSE))</f>
        <v>知</v>
      </c>
      <c r="H31" s="179" t="str">
        <f>IF(B31="","",VLOOKUP(B31,'様式4・小学部（高）'!$J$17:$R$136,7,FALSE))</f>
        <v>Ａ１</v>
      </c>
      <c r="I31" s="197" t="s">
        <v>7995</v>
      </c>
    </row>
    <row r="32" spans="1:9" ht="80.099999999999994" customHeight="1" x14ac:dyDescent="0.45">
      <c r="A32" s="176">
        <v>25</v>
      </c>
      <c r="B32" s="177" t="s">
        <v>7845</v>
      </c>
      <c r="C32" s="178" t="str">
        <f>IF(B32="","",VLOOKUP(B32,'様式4・小学部（高）'!$J$17:$R$136,2,FALSE))</f>
        <v>道徳</v>
      </c>
      <c r="D32" s="178" t="str">
        <f>IF(B32="","",VLOOKUP(B32,'様式4・小学部（高）'!$J$17:$R$136,3,FALSE))</f>
        <v>道徳</v>
      </c>
      <c r="E32" s="178" t="str">
        <f>IF(B32="","",VLOOKUP(B32,'様式4・小学部（高）'!$J$17:$R$136,4,FALSE))</f>
        <v>28-3　ブロンズ新社</v>
      </c>
      <c r="F32" s="179" t="str">
        <f>IF(B32="","",VLOOKUP(B32,'様式4・小学部（高）'!$J$17:$R$136,5,FALSE))</f>
        <v>挨拶絵本</v>
      </c>
      <c r="G32" s="179" t="str">
        <f>IF(B32="","",VLOOKUP(B32,'様式4・小学部（高）'!$J$17:$R$136,6,FALSE))</f>
        <v>知</v>
      </c>
      <c r="H32" s="179" t="str">
        <f>IF(B32="","",VLOOKUP(B32,'様式4・小学部（高）'!$J$17:$R$136,7,FALSE))</f>
        <v>Ａ２</v>
      </c>
      <c r="I32" s="197" t="s">
        <v>8000</v>
      </c>
    </row>
    <row r="33" spans="1:9" ht="80.099999999999994" customHeight="1" x14ac:dyDescent="0.45">
      <c r="A33" s="176">
        <v>26</v>
      </c>
      <c r="B33" s="177" t="s">
        <v>7846</v>
      </c>
      <c r="C33" s="178" t="str">
        <f>IF(B33="","",VLOOKUP(B33,'様式4・小学部（高）'!$J$17:$R$136,2,FALSE))</f>
        <v>国語</v>
      </c>
      <c r="D33" s="178" t="str">
        <f>IF(B33="","",VLOOKUP(B33,'様式4・小学部（高）'!$J$17:$R$136,3,FALSE))</f>
        <v>国語</v>
      </c>
      <c r="E33" s="178" t="str">
        <f>IF(B33="","",VLOOKUP(B33,'様式4・小学部（高）'!$J$17:$R$136,4,FALSE))</f>
        <v>07-2　金　の　星　社</v>
      </c>
      <c r="F33" s="179" t="str">
        <f>IF(B33="","",VLOOKUP(B33,'様式4・小学部（高）'!$J$17:$R$136,5,FALSE))</f>
        <v>金の星社の絵本そらとぶクレヨン</v>
      </c>
      <c r="G33" s="179" t="str">
        <f>IF(B33="","",VLOOKUP(B33,'様式4・小学部（高）'!$J$17:$R$136,6,FALSE))</f>
        <v>自</v>
      </c>
      <c r="H33" s="179" t="str">
        <f>IF(B33="","",VLOOKUP(B33,'様式4・小学部（高）'!$J$17:$R$136,7,FALSE))</f>
        <v>Ｂ</v>
      </c>
      <c r="I33" s="197" t="s">
        <v>8008</v>
      </c>
    </row>
    <row r="34" spans="1:9" ht="80.099999999999994" customHeight="1" x14ac:dyDescent="0.45">
      <c r="A34" s="176">
        <v>27</v>
      </c>
      <c r="B34" s="177" t="s">
        <v>7847</v>
      </c>
      <c r="C34" s="178" t="str">
        <f>IF(B34="","",VLOOKUP(B34,'様式4・小学部（高）'!$J$17:$R$136,2,FALSE))</f>
        <v>算数</v>
      </c>
      <c r="D34" s="178" t="str">
        <f>IF(B34="","",VLOOKUP(B34,'様式4・小学部（高）'!$J$17:$R$136,3,FALSE))</f>
        <v>算数</v>
      </c>
      <c r="E34" s="178" t="str">
        <f>IF(B34="","",VLOOKUP(B34,'様式4・小学部（高）'!$J$17:$R$136,4,FALSE))</f>
        <v>08-1　く も ん 出 版</v>
      </c>
      <c r="F34" s="179" t="str">
        <f>IF(B34="","",VLOOKUP(B34,'様式4・小学部（高）'!$J$17:$R$136,5,FALSE))</f>
        <v>かずのえほん
いくつかな？</v>
      </c>
      <c r="G34" s="179" t="str">
        <f>IF(B34="","",VLOOKUP(B34,'様式4・小学部（高）'!$J$17:$R$136,6,FALSE))</f>
        <v>自</v>
      </c>
      <c r="H34" s="179" t="str">
        <f>IF(B34="","",VLOOKUP(B34,'様式4・小学部（高）'!$J$17:$R$136,7,FALSE))</f>
        <v>Ｂ</v>
      </c>
      <c r="I34" s="197" t="s">
        <v>7998</v>
      </c>
    </row>
    <row r="35" spans="1:9" ht="80.099999999999994" customHeight="1" x14ac:dyDescent="0.45">
      <c r="A35" s="176">
        <v>28</v>
      </c>
      <c r="B35" s="177" t="s">
        <v>7848</v>
      </c>
      <c r="C35" s="178" t="str">
        <f>IF(B35="","",VLOOKUP(B35,'様式4・小学部（高）'!$J$17:$R$136,2,FALSE))</f>
        <v>生活</v>
      </c>
      <c r="D35" s="178" t="str">
        <f>IF(B35="","",VLOOKUP(B35,'様式4・小学部（高）'!$J$17:$R$136,3,FALSE))</f>
        <v>生活</v>
      </c>
      <c r="E35" s="178" t="str">
        <f>IF(B35="","",VLOOKUP(B35,'様式4・小学部（高）'!$J$17:$R$136,4,FALSE))</f>
        <v>06-2　学　　研</v>
      </c>
      <c r="F35" s="179" t="str">
        <f>IF(B35="","",VLOOKUP(B35,'様式4・小学部（高）'!$J$17:$R$136,5,FALSE))</f>
        <v>ほんとのおおきさもっと！ほんとのおおきさ動物園</v>
      </c>
      <c r="G35" s="179" t="str">
        <f>IF(B35="","",VLOOKUP(B35,'様式4・小学部（高）'!$J$17:$R$136,6,FALSE))</f>
        <v>自</v>
      </c>
      <c r="H35" s="179" t="str">
        <f>IF(B35="","",VLOOKUP(B35,'様式4・小学部（高）'!$J$17:$R$136,7,FALSE))</f>
        <v>Ｂ</v>
      </c>
      <c r="I35" s="197" t="s">
        <v>8001</v>
      </c>
    </row>
    <row r="36" spans="1:9" ht="80.099999999999994" customHeight="1" x14ac:dyDescent="0.45">
      <c r="A36" s="176">
        <v>29</v>
      </c>
      <c r="B36" s="177" t="s">
        <v>7849</v>
      </c>
      <c r="C36" s="178" t="str">
        <f>IF(B36="","",VLOOKUP(B36,'様式4・小学部（高）'!$J$17:$R$136,2,FALSE))</f>
        <v>音楽</v>
      </c>
      <c r="D36" s="178" t="str">
        <f>IF(B36="","",VLOOKUP(B36,'様式4・小学部（高）'!$J$17:$R$136,3,FALSE))</f>
        <v>音楽</v>
      </c>
      <c r="E36" s="178" t="str">
        <f>IF(B36="","",VLOOKUP(B36,'様式4・小学部（高）'!$J$17:$R$136,4,FALSE))</f>
        <v>17-1　チ ャ イ ル ド</v>
      </c>
      <c r="F36" s="179" t="str">
        <f>IF(B36="","",VLOOKUP(B36,'様式4・小学部（高）'!$J$17:$R$136,5,FALSE))</f>
        <v>たにぞうの
元気がイチバン！あそびうた</v>
      </c>
      <c r="G36" s="179" t="str">
        <f>IF(B36="","",VLOOKUP(B36,'様式4・小学部（高）'!$J$17:$R$136,6,FALSE))</f>
        <v>自</v>
      </c>
      <c r="H36" s="179" t="str">
        <f>IF(B36="","",VLOOKUP(B36,'様式4・小学部（高）'!$J$17:$R$136,7,FALSE))</f>
        <v>Ｂ</v>
      </c>
      <c r="I36" s="197" t="s">
        <v>7999</v>
      </c>
    </row>
    <row r="37" spans="1:9" ht="80.099999999999994" customHeight="1" x14ac:dyDescent="0.45">
      <c r="A37" s="176">
        <v>30</v>
      </c>
      <c r="B37" s="177" t="s">
        <v>7850</v>
      </c>
      <c r="C37" s="178" t="str">
        <f>IF(B37="","",VLOOKUP(B37,'様式4・小学部（高）'!$J$17:$R$136,2,FALSE))</f>
        <v>図画工作</v>
      </c>
      <c r="D37" s="178" t="str">
        <f>IF(B37="","",VLOOKUP(B37,'様式4・小学部（高）'!$J$17:$R$136,3,FALSE))</f>
        <v>道徳</v>
      </c>
      <c r="E37" s="178" t="str">
        <f>IF(B37="","",VLOOKUP(B37,'様式4・小学部（高）'!$J$17:$R$136,4,FALSE))</f>
        <v>10-3　国　土　社</v>
      </c>
      <c r="F37" s="179" t="str">
        <f>IF(B37="","",VLOOKUP(B37,'様式4・小学部（高）'!$J$17:$R$136,5,FALSE))</f>
        <v>たのしい図画工作16ちぎり紙・きり紙・はり絵</v>
      </c>
      <c r="G37" s="179" t="str">
        <f>IF(B37="","",VLOOKUP(B37,'様式4・小学部（高）'!$J$17:$R$136,6,FALSE))</f>
        <v>自</v>
      </c>
      <c r="H37" s="179" t="str">
        <f>IF(B37="","",VLOOKUP(B37,'様式4・小学部（高）'!$J$17:$R$136,7,FALSE))</f>
        <v>Ｂ</v>
      </c>
      <c r="I37" s="197" t="s">
        <v>8011</v>
      </c>
    </row>
    <row r="38" spans="1:9" ht="80.099999999999994" customHeight="1" x14ac:dyDescent="0.45">
      <c r="A38" s="176">
        <v>31</v>
      </c>
      <c r="B38" s="177" t="s">
        <v>7851</v>
      </c>
      <c r="C38" s="178" t="str">
        <f>IF(B38="","",VLOOKUP(B38,'様式4・小学部（高）'!$J$17:$R$136,2,FALSE))</f>
        <v>道徳</v>
      </c>
      <c r="D38" s="178" t="str">
        <f>IF(B38="","",VLOOKUP(B38,'様式4・小学部（高）'!$J$17:$R$136,3,FALSE))</f>
        <v>道徳</v>
      </c>
      <c r="E38" s="178" t="str">
        <f>IF(B38="","",VLOOKUP(B38,'様式4・小学部（高）'!$J$17:$R$136,4,FALSE))</f>
        <v>28-3　ブロンズ新社</v>
      </c>
      <c r="F38" s="179" t="str">
        <f>IF(B38="","",VLOOKUP(B38,'様式4・小学部（高）'!$J$17:$R$136,5,FALSE))</f>
        <v>挨拶絵本</v>
      </c>
      <c r="G38" s="179" t="str">
        <f>IF(B38="","",VLOOKUP(B38,'様式4・小学部（高）'!$J$17:$R$136,6,FALSE))</f>
        <v>自</v>
      </c>
      <c r="H38" s="179" t="str">
        <f>IF(B38="","",VLOOKUP(B38,'様式4・小学部（高）'!$J$17:$R$136,7,FALSE))</f>
        <v>Ｂ</v>
      </c>
      <c r="I38" s="197" t="s">
        <v>8000</v>
      </c>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3" t="str">
        <f>'様式4・小学部（高）'!X3</f>
        <v>小学部（高）</v>
      </c>
      <c r="B1" s="404"/>
      <c r="C1" s="412" t="s">
        <v>5508</v>
      </c>
      <c r="D1" s="413"/>
      <c r="E1" s="157"/>
      <c r="F1" s="411" t="s">
        <v>7757</v>
      </c>
      <c r="G1" s="411"/>
      <c r="H1" s="411"/>
    </row>
    <row r="2" spans="1:8" ht="29.25" customHeight="1" x14ac:dyDescent="0.45">
      <c r="A2" s="415" t="str">
        <f>'様式4・小学部（高）'!F1&amp;"選定理由一覧表（検定済教科書　新規選定）"</f>
        <v>令和８年度使用教科用図書選定理由一覧表（検定済教科書　新規選定）</v>
      </c>
      <c r="B2" s="415"/>
      <c r="C2" s="415"/>
      <c r="D2" s="415"/>
      <c r="E2" s="415"/>
      <c r="F2" s="415"/>
      <c r="G2" s="415"/>
      <c r="H2" s="415"/>
    </row>
    <row r="3" spans="1:8" s="35" customFormat="1" ht="22.5" customHeight="1" x14ac:dyDescent="0.2">
      <c r="A3" s="416"/>
      <c r="B3" s="416"/>
      <c r="C3" s="416"/>
      <c r="D3" s="1"/>
      <c r="E3" s="171"/>
      <c r="F3" s="409" t="str">
        <f>様式３・小４!F3</f>
        <v>学校名　　　大阪府立光陽支援学校　　　小学部（高）</v>
      </c>
      <c r="G3" s="410"/>
      <c r="H3" s="410"/>
    </row>
    <row r="4" spans="1:8" s="35" customFormat="1" ht="20.55" customHeight="1" x14ac:dyDescent="0.2">
      <c r="A4" s="158"/>
      <c r="B4" s="158"/>
      <c r="C4" s="159"/>
      <c r="D4" s="159"/>
      <c r="E4" s="159"/>
      <c r="F4" s="414"/>
      <c r="G4" s="414"/>
      <c r="H4" s="414"/>
    </row>
    <row r="5" spans="1:8" s="35" customFormat="1" ht="20.55" customHeight="1" x14ac:dyDescent="0.2">
      <c r="A5" s="423" t="s">
        <v>7944</v>
      </c>
      <c r="B5" s="423"/>
      <c r="C5" s="423"/>
      <c r="D5" s="159"/>
      <c r="E5" s="159"/>
      <c r="F5" s="281" t="s">
        <v>7695</v>
      </c>
      <c r="G5" s="281"/>
      <c r="H5" s="281"/>
    </row>
    <row r="6" spans="1:8" ht="20.55" customHeight="1" x14ac:dyDescent="0.45">
      <c r="A6" s="423"/>
      <c r="B6" s="423"/>
      <c r="C6" s="423"/>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17" t="str">
        <f>IF(B8="","",VLOOKUP(B8,'様式4・小学部（高）'!$J$17:$R$136,2,FALSE))</f>
        <v/>
      </c>
      <c r="D8" s="417" t="str">
        <f>IF(B8="","",VLOOKUP(B8,'様式4・小学部（高）'!$J$17:$R$136,3,FALSE))</f>
        <v/>
      </c>
      <c r="E8" s="166" t="str">
        <f>IF(B8="","",VLOOKUP(B8,'様式4・小学部（高）'!$A$17:$I$136,4,FALSE))</f>
        <v/>
      </c>
      <c r="F8" s="167" t="str">
        <f>IF(B8="","",VLOOKUP(B8,'様式4・小学部（高）'!$J$17:$R$136,5,FALSE))</f>
        <v/>
      </c>
      <c r="G8" s="420" t="str">
        <f>IF(B8="","",VLOOKUP(B8,'様式4・小学部（高）'!$J$17:$R$136,7,FALSE))</f>
        <v/>
      </c>
      <c r="H8" s="198"/>
    </row>
    <row r="9" spans="1:8" ht="80.099999999999994" customHeight="1" x14ac:dyDescent="0.45">
      <c r="A9" s="161" t="s">
        <v>2124</v>
      </c>
      <c r="B9" s="168"/>
      <c r="C9" s="418"/>
      <c r="D9" s="418"/>
      <c r="E9" s="169" t="str">
        <f>IF(B9="","",VLOOKUP(B9,ア!$A$2:$C$787,2,FALSE))</f>
        <v/>
      </c>
      <c r="F9" s="170" t="str">
        <f>IF(B9="","",VLOOKUP(B9,ア!$A$2:$C$787,3,FALSE))</f>
        <v/>
      </c>
      <c r="G9" s="421"/>
      <c r="H9" s="199"/>
    </row>
    <row r="10" spans="1:8" ht="80.099999999999994" customHeight="1" x14ac:dyDescent="0.45">
      <c r="A10" s="161" t="s">
        <v>2124</v>
      </c>
      <c r="B10" s="168"/>
      <c r="C10" s="419"/>
      <c r="D10" s="419"/>
      <c r="E10" s="169" t="str">
        <f>IF(B10="","",VLOOKUP(B10,ア!$A$2:$C$787,2,FALSE))</f>
        <v/>
      </c>
      <c r="F10" s="170" t="str">
        <f>IF(B10="","",VLOOKUP(B10,ア!$A$2:$C$787,3,FALSE))</f>
        <v/>
      </c>
      <c r="G10" s="422"/>
      <c r="H10" s="200"/>
    </row>
    <row r="11" spans="1:8" ht="80.099999999999994" customHeight="1" x14ac:dyDescent="0.45">
      <c r="A11" s="164">
        <v>2</v>
      </c>
      <c r="B11" s="165"/>
      <c r="C11" s="417" t="str">
        <f>IF(B11="","",VLOOKUP(B11,'様式4・小学部（高）'!$J$17:$R$136,2,FALSE))</f>
        <v/>
      </c>
      <c r="D11" s="417" t="str">
        <f>IF(B11="","",VLOOKUP(B11,'様式4・小学部（高）'!$J$17:$R$136,3,FALSE))</f>
        <v/>
      </c>
      <c r="E11" s="166" t="str">
        <f>IF(B11="","",VLOOKUP(B11,'様式4・小学部（高）'!$J$17:$R$136,4,FALSE))</f>
        <v/>
      </c>
      <c r="F11" s="167" t="str">
        <f>IF(B11="","",VLOOKUP(B11,'様式4・小学部（高）'!$J$17:$R$136,5,FALSE))</f>
        <v/>
      </c>
      <c r="G11" s="420" t="str">
        <f>IF(B11="","",VLOOKUP(B11,'様式4・小学部（高）'!$J$17:$R$136,7,FALSE))</f>
        <v/>
      </c>
      <c r="H11" s="198"/>
    </row>
    <row r="12" spans="1:8" ht="80.099999999999994" customHeight="1" x14ac:dyDescent="0.45">
      <c r="A12" s="161" t="s">
        <v>2124</v>
      </c>
      <c r="B12" s="168"/>
      <c r="C12" s="418"/>
      <c r="D12" s="418"/>
      <c r="E12" s="169" t="str">
        <f>IF(B12="","",VLOOKUP(B12,ア!$A$2:$C$787,2,FALSE))</f>
        <v/>
      </c>
      <c r="F12" s="170" t="str">
        <f>IF(B12="","",VLOOKUP(B12,ア!$A$2:$C$787,3,FALSE))</f>
        <v/>
      </c>
      <c r="G12" s="421"/>
      <c r="H12" s="199"/>
    </row>
    <row r="13" spans="1:8" ht="80.099999999999994" customHeight="1" x14ac:dyDescent="0.45">
      <c r="A13" s="161" t="s">
        <v>2124</v>
      </c>
      <c r="B13" s="168"/>
      <c r="C13" s="419"/>
      <c r="D13" s="419"/>
      <c r="E13" s="169" t="str">
        <f>IF(B13="","",VLOOKUP(B13,ア!$A$2:$C$787,2,FALSE))</f>
        <v/>
      </c>
      <c r="F13" s="170" t="str">
        <f>IF(B13="","",VLOOKUP(B13,ア!$A$2:$C$787,3,FALSE))</f>
        <v/>
      </c>
      <c r="G13" s="422"/>
      <c r="H13" s="200"/>
    </row>
    <row r="14" spans="1:8" ht="80.099999999999994" customHeight="1" x14ac:dyDescent="0.45">
      <c r="A14" s="164">
        <v>3</v>
      </c>
      <c r="B14" s="165"/>
      <c r="C14" s="417" t="str">
        <f>IF(B14="","",VLOOKUP(B14,'様式4・小学部（高）'!$J$17:$R$136,2,FALSE))</f>
        <v/>
      </c>
      <c r="D14" s="417" t="str">
        <f>IF(B14="","",VLOOKUP(B14,'様式4・小学部（高）'!$J$17:$R$136,3,FALSE))</f>
        <v/>
      </c>
      <c r="E14" s="166" t="str">
        <f>IF(B14="","",VLOOKUP(B14,'様式4・小学部（高）'!$J$17:$R$136,4,FALSE))</f>
        <v/>
      </c>
      <c r="F14" s="167" t="str">
        <f>IF(B14="","",VLOOKUP(B14,'様式4・小学部（高）'!$J$17:$R$136,5,FALSE))</f>
        <v/>
      </c>
      <c r="G14" s="420" t="str">
        <f>IF(B14="","",VLOOKUP(B14,'様式4・小学部（高）'!$J$17:$R$136,7,FALSE))</f>
        <v/>
      </c>
      <c r="H14" s="198"/>
    </row>
    <row r="15" spans="1:8" ht="80.099999999999994" customHeight="1" x14ac:dyDescent="0.45">
      <c r="A15" s="161" t="s">
        <v>2124</v>
      </c>
      <c r="B15" s="168"/>
      <c r="C15" s="418"/>
      <c r="D15" s="418"/>
      <c r="E15" s="169" t="str">
        <f>IF(B15="","",VLOOKUP(B15,ア!$A$2:$C$787,2,FALSE))</f>
        <v/>
      </c>
      <c r="F15" s="170" t="str">
        <f>IF(B15="","",VLOOKUP(B15,ア!$A$2:$C$787,3,FALSE))</f>
        <v/>
      </c>
      <c r="G15" s="421"/>
      <c r="H15" s="199"/>
    </row>
    <row r="16" spans="1:8" ht="80.099999999999994" customHeight="1" x14ac:dyDescent="0.45">
      <c r="A16" s="161" t="s">
        <v>2124</v>
      </c>
      <c r="B16" s="168"/>
      <c r="C16" s="419"/>
      <c r="D16" s="419"/>
      <c r="E16" s="169" t="str">
        <f>IF(B16="","",VLOOKUP(B16,ア!$A$2:$C$787,2,FALSE))</f>
        <v/>
      </c>
      <c r="F16" s="170" t="str">
        <f>IF(B16="","",VLOOKUP(B16,ア!$A$2:$C$787,3,FALSE))</f>
        <v/>
      </c>
      <c r="G16" s="422"/>
      <c r="H16" s="200"/>
    </row>
    <row r="17" spans="1:8" ht="80.099999999999994" customHeight="1" x14ac:dyDescent="0.45">
      <c r="A17" s="164">
        <v>4</v>
      </c>
      <c r="B17" s="165"/>
      <c r="C17" s="417" t="str">
        <f>IF(B17="","",VLOOKUP(B17,'様式4・小学部（高）'!$J$17:$R$136,2,FALSE))</f>
        <v/>
      </c>
      <c r="D17" s="417" t="str">
        <f>IF(B17="","",VLOOKUP(B17,'様式4・小学部（高）'!$J$17:$R$136,3,FALSE))</f>
        <v/>
      </c>
      <c r="E17" s="166" t="str">
        <f>IF(B17="","",VLOOKUP(B17,'様式4・小学部（高）'!$J$17:$R$136,4,FALSE))</f>
        <v/>
      </c>
      <c r="F17" s="167" t="str">
        <f>IF(B17="","",VLOOKUP(B17,'様式4・小学部（高）'!$J$17:$R$136,5,FALSE))</f>
        <v/>
      </c>
      <c r="G17" s="420" t="str">
        <f>IF(B17="","",VLOOKUP(B17,'様式4・小学部（高）'!$J$17:$R$136,7,FALSE))</f>
        <v/>
      </c>
      <c r="H17" s="198"/>
    </row>
    <row r="18" spans="1:8" ht="80.099999999999994" customHeight="1" x14ac:dyDescent="0.45">
      <c r="A18" s="161" t="s">
        <v>2124</v>
      </c>
      <c r="B18" s="168"/>
      <c r="C18" s="418"/>
      <c r="D18" s="418"/>
      <c r="E18" s="169" t="str">
        <f>IF(B18="","",VLOOKUP(B18,ア!$A$2:$C$787,2,FALSE))</f>
        <v/>
      </c>
      <c r="F18" s="170" t="str">
        <f>IF(B18="","",VLOOKUP(B18,ア!$A$2:$C$787,3,FALSE))</f>
        <v/>
      </c>
      <c r="G18" s="421"/>
      <c r="H18" s="199"/>
    </row>
    <row r="19" spans="1:8" ht="80.099999999999994" customHeight="1" x14ac:dyDescent="0.45">
      <c r="A19" s="161" t="s">
        <v>2124</v>
      </c>
      <c r="B19" s="168"/>
      <c r="C19" s="419"/>
      <c r="D19" s="419"/>
      <c r="E19" s="169" t="str">
        <f>IF(B19="","",VLOOKUP(B19,ア!$A$2:$C$787,2,FALSE))</f>
        <v/>
      </c>
      <c r="F19" s="170" t="str">
        <f>IF(B19="","",VLOOKUP(B19,ア!$A$2:$C$787,3,FALSE))</f>
        <v/>
      </c>
      <c r="G19" s="422"/>
      <c r="H19" s="200"/>
    </row>
    <row r="20" spans="1:8" ht="80.099999999999994" customHeight="1" x14ac:dyDescent="0.45">
      <c r="A20" s="164">
        <v>5</v>
      </c>
      <c r="B20" s="165"/>
      <c r="C20" s="417" t="str">
        <f>IF(B20="","",VLOOKUP(B20,'様式4・小学部（高）'!$J$17:$R$136,2,FALSE))</f>
        <v/>
      </c>
      <c r="D20" s="417" t="str">
        <f>IF(B20="","",VLOOKUP(B20,'様式4・小学部（高）'!$J$17:$R$136,3,FALSE))</f>
        <v/>
      </c>
      <c r="E20" s="166" t="str">
        <f>IF(B20="","",VLOOKUP(B20,'様式4・小学部（高）'!$J$17:$R$136,4,FALSE))</f>
        <v/>
      </c>
      <c r="F20" s="167" t="str">
        <f>IF(B20="","",VLOOKUP(B20,'様式4・小学部（高）'!$J$17:$R$136,5,FALSE))</f>
        <v/>
      </c>
      <c r="G20" s="420" t="str">
        <f>IF(B20="","",VLOOKUP(B20,'様式4・小学部（高）'!$J$17:$R$136,7,FALSE))</f>
        <v/>
      </c>
      <c r="H20" s="198"/>
    </row>
    <row r="21" spans="1:8" ht="80.099999999999994" customHeight="1" x14ac:dyDescent="0.45">
      <c r="A21" s="161" t="s">
        <v>2124</v>
      </c>
      <c r="B21" s="168"/>
      <c r="C21" s="418"/>
      <c r="D21" s="418"/>
      <c r="E21" s="169" t="str">
        <f>IF(B21="","",VLOOKUP(B21,ア!$A$2:$C$787,2,FALSE))</f>
        <v/>
      </c>
      <c r="F21" s="170" t="str">
        <f>IF(B21="","",VLOOKUP(B21,ア!$A$2:$C$787,3,FALSE))</f>
        <v/>
      </c>
      <c r="G21" s="421"/>
      <c r="H21" s="199"/>
    </row>
    <row r="22" spans="1:8" ht="80.099999999999994" customHeight="1" x14ac:dyDescent="0.45">
      <c r="A22" s="161" t="s">
        <v>2124</v>
      </c>
      <c r="B22" s="168"/>
      <c r="C22" s="419"/>
      <c r="D22" s="419"/>
      <c r="E22" s="169" t="str">
        <f>IF(B22="","",VLOOKUP(B22,ア!$A$2:$C$787,2,FALSE))</f>
        <v/>
      </c>
      <c r="F22" s="170" t="str">
        <f>IF(B22="","",VLOOKUP(B22,ア!$A$2:$C$787,3,FALSE))</f>
        <v/>
      </c>
      <c r="G22" s="422"/>
      <c r="H22" s="200"/>
    </row>
    <row r="23" spans="1:8" ht="80.099999999999994" customHeight="1" x14ac:dyDescent="0.45">
      <c r="A23" s="164">
        <v>6</v>
      </c>
      <c r="B23" s="165"/>
      <c r="C23" s="417" t="str">
        <f>IF(B23="","",VLOOKUP(B23,'様式4・小学部（高）'!$J$17:$R$136,2,FALSE))</f>
        <v/>
      </c>
      <c r="D23" s="417" t="str">
        <f>IF(B23="","",VLOOKUP(B23,'様式4・小学部（高）'!$J$17:$R$136,3,FALSE))</f>
        <v/>
      </c>
      <c r="E23" s="166" t="str">
        <f>IF(B23="","",VLOOKUP(B23,'様式4・小学部（高）'!$J$17:$R$136,4,FALSE))</f>
        <v/>
      </c>
      <c r="F23" s="167" t="str">
        <f>IF(B23="","",VLOOKUP(B23,'様式4・小学部（高）'!$J$17:$R$136,5,FALSE))</f>
        <v/>
      </c>
      <c r="G23" s="420" t="str">
        <f>IF(B23="","",VLOOKUP(B23,'様式4・小学部（高）'!$J$17:$R$136,7,FALSE))</f>
        <v/>
      </c>
      <c r="H23" s="198"/>
    </row>
    <row r="24" spans="1:8" ht="80.099999999999994" customHeight="1" x14ac:dyDescent="0.45">
      <c r="A24" s="161" t="s">
        <v>2124</v>
      </c>
      <c r="B24" s="168"/>
      <c r="C24" s="418"/>
      <c r="D24" s="418"/>
      <c r="E24" s="169" t="str">
        <f>IF(B24="","",VLOOKUP(B24,ア!$A$2:$C$787,2,FALSE))</f>
        <v/>
      </c>
      <c r="F24" s="170" t="str">
        <f>IF(B24="","",VLOOKUP(B24,ア!$A$2:$C$787,3,FALSE))</f>
        <v/>
      </c>
      <c r="G24" s="421"/>
      <c r="H24" s="199"/>
    </row>
    <row r="25" spans="1:8" ht="80.099999999999994" customHeight="1" x14ac:dyDescent="0.45">
      <c r="A25" s="161" t="s">
        <v>2124</v>
      </c>
      <c r="B25" s="168"/>
      <c r="C25" s="419"/>
      <c r="D25" s="419"/>
      <c r="E25" s="169" t="str">
        <f>IF(B25="","",VLOOKUP(B25,ア!$A$2:$C$787,2,FALSE))</f>
        <v/>
      </c>
      <c r="F25" s="170" t="str">
        <f>IF(B25="","",VLOOKUP(B25,ア!$A$2:$C$787,3,FALSE))</f>
        <v/>
      </c>
      <c r="G25" s="422"/>
      <c r="H25" s="200"/>
    </row>
    <row r="26" spans="1:8" ht="80.099999999999994" customHeight="1" x14ac:dyDescent="0.45">
      <c r="A26" s="164">
        <v>7</v>
      </c>
      <c r="B26" s="165"/>
      <c r="C26" s="417" t="str">
        <f>IF(B26="","",VLOOKUP(B26,'様式4・小学部（高）'!$J$17:$R$136,2,FALSE))</f>
        <v/>
      </c>
      <c r="D26" s="417" t="str">
        <f>IF(B26="","",VLOOKUP(B26,'様式4・小学部（高）'!$J$17:$R$136,3,FALSE))</f>
        <v/>
      </c>
      <c r="E26" s="166" t="str">
        <f>IF(B26="","",VLOOKUP(B26,'様式4・小学部（高）'!$J$17:$R$136,4,FALSE))</f>
        <v/>
      </c>
      <c r="F26" s="167" t="str">
        <f>IF(B26="","",VLOOKUP(B26,'様式4・小学部（高）'!$J$17:$R$136,5,FALSE))</f>
        <v/>
      </c>
      <c r="G26" s="420" t="str">
        <f>IF(B26="","",VLOOKUP(B26,'様式4・小学部（高）'!$J$17:$R$136,7,FALSE))</f>
        <v/>
      </c>
      <c r="H26" s="198"/>
    </row>
    <row r="27" spans="1:8" ht="80.099999999999994" customHeight="1" x14ac:dyDescent="0.45">
      <c r="A27" s="161" t="s">
        <v>2124</v>
      </c>
      <c r="B27" s="168"/>
      <c r="C27" s="418"/>
      <c r="D27" s="418"/>
      <c r="E27" s="169" t="str">
        <f>IF(B27="","",VLOOKUP(B27,ア!$A$2:$C$787,2,FALSE))</f>
        <v/>
      </c>
      <c r="F27" s="170" t="str">
        <f>IF(B27="","",VLOOKUP(B27,ア!$A$2:$C$787,3,FALSE))</f>
        <v/>
      </c>
      <c r="G27" s="421"/>
      <c r="H27" s="199"/>
    </row>
    <row r="28" spans="1:8" ht="80.099999999999994" customHeight="1" x14ac:dyDescent="0.45">
      <c r="A28" s="161" t="s">
        <v>2124</v>
      </c>
      <c r="B28" s="168"/>
      <c r="C28" s="419"/>
      <c r="D28" s="419"/>
      <c r="E28" s="169" t="str">
        <f>IF(B28="","",VLOOKUP(B28,ア!$A$2:$C$787,2,FALSE))</f>
        <v/>
      </c>
      <c r="F28" s="170" t="str">
        <f>IF(B28="","",VLOOKUP(B28,ア!$A$2:$C$787,3,FALSE))</f>
        <v/>
      </c>
      <c r="G28" s="422"/>
      <c r="H28" s="200"/>
    </row>
    <row r="29" spans="1:8" ht="80.099999999999994" customHeight="1" x14ac:dyDescent="0.45">
      <c r="A29" s="164">
        <v>8</v>
      </c>
      <c r="B29" s="165"/>
      <c r="C29" s="417" t="str">
        <f>IF(B29="","",VLOOKUP(B29,'様式4・小学部（高）'!$J$17:$R$136,2,FALSE))</f>
        <v/>
      </c>
      <c r="D29" s="417" t="str">
        <f>IF(B29="","",VLOOKUP(B29,'様式4・小学部（高）'!$J$17:$R$136,3,FALSE))</f>
        <v/>
      </c>
      <c r="E29" s="166" t="str">
        <f>IF(B29="","",VLOOKUP(B29,'様式4・小学部（高）'!$J$17:$R$136,4,FALSE))</f>
        <v/>
      </c>
      <c r="F29" s="167" t="str">
        <f>IF(B29="","",VLOOKUP(B29,'様式4・小学部（高）'!$J$17:$R$136,5,FALSE))</f>
        <v/>
      </c>
      <c r="G29" s="420" t="str">
        <f>IF(B29="","",VLOOKUP(B29,'様式4・小学部（高）'!$J$17:$R$136,7,FALSE))</f>
        <v/>
      </c>
      <c r="H29" s="198"/>
    </row>
    <row r="30" spans="1:8" ht="80.099999999999994" customHeight="1" x14ac:dyDescent="0.45">
      <c r="A30" s="161" t="s">
        <v>2124</v>
      </c>
      <c r="B30" s="168"/>
      <c r="C30" s="418"/>
      <c r="D30" s="418"/>
      <c r="E30" s="169" t="str">
        <f>IF(B30="","",VLOOKUP(B30,ア!$A$2:$C$787,2,FALSE))</f>
        <v/>
      </c>
      <c r="F30" s="170" t="str">
        <f>IF(B30="","",VLOOKUP(B30,ア!$A$2:$C$787,3,FALSE))</f>
        <v/>
      </c>
      <c r="G30" s="421"/>
      <c r="H30" s="199"/>
    </row>
    <row r="31" spans="1:8" ht="80.099999999999994" customHeight="1" x14ac:dyDescent="0.45">
      <c r="A31" s="161" t="s">
        <v>2124</v>
      </c>
      <c r="B31" s="168"/>
      <c r="C31" s="419"/>
      <c r="D31" s="419"/>
      <c r="E31" s="169" t="str">
        <f>IF(B31="","",VLOOKUP(B31,ア!$A$2:$C$787,2,FALSE))</f>
        <v/>
      </c>
      <c r="F31" s="170" t="str">
        <f>IF(B31="","",VLOOKUP(B31,ア!$A$2:$C$787,3,FALSE))</f>
        <v/>
      </c>
      <c r="G31" s="422"/>
      <c r="H31" s="200"/>
    </row>
    <row r="32" spans="1:8" ht="80.099999999999994" customHeight="1" x14ac:dyDescent="0.45">
      <c r="A32" s="164">
        <v>9</v>
      </c>
      <c r="B32" s="165"/>
      <c r="C32" s="417" t="str">
        <f>IF(B32="","",VLOOKUP(B32,'様式4・小学部（高）'!$J$17:$R$136,2,FALSE))</f>
        <v/>
      </c>
      <c r="D32" s="417" t="str">
        <f>IF(B32="","",VLOOKUP(B32,'様式4・小学部（高）'!$J$17:$R$136,3,FALSE))</f>
        <v/>
      </c>
      <c r="E32" s="166" t="str">
        <f>IF(B32="","",VLOOKUP(B32,'様式4・小学部（高）'!$J$17:$R$136,4,FALSE))</f>
        <v/>
      </c>
      <c r="F32" s="167" t="str">
        <f>IF(B32="","",VLOOKUP(B32,'様式4・小学部（高）'!$J$17:$R$136,5,FALSE))</f>
        <v/>
      </c>
      <c r="G32" s="420" t="str">
        <f>IF(B32="","",VLOOKUP(B32,'様式4・小学部（高）'!$J$17:$R$136,7,FALSE))</f>
        <v/>
      </c>
      <c r="H32" s="198"/>
    </row>
    <row r="33" spans="1:8" ht="80.099999999999994" customHeight="1" x14ac:dyDescent="0.45">
      <c r="A33" s="161" t="s">
        <v>2124</v>
      </c>
      <c r="B33" s="168"/>
      <c r="C33" s="418"/>
      <c r="D33" s="418"/>
      <c r="E33" s="169" t="str">
        <f>IF(B33="","",VLOOKUP(B33,ア!$A$2:$C$787,2,FALSE))</f>
        <v/>
      </c>
      <c r="F33" s="170" t="str">
        <f>IF(B33="","",VLOOKUP(B33,ア!$A$2:$C$787,3,FALSE))</f>
        <v/>
      </c>
      <c r="G33" s="421"/>
      <c r="H33" s="199"/>
    </row>
    <row r="34" spans="1:8" ht="80.099999999999994" customHeight="1" x14ac:dyDescent="0.45">
      <c r="A34" s="161" t="s">
        <v>2124</v>
      </c>
      <c r="B34" s="168"/>
      <c r="C34" s="419"/>
      <c r="D34" s="419"/>
      <c r="E34" s="169" t="str">
        <f>IF(B34="","",VLOOKUP(B34,ア!$A$2:$C$787,2,FALSE))</f>
        <v/>
      </c>
      <c r="F34" s="170" t="str">
        <f>IF(B34="","",VLOOKUP(B34,ア!$A$2:$C$787,3,FALSE))</f>
        <v/>
      </c>
      <c r="G34" s="422"/>
      <c r="H34" s="200"/>
    </row>
    <row r="35" spans="1:8" ht="80.099999999999994" customHeight="1" x14ac:dyDescent="0.45">
      <c r="A35" s="164">
        <v>10</v>
      </c>
      <c r="B35" s="165"/>
      <c r="C35" s="417" t="str">
        <f>IF(B35="","",VLOOKUP(B35,'様式4・小学部（高）'!$J$17:$R$136,2,FALSE))</f>
        <v/>
      </c>
      <c r="D35" s="417" t="str">
        <f>IF(B35="","",VLOOKUP(B35,'様式4・小学部（高）'!$J$17:$R$136,3,FALSE))</f>
        <v/>
      </c>
      <c r="E35" s="166" t="str">
        <f>IF(B35="","",VLOOKUP(B35,'様式4・小学部（高）'!$J$17:$R$136,4,FALSE))</f>
        <v/>
      </c>
      <c r="F35" s="167" t="str">
        <f>IF(B35="","",VLOOKUP(B35,'様式4・小学部（高）'!$J$17:$R$136,5,FALSE))</f>
        <v/>
      </c>
      <c r="G35" s="420" t="str">
        <f>IF(B35="","",VLOOKUP(B35,'様式4・小学部（高）'!$J$17:$R$136,7,FALSE))</f>
        <v/>
      </c>
      <c r="H35" s="198"/>
    </row>
    <row r="36" spans="1:8" ht="80.099999999999994" customHeight="1" x14ac:dyDescent="0.45">
      <c r="A36" s="161" t="s">
        <v>2124</v>
      </c>
      <c r="B36" s="168"/>
      <c r="C36" s="418"/>
      <c r="D36" s="418"/>
      <c r="E36" s="169" t="str">
        <f>IF(B36="","",VLOOKUP(B36,ア!$A$2:$C$787,2,FALSE))</f>
        <v/>
      </c>
      <c r="F36" s="170" t="str">
        <f>IF(B36="","",VLOOKUP(B36,ア!$A$2:$C$787,3,FALSE))</f>
        <v/>
      </c>
      <c r="G36" s="421"/>
      <c r="H36" s="199"/>
    </row>
    <row r="37" spans="1:8" ht="80.099999999999994" customHeight="1" x14ac:dyDescent="0.45">
      <c r="A37" s="161" t="s">
        <v>2124</v>
      </c>
      <c r="B37" s="168"/>
      <c r="C37" s="419"/>
      <c r="D37" s="419"/>
      <c r="E37" s="169" t="str">
        <f>IF(B37="","",VLOOKUP(B37,ア!$A$2:$C$787,2,FALSE))</f>
        <v/>
      </c>
      <c r="F37" s="170" t="str">
        <f>IF(B37="","",VLOOKUP(B37,ア!$A$2:$C$787,3,FALSE))</f>
        <v/>
      </c>
      <c r="G37" s="422"/>
      <c r="H37" s="200"/>
    </row>
    <row r="38" spans="1:8" ht="80.099999999999994" customHeight="1" x14ac:dyDescent="0.45">
      <c r="A38" s="164">
        <v>11</v>
      </c>
      <c r="B38" s="165"/>
      <c r="C38" s="417" t="str">
        <f>IF(B38="","",VLOOKUP(B38,'様式4・小学部（高）'!$J$17:$R$136,2,FALSE))</f>
        <v/>
      </c>
      <c r="D38" s="417" t="str">
        <f>IF(B38="","",VLOOKUP(B38,'様式4・小学部（高）'!$J$17:$R$136,3,FALSE))</f>
        <v/>
      </c>
      <c r="E38" s="166" t="str">
        <f>IF(B38="","",VLOOKUP(B38,'様式4・小学部（高）'!$J$17:$R$136,4,FALSE))</f>
        <v/>
      </c>
      <c r="F38" s="167" t="str">
        <f>IF(B38="","",VLOOKUP(B38,'様式4・小学部（高）'!$J$17:$R$136,5,FALSE))</f>
        <v/>
      </c>
      <c r="G38" s="420" t="str">
        <f>IF(B38="","",VLOOKUP(B38,'様式4・小学部（高）'!$J$17:$R$136,7,FALSE))</f>
        <v/>
      </c>
      <c r="H38" s="198"/>
    </row>
    <row r="39" spans="1:8" ht="80.099999999999994" customHeight="1" x14ac:dyDescent="0.45">
      <c r="A39" s="161" t="s">
        <v>2124</v>
      </c>
      <c r="B39" s="168"/>
      <c r="C39" s="418"/>
      <c r="D39" s="418"/>
      <c r="E39" s="169" t="str">
        <f>IF(B39="","",VLOOKUP(B39,ア!$A$2:$C$787,2,FALSE))</f>
        <v/>
      </c>
      <c r="F39" s="170" t="str">
        <f>IF(B39="","",VLOOKUP(B39,ア!$A$2:$C$787,3,FALSE))</f>
        <v/>
      </c>
      <c r="G39" s="421"/>
      <c r="H39" s="199"/>
    </row>
    <row r="40" spans="1:8" ht="80.099999999999994" customHeight="1" x14ac:dyDescent="0.45">
      <c r="A40" s="161" t="s">
        <v>2124</v>
      </c>
      <c r="B40" s="168"/>
      <c r="C40" s="419"/>
      <c r="D40" s="419"/>
      <c r="E40" s="169" t="str">
        <f>IF(B40="","",VLOOKUP(B40,ア!$A$2:$C$787,2,FALSE))</f>
        <v/>
      </c>
      <c r="F40" s="170" t="str">
        <f>IF(B40="","",VLOOKUP(B40,ア!$A$2:$C$787,3,FALSE))</f>
        <v/>
      </c>
      <c r="G40" s="422"/>
      <c r="H40" s="200"/>
    </row>
    <row r="41" spans="1:8" ht="80.099999999999994" customHeight="1" x14ac:dyDescent="0.45">
      <c r="A41" s="164">
        <v>12</v>
      </c>
      <c r="B41" s="165"/>
      <c r="C41" s="417" t="str">
        <f>IF(B41="","",VLOOKUP(B41,'様式4・小学部（高）'!$J$17:$R$136,2,FALSE))</f>
        <v/>
      </c>
      <c r="D41" s="417" t="str">
        <f>IF(B41="","",VLOOKUP(B41,'様式4・小学部（高）'!$J$17:$R$136,3,FALSE))</f>
        <v/>
      </c>
      <c r="E41" s="166" t="str">
        <f>IF(B41="","",VLOOKUP(B41,'様式4・小学部（高）'!$J$17:$R$136,4,FALSE))</f>
        <v/>
      </c>
      <c r="F41" s="167" t="str">
        <f>IF(B41="","",VLOOKUP(B41,'様式4・小学部（高）'!$J$17:$R$136,5,FALSE))</f>
        <v/>
      </c>
      <c r="G41" s="420" t="str">
        <f>IF(B41="","",VLOOKUP(B41,'様式4・小学部（高）'!$J$17:$R$136,7,FALSE))</f>
        <v/>
      </c>
      <c r="H41" s="198"/>
    </row>
    <row r="42" spans="1:8" ht="80.099999999999994" customHeight="1" x14ac:dyDescent="0.45">
      <c r="A42" s="161" t="s">
        <v>2124</v>
      </c>
      <c r="B42" s="168"/>
      <c r="C42" s="418"/>
      <c r="D42" s="418"/>
      <c r="E42" s="169" t="str">
        <f>IF(B42="","",VLOOKUP(B42,ア!$A$2:$C$787,2,FALSE))</f>
        <v/>
      </c>
      <c r="F42" s="170" t="str">
        <f>IF(B42="","",VLOOKUP(B42,ア!$A$2:$C$787,3,FALSE))</f>
        <v/>
      </c>
      <c r="G42" s="421"/>
      <c r="H42" s="199"/>
    </row>
    <row r="43" spans="1:8" ht="80.099999999999994" customHeight="1" x14ac:dyDescent="0.45">
      <c r="A43" s="161" t="s">
        <v>2124</v>
      </c>
      <c r="B43" s="168"/>
      <c r="C43" s="419"/>
      <c r="D43" s="419"/>
      <c r="E43" s="169" t="str">
        <f>IF(B43="","",VLOOKUP(B43,ア!$A$2:$C$787,2,FALSE))</f>
        <v/>
      </c>
      <c r="F43" s="170" t="str">
        <f>IF(B43="","",VLOOKUP(B43,ア!$A$2:$C$787,3,FALSE))</f>
        <v/>
      </c>
      <c r="G43" s="422"/>
      <c r="H43" s="200"/>
    </row>
    <row r="44" spans="1:8" ht="80.099999999999994" customHeight="1" x14ac:dyDescent="0.45">
      <c r="A44" s="164">
        <v>13</v>
      </c>
      <c r="B44" s="165"/>
      <c r="C44" s="417" t="str">
        <f>IF(B44="","",VLOOKUP(B44,'様式4・小学部（高）'!$J$17:$R$136,2,FALSE))</f>
        <v/>
      </c>
      <c r="D44" s="417" t="str">
        <f>IF(B44="","",VLOOKUP(B44,'様式4・小学部（高）'!$J$17:$R$136,3,FALSE))</f>
        <v/>
      </c>
      <c r="E44" s="166" t="str">
        <f>IF(B44="","",VLOOKUP(B44,'様式4・小学部（高）'!$J$17:$R$136,4,FALSE))</f>
        <v/>
      </c>
      <c r="F44" s="167" t="str">
        <f>IF(B44="","",VLOOKUP(B44,'様式4・小学部（高）'!$J$17:$R$136,5,FALSE))</f>
        <v/>
      </c>
      <c r="G44" s="420" t="str">
        <f>IF(B44="","",VLOOKUP(B44,'様式4・小学部（高）'!$J$17:$R$136,7,FALSE))</f>
        <v/>
      </c>
      <c r="H44" s="198"/>
    </row>
    <row r="45" spans="1:8" ht="80.099999999999994" customHeight="1" x14ac:dyDescent="0.45">
      <c r="A45" s="161" t="s">
        <v>2124</v>
      </c>
      <c r="B45" s="168"/>
      <c r="C45" s="418"/>
      <c r="D45" s="418"/>
      <c r="E45" s="169" t="str">
        <f>IF(B45="","",VLOOKUP(B45,ア!$A$2:$C$787,2,FALSE))</f>
        <v/>
      </c>
      <c r="F45" s="170" t="str">
        <f>IF(B45="","",VLOOKUP(B45,ア!$A$2:$C$787,3,FALSE))</f>
        <v/>
      </c>
      <c r="G45" s="421"/>
      <c r="H45" s="199"/>
    </row>
    <row r="46" spans="1:8" ht="80.099999999999994" customHeight="1" x14ac:dyDescent="0.45">
      <c r="A46" s="161" t="s">
        <v>2124</v>
      </c>
      <c r="B46" s="168"/>
      <c r="C46" s="419"/>
      <c r="D46" s="419"/>
      <c r="E46" s="169" t="str">
        <f>IF(B46="","",VLOOKUP(B46,ア!$A$2:$C$787,2,FALSE))</f>
        <v/>
      </c>
      <c r="F46" s="170" t="str">
        <f>IF(B46="","",VLOOKUP(B46,ア!$A$2:$C$787,3,FALSE))</f>
        <v/>
      </c>
      <c r="G46" s="422"/>
      <c r="H46" s="200"/>
    </row>
    <row r="47" spans="1:8" ht="80.099999999999994" customHeight="1" x14ac:dyDescent="0.45">
      <c r="A47" s="164">
        <v>14</v>
      </c>
      <c r="B47" s="165"/>
      <c r="C47" s="417" t="str">
        <f>IF(B47="","",VLOOKUP(B47,'様式4・小学部（高）'!$J$17:$R$136,2,FALSE))</f>
        <v/>
      </c>
      <c r="D47" s="417" t="str">
        <f>IF(B47="","",VLOOKUP(B47,'様式4・小学部（高）'!$J$17:$R$136,3,FALSE))</f>
        <v/>
      </c>
      <c r="E47" s="166" t="str">
        <f>IF(B47="","",VLOOKUP(B47,'様式4・小学部（高）'!$J$17:$R$136,4,FALSE))</f>
        <v/>
      </c>
      <c r="F47" s="167" t="str">
        <f>IF(B47="","",VLOOKUP(B47,'様式4・小学部（高）'!$J$17:$R$136,5,FALSE))</f>
        <v/>
      </c>
      <c r="G47" s="420" t="str">
        <f>IF(B47="","",VLOOKUP(B47,'様式4・小学部（高）'!$J$17:$R$136,7,FALSE))</f>
        <v/>
      </c>
      <c r="H47" s="198"/>
    </row>
    <row r="48" spans="1:8" ht="80.099999999999994" customHeight="1" x14ac:dyDescent="0.45">
      <c r="A48" s="161" t="s">
        <v>2124</v>
      </c>
      <c r="B48" s="168"/>
      <c r="C48" s="418"/>
      <c r="D48" s="418"/>
      <c r="E48" s="169" t="str">
        <f>IF(B48="","",VLOOKUP(B48,ア!$A$2:$C$787,2,FALSE))</f>
        <v/>
      </c>
      <c r="F48" s="170" t="str">
        <f>IF(B48="","",VLOOKUP(B48,ア!$A$2:$C$787,3,FALSE))</f>
        <v/>
      </c>
      <c r="G48" s="421"/>
      <c r="H48" s="199"/>
    </row>
    <row r="49" spans="1:8" ht="80.099999999999994" customHeight="1" x14ac:dyDescent="0.45">
      <c r="A49" s="161" t="s">
        <v>2124</v>
      </c>
      <c r="B49" s="168"/>
      <c r="C49" s="419"/>
      <c r="D49" s="419"/>
      <c r="E49" s="169" t="str">
        <f>IF(B49="","",VLOOKUP(B49,ア!$A$2:$C$787,2,FALSE))</f>
        <v/>
      </c>
      <c r="F49" s="170" t="str">
        <f>IF(B49="","",VLOOKUP(B49,ア!$A$2:$C$787,3,FALSE))</f>
        <v/>
      </c>
      <c r="G49" s="422"/>
      <c r="H49" s="200"/>
    </row>
    <row r="50" spans="1:8" ht="80.099999999999994" customHeight="1" x14ac:dyDescent="0.45">
      <c r="A50" s="164">
        <v>15</v>
      </c>
      <c r="B50" s="165"/>
      <c r="C50" s="417" t="str">
        <f>IF(B50="","",VLOOKUP(B50,'様式4・小学部（高）'!$J$17:$R$136,2,FALSE))</f>
        <v/>
      </c>
      <c r="D50" s="417" t="str">
        <f>IF(B50="","",VLOOKUP(B50,'様式4・小学部（高）'!$J$17:$R$136,3,FALSE))</f>
        <v/>
      </c>
      <c r="E50" s="166" t="str">
        <f>IF(B50="","",VLOOKUP(B50,'様式4・小学部（高）'!$J$17:$R$136,4,FALSE))</f>
        <v/>
      </c>
      <c r="F50" s="167" t="str">
        <f>IF(B50="","",VLOOKUP(B50,'様式4・小学部（高）'!$J$17:$R$136,5,FALSE))</f>
        <v/>
      </c>
      <c r="G50" s="420" t="str">
        <f>IF(B50="","",VLOOKUP(B50,'様式4・小学部（高）'!$J$17:$R$136,7,FALSE))</f>
        <v/>
      </c>
      <c r="H50" s="198"/>
    </row>
    <row r="51" spans="1:8" ht="80.099999999999994" customHeight="1" x14ac:dyDescent="0.45">
      <c r="A51" s="161" t="s">
        <v>2124</v>
      </c>
      <c r="B51" s="168"/>
      <c r="C51" s="418"/>
      <c r="D51" s="418"/>
      <c r="E51" s="169" t="str">
        <f>IF(B51="","",VLOOKUP(B51,ア!$A$2:$C$787,2,FALSE))</f>
        <v/>
      </c>
      <c r="F51" s="170" t="str">
        <f>IF(B51="","",VLOOKUP(B51,ア!$A$2:$C$787,3,FALSE))</f>
        <v/>
      </c>
      <c r="G51" s="421"/>
      <c r="H51" s="199"/>
    </row>
    <row r="52" spans="1:8" ht="80.099999999999994" customHeight="1" x14ac:dyDescent="0.45">
      <c r="A52" s="161" t="s">
        <v>2124</v>
      </c>
      <c r="B52" s="168"/>
      <c r="C52" s="419"/>
      <c r="D52" s="419"/>
      <c r="E52" s="169" t="str">
        <f>IF(B52="","",VLOOKUP(B52,ア!$A$2:$C$787,2,FALSE))</f>
        <v/>
      </c>
      <c r="F52" s="170" t="str">
        <f>IF(B52="","",VLOOKUP(B52,ア!$A$2:$C$787,3,FALSE))</f>
        <v/>
      </c>
      <c r="G52" s="42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1"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403" t="str">
        <f>'様式4・小学部（高）'!X3</f>
        <v>小学部（高）</v>
      </c>
      <c r="B1" s="404"/>
      <c r="C1" s="405" t="s">
        <v>5510</v>
      </c>
      <c r="D1" s="406"/>
      <c r="E1" s="157"/>
      <c r="F1" s="411"/>
      <c r="G1" s="411"/>
      <c r="H1" s="411"/>
      <c r="I1" s="411"/>
    </row>
    <row r="2" spans="1:9" ht="29.25" customHeight="1" x14ac:dyDescent="0.45">
      <c r="A2" s="408" t="str">
        <f>様式３・小４!$A$2</f>
        <v>令和８年度使用教科用図書図書選定理由一覧表（支援学校用）</v>
      </c>
      <c r="B2" s="408"/>
      <c r="C2" s="408"/>
      <c r="D2" s="408"/>
      <c r="E2" s="408"/>
      <c r="F2" s="408"/>
      <c r="G2" s="408"/>
      <c r="H2" s="408"/>
      <c r="I2" s="408"/>
    </row>
    <row r="3" spans="1:9" s="1" customFormat="1" ht="22.5" customHeight="1" x14ac:dyDescent="0.2">
      <c r="A3" s="424"/>
      <c r="B3" s="424"/>
      <c r="C3" s="424"/>
      <c r="D3" s="285"/>
      <c r="E3" s="285"/>
      <c r="F3" s="409" t="str">
        <f>様式３・小４!F3</f>
        <v>学校名　　　大阪府立光陽支援学校　　　小学部（高）</v>
      </c>
      <c r="G3" s="409"/>
      <c r="H3" s="409"/>
      <c r="I3" s="409"/>
    </row>
    <row r="4" spans="1:9" s="1" customFormat="1" ht="20.55" customHeight="1" x14ac:dyDescent="0.2">
      <c r="A4" s="171"/>
      <c r="B4" s="171"/>
      <c r="C4" s="171"/>
      <c r="D4" s="171"/>
      <c r="E4" s="171"/>
      <c r="F4" s="278" t="s">
        <v>5511</v>
      </c>
      <c r="G4" s="278"/>
      <c r="H4" s="278"/>
      <c r="I4" s="278"/>
    </row>
    <row r="5" spans="1:9" s="1" customFormat="1" ht="20.55" customHeight="1" x14ac:dyDescent="0.2">
      <c r="A5" s="423" t="s">
        <v>7945</v>
      </c>
      <c r="B5" s="423"/>
      <c r="C5" s="423"/>
      <c r="D5" s="171"/>
      <c r="E5" s="171"/>
    </row>
    <row r="6" spans="1:9" ht="20.55" customHeight="1" x14ac:dyDescent="0.45">
      <c r="A6" s="423"/>
      <c r="B6" s="423"/>
      <c r="C6" s="423"/>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準</v>
      </c>
      <c r="I8" s="197" t="s">
        <v>7995</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準</v>
      </c>
      <c r="I9" s="197" t="s">
        <v>7995</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準</v>
      </c>
      <c r="I10" s="197" t="s">
        <v>7995</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啓林館</v>
      </c>
      <c r="F11" s="179" t="str">
        <f>IF(B11="","",VLOOKUP(B11,'様式4・小学部（高）'!$S$17:$AA$136,5,FALSE))</f>
        <v xml:space="preserve">わくわく　算数６
</v>
      </c>
      <c r="G11" s="181" t="str">
        <f>IF(B11="","",VLOOKUP(B11,'様式4・小学部（高）'!$S$17:$AA$136,6,FALSE))</f>
        <v>凖</v>
      </c>
      <c r="H11" s="181" t="str">
        <f>IF(B11="","",VLOOKUP(B11,'様式4・小学部（高）'!$S$17:$AA$136,7,FALSE))</f>
        <v>準</v>
      </c>
      <c r="I11" s="197" t="s">
        <v>7995</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準</v>
      </c>
      <c r="I12" s="197" t="s">
        <v>7995</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準</v>
      </c>
      <c r="I13" s="197" t="s">
        <v>7995</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準</v>
      </c>
      <c r="I14" s="197" t="s">
        <v>7995</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準</v>
      </c>
      <c r="I15" s="197" t="s">
        <v>7995</v>
      </c>
    </row>
    <row r="16" spans="1:9" ht="80.099999999999994" customHeight="1" x14ac:dyDescent="0.45">
      <c r="A16" s="176">
        <v>9</v>
      </c>
      <c r="B16" s="177" t="s">
        <v>7894</v>
      </c>
      <c r="C16" s="180" t="str">
        <f>IF(B16="","",VLOOKUP(B16,'様式4・小学部（高）'!$S$17:$AA$136,2,FALSE))</f>
        <v>国語</v>
      </c>
      <c r="D16" s="180" t="str">
        <f>IF(B16="","",VLOOKUP(B16,'様式4・小学部（高）'!$S$17:$AA$136,3,FALSE))</f>
        <v>国語</v>
      </c>
      <c r="E16" s="178" t="str">
        <f>IF(B16="","",VLOOKUP(B16,'様式4・小学部（高）'!$S$17:$AA$136,4,FALSE))</f>
        <v>07-2　金　の　星　社</v>
      </c>
      <c r="F16" s="179" t="str">
        <f>IF(B16="","",VLOOKUP(B16,'様式4・小学部（高）'!$S$17:$AA$136,5,FALSE))</f>
        <v>金の星社の絵本そらとぶクレヨン</v>
      </c>
      <c r="G16" s="181" t="str">
        <f>IF(B16="","",VLOOKUP(B16,'様式4・小学部（高）'!$S$17:$AA$136,6,FALSE))</f>
        <v>自</v>
      </c>
      <c r="H16" s="181" t="str">
        <f>IF(B16="","",VLOOKUP(B16,'様式4・小学部（高）'!$S$17:$AA$136,7,FALSE))</f>
        <v>Ｂ</v>
      </c>
      <c r="I16" s="197" t="s">
        <v>8009</v>
      </c>
    </row>
    <row r="17" spans="1:9" ht="80.099999999999994" customHeight="1" x14ac:dyDescent="0.45">
      <c r="A17" s="176">
        <v>10</v>
      </c>
      <c r="B17" s="177" t="s">
        <v>7895</v>
      </c>
      <c r="C17" s="180" t="str">
        <f>IF(B17="","",VLOOKUP(B17,'様式4・小学部（高）'!$S$17:$AA$136,2,FALSE))</f>
        <v>算数</v>
      </c>
      <c r="D17" s="180" t="str">
        <f>IF(B17="","",VLOOKUP(B17,'様式4・小学部（高）'!$S$17:$AA$136,3,FALSE))</f>
        <v>算数</v>
      </c>
      <c r="E17" s="178" t="str">
        <f>IF(B17="","",VLOOKUP(B17,'様式4・小学部（高）'!$S$17:$AA$136,4,FALSE))</f>
        <v>08-1　く も ん 出 版</v>
      </c>
      <c r="F17" s="179" t="str">
        <f>IF(B17="","",VLOOKUP(B17,'様式4・小学部（高）'!$S$17:$AA$136,5,FALSE))</f>
        <v>かずのえほん
いくつかな？</v>
      </c>
      <c r="G17" s="181" t="str">
        <f>IF(B17="","",VLOOKUP(B17,'様式4・小学部（高）'!$S$17:$AA$136,6,FALSE))</f>
        <v>自</v>
      </c>
      <c r="H17" s="181" t="str">
        <f>IF(B17="","",VLOOKUP(B17,'様式4・小学部（高）'!$S$17:$AA$136,7,FALSE))</f>
        <v>Ｂ</v>
      </c>
      <c r="I17" s="197" t="s">
        <v>8002</v>
      </c>
    </row>
    <row r="18" spans="1:9" ht="80.099999999999994" customHeight="1" x14ac:dyDescent="0.45">
      <c r="A18" s="176">
        <v>11</v>
      </c>
      <c r="B18" s="177" t="s">
        <v>7896</v>
      </c>
      <c r="C18" s="180" t="str">
        <f>IF(B18="","",VLOOKUP(B18,'様式4・小学部（高）'!$S$17:$AA$136,2,FALSE))</f>
        <v>生活</v>
      </c>
      <c r="D18" s="180" t="str">
        <f>IF(B18="","",VLOOKUP(B18,'様式4・小学部（高）'!$S$17:$AA$136,3,FALSE))</f>
        <v>生活</v>
      </c>
      <c r="E18" s="178" t="str">
        <f>IF(B18="","",VLOOKUP(B18,'様式4・小学部（高）'!$S$17:$AA$136,4,FALSE))</f>
        <v>02-1　岩　崎　書　店</v>
      </c>
      <c r="F18" s="179" t="str">
        <f>IF(B18="","",VLOOKUP(B18,'様式4・小学部（高）'!$S$17:$AA$136,5,FALSE))</f>
        <v>絵本図鑑シリーズ８やさいのずかん</v>
      </c>
      <c r="G18" s="181" t="str">
        <f>IF(B18="","",VLOOKUP(B18,'様式4・小学部（高）'!$S$17:$AA$136,6,FALSE))</f>
        <v>自</v>
      </c>
      <c r="H18" s="181" t="str">
        <f>IF(B18="","",VLOOKUP(B18,'様式4・小学部（高）'!$S$17:$AA$136,7,FALSE))</f>
        <v>Ｂ</v>
      </c>
      <c r="I18" s="197" t="s">
        <v>8003</v>
      </c>
    </row>
    <row r="19" spans="1:9" ht="80.099999999999994" customHeight="1" x14ac:dyDescent="0.45">
      <c r="A19" s="176">
        <v>12</v>
      </c>
      <c r="B19" s="177" t="s">
        <v>7897</v>
      </c>
      <c r="C19" s="180" t="str">
        <f>IF(B19="","",VLOOKUP(B19,'様式4・小学部（高）'!$S$17:$AA$136,2,FALSE))</f>
        <v>音楽</v>
      </c>
      <c r="D19" s="180" t="str">
        <f>IF(B19="","",VLOOKUP(B19,'様式4・小学部（高）'!$S$17:$AA$136,3,FALSE))</f>
        <v>音楽</v>
      </c>
      <c r="E19" s="178" t="str">
        <f>IF(B19="","",VLOOKUP(B19,'様式4・小学部（高）'!$S$17:$AA$136,4,FALSE))</f>
        <v>78-34　プレジデント社</v>
      </c>
      <c r="F19" s="179" t="str">
        <f>IF(B19="","",VLOOKUP(B19,'様式4・小学部（高）'!$S$17:$AA$136,5,FALSE))</f>
        <v>CD付き名曲を
聴きながら旅するオーケストラの絵本</v>
      </c>
      <c r="G19" s="181" t="str">
        <f>IF(B19="","",VLOOKUP(B19,'様式4・小学部（高）'!$S$17:$AA$136,6,FALSE))</f>
        <v>自</v>
      </c>
      <c r="H19" s="181" t="str">
        <f>IF(B19="","",VLOOKUP(B19,'様式4・小学部（高）'!$S$17:$AA$136,7,FALSE))</f>
        <v>Ｂ</v>
      </c>
      <c r="I19" s="197" t="s">
        <v>8010</v>
      </c>
    </row>
    <row r="20" spans="1:9" ht="80.099999999999994" customHeight="1" x14ac:dyDescent="0.45">
      <c r="A20" s="176">
        <v>13</v>
      </c>
      <c r="B20" s="177" t="s">
        <v>7899</v>
      </c>
      <c r="C20" s="180" t="str">
        <f>IF(B20="","",VLOOKUP(B20,'様式4・小学部（高）'!$S$17:$AA$136,2,FALSE))</f>
        <v>道徳</v>
      </c>
      <c r="D20" s="180" t="str">
        <f>IF(B20="","",VLOOKUP(B20,'様式4・小学部（高）'!$S$17:$AA$136,3,FALSE))</f>
        <v>道徳</v>
      </c>
      <c r="E20" s="178" t="str">
        <f>IF(B20="","",VLOOKUP(B20,'様式4・小学部（高）'!$S$17:$AA$136,4,FALSE))</f>
        <v>06-1　偕　成　社</v>
      </c>
      <c r="F20" s="179" t="str">
        <f>IF(B20="","",VLOOKUP(B20,'様式4・小学部（高）'!$S$17:$AA$136,5,FALSE))</f>
        <v>「おれたち、ともだち！」絵本ともだちや</v>
      </c>
      <c r="G20" s="181" t="str">
        <f>IF(B20="","",VLOOKUP(B20,'様式4・小学部（高）'!$S$17:$AA$136,6,FALSE))</f>
        <v>自</v>
      </c>
      <c r="H20" s="181" t="str">
        <f>IF(B20="","",VLOOKUP(B20,'様式4・小学部（高）'!$S$17:$AA$136,7,FALSE))</f>
        <v>Ｂ</v>
      </c>
      <c r="I20" s="197" t="s">
        <v>8004</v>
      </c>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8" sqref="I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3" t="str">
        <f>'様式4・小学部（高）'!X3</f>
        <v>小学部（高）</v>
      </c>
      <c r="B1" s="404"/>
      <c r="C1" s="412" t="s">
        <v>5508</v>
      </c>
      <c r="D1" s="413"/>
      <c r="E1" s="157"/>
      <c r="F1" s="411" t="s">
        <v>7757</v>
      </c>
      <c r="G1" s="411"/>
      <c r="H1" s="411"/>
    </row>
    <row r="2" spans="1:8" ht="29.25" customHeight="1" x14ac:dyDescent="0.45">
      <c r="A2" s="415" t="str">
        <f>'様式4・小学部（高）'!F1&amp;"選定理由一覧表（検定済教科書　新規選定）"</f>
        <v>令和８年度使用教科用図書選定理由一覧表（検定済教科書　新規選定）</v>
      </c>
      <c r="B2" s="415"/>
      <c r="C2" s="415"/>
      <c r="D2" s="415"/>
      <c r="E2" s="415"/>
      <c r="F2" s="415"/>
      <c r="G2" s="415"/>
      <c r="H2" s="415"/>
    </row>
    <row r="3" spans="1:8" s="35" customFormat="1" ht="22.5" customHeight="1" x14ac:dyDescent="0.2">
      <c r="A3" s="416"/>
      <c r="B3" s="416"/>
      <c r="C3" s="416"/>
      <c r="D3" s="1"/>
      <c r="E3" s="171"/>
      <c r="F3" s="409" t="str">
        <f>様式３・小４!F3</f>
        <v>学校名　　　大阪府立光陽支援学校　　　小学部（高）</v>
      </c>
      <c r="G3" s="410"/>
      <c r="H3" s="410"/>
    </row>
    <row r="4" spans="1:8" s="35" customFormat="1" ht="20.55" customHeight="1" x14ac:dyDescent="0.2">
      <c r="A4" s="158"/>
      <c r="B4" s="158"/>
      <c r="C4" s="159"/>
      <c r="D4" s="159"/>
      <c r="E4" s="159"/>
      <c r="F4" s="414"/>
      <c r="G4" s="414"/>
      <c r="H4" s="414"/>
    </row>
    <row r="5" spans="1:8" s="35" customFormat="1" ht="20.55" customHeight="1" x14ac:dyDescent="0.2">
      <c r="A5" s="423" t="s">
        <v>7945</v>
      </c>
      <c r="B5" s="423"/>
      <c r="C5" s="423"/>
      <c r="D5" s="159"/>
      <c r="E5" s="159"/>
      <c r="F5" s="281" t="s">
        <v>7695</v>
      </c>
      <c r="G5" s="281"/>
      <c r="H5" s="281"/>
    </row>
    <row r="6" spans="1:8" ht="20.55" customHeight="1" x14ac:dyDescent="0.45">
      <c r="A6" s="423"/>
      <c r="B6" s="423"/>
      <c r="C6" s="423"/>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17" t="str">
        <f>IF(B8="","",VLOOKUP(B8,'様式4・小学部（高）'!$S$17:$AA$136,2,FALSE))</f>
        <v/>
      </c>
      <c r="D8" s="417" t="str">
        <f>IF(B8="","",VLOOKUP(B8,'様式4・小学部（高）'!$S$17:$AA$136,3,FALSE))</f>
        <v/>
      </c>
      <c r="E8" s="166" t="str">
        <f>IF(B8="","",VLOOKUP(B8,'様式4・小学部（高）'!$A$17:$I$136,4,FALSE))</f>
        <v/>
      </c>
      <c r="F8" s="167" t="str">
        <f>IF(B8="","",VLOOKUP(B8,'様式4・小学部（高）'!$S$17:$AA$136,5,FALSE))</f>
        <v/>
      </c>
      <c r="G8" s="420" t="str">
        <f>IF(B8="","",VLOOKUP(B8,'様式4・小学部（高）'!$S$17:$AA$136,7,FALSE))</f>
        <v/>
      </c>
      <c r="H8" s="198"/>
    </row>
    <row r="9" spans="1:8" ht="80.099999999999994" customHeight="1" x14ac:dyDescent="0.45">
      <c r="A9" s="161" t="s">
        <v>2124</v>
      </c>
      <c r="B9" s="168"/>
      <c r="C9" s="418"/>
      <c r="D9" s="418"/>
      <c r="E9" s="169" t="str">
        <f>IF(B9="","",VLOOKUP(B9,ア!$A$2:$C$787,2,FALSE))</f>
        <v/>
      </c>
      <c r="F9" s="170" t="str">
        <f>IF(B9="","",VLOOKUP(B9,ア!$A$2:$C$787,3,FALSE))</f>
        <v/>
      </c>
      <c r="G9" s="421"/>
      <c r="H9" s="199"/>
    </row>
    <row r="10" spans="1:8" ht="80.099999999999994" customHeight="1" x14ac:dyDescent="0.45">
      <c r="A10" s="161" t="s">
        <v>2124</v>
      </c>
      <c r="B10" s="168"/>
      <c r="C10" s="419"/>
      <c r="D10" s="419"/>
      <c r="E10" s="169" t="str">
        <f>IF(B10="","",VLOOKUP(B10,ア!$A$2:$C$787,2,FALSE))</f>
        <v/>
      </c>
      <c r="F10" s="170" t="str">
        <f>IF(B10="","",VLOOKUP(B10,ア!$A$2:$C$787,3,FALSE))</f>
        <v/>
      </c>
      <c r="G10" s="422"/>
      <c r="H10" s="200"/>
    </row>
    <row r="11" spans="1:8" ht="80.099999999999994" customHeight="1" x14ac:dyDescent="0.45">
      <c r="A11" s="164">
        <v>2</v>
      </c>
      <c r="B11" s="165"/>
      <c r="C11" s="417" t="str">
        <f>IF(B11="","",VLOOKUP(B11,'様式4・小学部（高）'!$S$17:$AA$136,2,FALSE))</f>
        <v/>
      </c>
      <c r="D11" s="417" t="str">
        <f>IF(B11="","",VLOOKUP(B11,'様式4・小学部（高）'!$S$17:$AA$136,3,FALSE))</f>
        <v/>
      </c>
      <c r="E11" s="166" t="str">
        <f>IF(B11="","",VLOOKUP(B11,'様式4・小学部（高）'!$S$17:$AA$136,4,FALSE))</f>
        <v/>
      </c>
      <c r="F11" s="167" t="str">
        <f>IF(B11="","",VLOOKUP(B11,'様式4・小学部（高）'!$S$17:$AA$136,5,FALSE))</f>
        <v/>
      </c>
      <c r="G11" s="420" t="str">
        <f>IF(B11="","",VLOOKUP(B11,'様式4・小学部（高）'!$S$17:$AA$136,7,FALSE))</f>
        <v/>
      </c>
      <c r="H11" s="198"/>
    </row>
    <row r="12" spans="1:8" ht="80.099999999999994" customHeight="1" x14ac:dyDescent="0.45">
      <c r="A12" s="161" t="s">
        <v>2124</v>
      </c>
      <c r="B12" s="168"/>
      <c r="C12" s="418"/>
      <c r="D12" s="418"/>
      <c r="E12" s="169" t="str">
        <f>IF(B12="","",VLOOKUP(B12,ア!$A$2:$C$787,2,FALSE))</f>
        <v/>
      </c>
      <c r="F12" s="170" t="str">
        <f>IF(B12="","",VLOOKUP(B12,ア!$A$2:$C$787,3,FALSE))</f>
        <v/>
      </c>
      <c r="G12" s="421"/>
      <c r="H12" s="199"/>
    </row>
    <row r="13" spans="1:8" ht="80.099999999999994" customHeight="1" x14ac:dyDescent="0.45">
      <c r="A13" s="161" t="s">
        <v>2124</v>
      </c>
      <c r="B13" s="168"/>
      <c r="C13" s="419"/>
      <c r="D13" s="419"/>
      <c r="E13" s="169" t="str">
        <f>IF(B13="","",VLOOKUP(B13,ア!$A$2:$C$787,2,FALSE))</f>
        <v/>
      </c>
      <c r="F13" s="170" t="str">
        <f>IF(B13="","",VLOOKUP(B13,ア!$A$2:$C$787,3,FALSE))</f>
        <v/>
      </c>
      <c r="G13" s="422"/>
      <c r="H13" s="200"/>
    </row>
    <row r="14" spans="1:8" ht="80.099999999999994" customHeight="1" x14ac:dyDescent="0.45">
      <c r="A14" s="164">
        <v>3</v>
      </c>
      <c r="B14" s="165"/>
      <c r="C14" s="417" t="str">
        <f>IF(B14="","",VLOOKUP(B14,'様式4・小学部（高）'!$S$17:$AA$136,2,FALSE))</f>
        <v/>
      </c>
      <c r="D14" s="417" t="str">
        <f>IF(B14="","",VLOOKUP(B14,'様式4・小学部（高）'!$S$17:$AA$136,3,FALSE))</f>
        <v/>
      </c>
      <c r="E14" s="166" t="str">
        <f>IF(B14="","",VLOOKUP(B14,'様式4・小学部（高）'!$S$17:$AA$136,4,FALSE))</f>
        <v/>
      </c>
      <c r="F14" s="167" t="str">
        <f>IF(B14="","",VLOOKUP(B14,'様式4・小学部（高）'!$S$17:$AA$136,5,FALSE))</f>
        <v/>
      </c>
      <c r="G14" s="420" t="str">
        <f>IF(B14="","",VLOOKUP(B14,'様式4・小学部（高）'!$S$17:$AA$136,7,FALSE))</f>
        <v/>
      </c>
      <c r="H14" s="198"/>
    </row>
    <row r="15" spans="1:8" ht="80.099999999999994" customHeight="1" x14ac:dyDescent="0.45">
      <c r="A15" s="161" t="s">
        <v>2124</v>
      </c>
      <c r="B15" s="168"/>
      <c r="C15" s="418"/>
      <c r="D15" s="418"/>
      <c r="E15" s="169" t="str">
        <f>IF(B15="","",VLOOKUP(B15,ア!$A$2:$C$787,2,FALSE))</f>
        <v/>
      </c>
      <c r="F15" s="170" t="str">
        <f>IF(B15="","",VLOOKUP(B15,ア!$A$2:$C$787,3,FALSE))</f>
        <v/>
      </c>
      <c r="G15" s="421"/>
      <c r="H15" s="199"/>
    </row>
    <row r="16" spans="1:8" ht="80.099999999999994" customHeight="1" x14ac:dyDescent="0.45">
      <c r="A16" s="161" t="s">
        <v>2124</v>
      </c>
      <c r="B16" s="168"/>
      <c r="C16" s="419"/>
      <c r="D16" s="419"/>
      <c r="E16" s="169" t="str">
        <f>IF(B16="","",VLOOKUP(B16,ア!$A$2:$C$787,2,FALSE))</f>
        <v/>
      </c>
      <c r="F16" s="170" t="str">
        <f>IF(B16="","",VLOOKUP(B16,ア!$A$2:$C$787,3,FALSE))</f>
        <v/>
      </c>
      <c r="G16" s="422"/>
      <c r="H16" s="200"/>
    </row>
    <row r="17" spans="1:8" ht="80.099999999999994" customHeight="1" x14ac:dyDescent="0.45">
      <c r="A17" s="164">
        <v>4</v>
      </c>
      <c r="B17" s="165"/>
      <c r="C17" s="417" t="str">
        <f>IF(B17="","",VLOOKUP(B17,'様式4・小学部（高）'!$S$17:$AA$136,2,FALSE))</f>
        <v/>
      </c>
      <c r="D17" s="417" t="str">
        <f>IF(B17="","",VLOOKUP(B17,'様式4・小学部（高）'!$S$17:$AA$136,3,FALSE))</f>
        <v/>
      </c>
      <c r="E17" s="166" t="str">
        <f>IF(B17="","",VLOOKUP(B17,'様式4・小学部（高）'!$S$17:$AA$136,4,FALSE))</f>
        <v/>
      </c>
      <c r="F17" s="167" t="str">
        <f>IF(B17="","",VLOOKUP(B17,'様式4・小学部（高）'!$S$17:$AA$136,5,FALSE))</f>
        <v/>
      </c>
      <c r="G17" s="420" t="str">
        <f>IF(B17="","",VLOOKUP(B17,'様式4・小学部（高）'!$S$17:$AA$136,7,FALSE))</f>
        <v/>
      </c>
      <c r="H17" s="198"/>
    </row>
    <row r="18" spans="1:8" ht="80.099999999999994" customHeight="1" x14ac:dyDescent="0.45">
      <c r="A18" s="161" t="s">
        <v>2124</v>
      </c>
      <c r="B18" s="168"/>
      <c r="C18" s="418"/>
      <c r="D18" s="418"/>
      <c r="E18" s="169" t="str">
        <f>IF(B18="","",VLOOKUP(B18,ア!$A$2:$C$787,2,FALSE))</f>
        <v/>
      </c>
      <c r="F18" s="170" t="str">
        <f>IF(B18="","",VLOOKUP(B18,ア!$A$2:$C$787,3,FALSE))</f>
        <v/>
      </c>
      <c r="G18" s="421"/>
      <c r="H18" s="199"/>
    </row>
    <row r="19" spans="1:8" ht="80.099999999999994" customHeight="1" x14ac:dyDescent="0.45">
      <c r="A19" s="161" t="s">
        <v>2124</v>
      </c>
      <c r="B19" s="168"/>
      <c r="C19" s="419"/>
      <c r="D19" s="419"/>
      <c r="E19" s="169" t="str">
        <f>IF(B19="","",VLOOKUP(B19,ア!$A$2:$C$787,2,FALSE))</f>
        <v/>
      </c>
      <c r="F19" s="170" t="str">
        <f>IF(B19="","",VLOOKUP(B19,ア!$A$2:$C$787,3,FALSE))</f>
        <v/>
      </c>
      <c r="G19" s="422"/>
      <c r="H19" s="200"/>
    </row>
    <row r="20" spans="1:8" ht="80.099999999999994" customHeight="1" x14ac:dyDescent="0.45">
      <c r="A20" s="164">
        <v>5</v>
      </c>
      <c r="B20" s="165"/>
      <c r="C20" s="417" t="str">
        <f>IF(B20="","",VLOOKUP(B20,'様式4・小学部（高）'!$S$17:$AA$136,2,FALSE))</f>
        <v/>
      </c>
      <c r="D20" s="417" t="str">
        <f>IF(B20="","",VLOOKUP(B20,'様式4・小学部（高）'!$S$17:$AA$136,3,FALSE))</f>
        <v/>
      </c>
      <c r="E20" s="166" t="str">
        <f>IF(B20="","",VLOOKUP(B20,'様式4・小学部（高）'!$S$17:$AA$136,4,FALSE))</f>
        <v/>
      </c>
      <c r="F20" s="167" t="str">
        <f>IF(B20="","",VLOOKUP(B20,'様式4・小学部（高）'!$S$17:$AA$136,5,FALSE))</f>
        <v/>
      </c>
      <c r="G20" s="420" t="str">
        <f>IF(B20="","",VLOOKUP(B20,'様式4・小学部（高）'!$S$17:$AA$136,7,FALSE))</f>
        <v/>
      </c>
      <c r="H20" s="198"/>
    </row>
    <row r="21" spans="1:8" ht="80.099999999999994" customHeight="1" x14ac:dyDescent="0.45">
      <c r="A21" s="161" t="s">
        <v>2124</v>
      </c>
      <c r="B21" s="168"/>
      <c r="C21" s="418"/>
      <c r="D21" s="418"/>
      <c r="E21" s="169" t="str">
        <f>IF(B21="","",VLOOKUP(B21,ア!$A$2:$C$787,2,FALSE))</f>
        <v/>
      </c>
      <c r="F21" s="170" t="str">
        <f>IF(B21="","",VLOOKUP(B21,ア!$A$2:$C$787,3,FALSE))</f>
        <v/>
      </c>
      <c r="G21" s="421"/>
      <c r="H21" s="199"/>
    </row>
    <row r="22" spans="1:8" ht="80.099999999999994" customHeight="1" x14ac:dyDescent="0.45">
      <c r="A22" s="161" t="s">
        <v>2124</v>
      </c>
      <c r="B22" s="168"/>
      <c r="C22" s="419"/>
      <c r="D22" s="419"/>
      <c r="E22" s="169" t="str">
        <f>IF(B22="","",VLOOKUP(B22,ア!$A$2:$C$787,2,FALSE))</f>
        <v/>
      </c>
      <c r="F22" s="170" t="str">
        <f>IF(B22="","",VLOOKUP(B22,ア!$A$2:$C$787,3,FALSE))</f>
        <v/>
      </c>
      <c r="G22" s="422"/>
      <c r="H22" s="200"/>
    </row>
    <row r="23" spans="1:8" ht="80.099999999999994" customHeight="1" x14ac:dyDescent="0.45">
      <c r="A23" s="164">
        <v>6</v>
      </c>
      <c r="B23" s="165"/>
      <c r="C23" s="417" t="str">
        <f>IF(B23="","",VLOOKUP(B23,'様式4・小学部（高）'!$S$17:$AA$136,2,FALSE))</f>
        <v/>
      </c>
      <c r="D23" s="417" t="str">
        <f>IF(B23="","",VLOOKUP(B23,'様式4・小学部（高）'!$S$17:$AA$136,3,FALSE))</f>
        <v/>
      </c>
      <c r="E23" s="166" t="str">
        <f>IF(B23="","",VLOOKUP(B23,'様式4・小学部（高）'!$S$17:$AA$136,4,FALSE))</f>
        <v/>
      </c>
      <c r="F23" s="167" t="str">
        <f>IF(B23="","",VLOOKUP(B23,'様式4・小学部（高）'!$S$17:$AA$136,5,FALSE))</f>
        <v/>
      </c>
      <c r="G23" s="420" t="str">
        <f>IF(B23="","",VLOOKUP(B23,'様式4・小学部（高）'!$S$17:$AA$136,7,FALSE))</f>
        <v/>
      </c>
      <c r="H23" s="198"/>
    </row>
    <row r="24" spans="1:8" ht="80.099999999999994" customHeight="1" x14ac:dyDescent="0.45">
      <c r="A24" s="161" t="s">
        <v>2124</v>
      </c>
      <c r="B24" s="168"/>
      <c r="C24" s="418"/>
      <c r="D24" s="418"/>
      <c r="E24" s="169" t="str">
        <f>IF(B24="","",VLOOKUP(B24,ア!$A$2:$C$787,2,FALSE))</f>
        <v/>
      </c>
      <c r="F24" s="170" t="str">
        <f>IF(B24="","",VLOOKUP(B24,ア!$A$2:$C$787,3,FALSE))</f>
        <v/>
      </c>
      <c r="G24" s="421"/>
      <c r="H24" s="199"/>
    </row>
    <row r="25" spans="1:8" ht="80.099999999999994" customHeight="1" x14ac:dyDescent="0.45">
      <c r="A25" s="161" t="s">
        <v>2124</v>
      </c>
      <c r="B25" s="168"/>
      <c r="C25" s="419"/>
      <c r="D25" s="419"/>
      <c r="E25" s="169" t="str">
        <f>IF(B25="","",VLOOKUP(B25,ア!$A$2:$C$787,2,FALSE))</f>
        <v/>
      </c>
      <c r="F25" s="170" t="str">
        <f>IF(B25="","",VLOOKUP(B25,ア!$A$2:$C$787,3,FALSE))</f>
        <v/>
      </c>
      <c r="G25" s="422"/>
      <c r="H25" s="200"/>
    </row>
    <row r="26" spans="1:8" ht="80.099999999999994" customHeight="1" x14ac:dyDescent="0.45">
      <c r="A26" s="164">
        <v>7</v>
      </c>
      <c r="B26" s="165"/>
      <c r="C26" s="417" t="str">
        <f>IF(B26="","",VLOOKUP(B26,'様式4・小学部（高）'!$S$17:$AA$136,2,FALSE))</f>
        <v/>
      </c>
      <c r="D26" s="417" t="str">
        <f>IF(B26="","",VLOOKUP(B26,'様式4・小学部（高）'!$S$17:$AA$136,3,FALSE))</f>
        <v/>
      </c>
      <c r="E26" s="166" t="str">
        <f>IF(B26="","",VLOOKUP(B26,'様式4・小学部（高）'!$S$17:$AA$136,4,FALSE))</f>
        <v/>
      </c>
      <c r="F26" s="167" t="str">
        <f>IF(B26="","",VLOOKUP(B26,'様式4・小学部（高）'!$S$17:$AA$136,5,FALSE))</f>
        <v/>
      </c>
      <c r="G26" s="420" t="str">
        <f>IF(B26="","",VLOOKUP(B26,'様式4・小学部（高）'!$S$17:$AA$136,7,FALSE))</f>
        <v/>
      </c>
      <c r="H26" s="198"/>
    </row>
    <row r="27" spans="1:8" ht="80.099999999999994" customHeight="1" x14ac:dyDescent="0.45">
      <c r="A27" s="161" t="s">
        <v>2124</v>
      </c>
      <c r="B27" s="168"/>
      <c r="C27" s="418"/>
      <c r="D27" s="418"/>
      <c r="E27" s="169" t="str">
        <f>IF(B27="","",VLOOKUP(B27,ア!$A$2:$C$787,2,FALSE))</f>
        <v/>
      </c>
      <c r="F27" s="170" t="str">
        <f>IF(B27="","",VLOOKUP(B27,ア!$A$2:$C$787,3,FALSE))</f>
        <v/>
      </c>
      <c r="G27" s="421"/>
      <c r="H27" s="199"/>
    </row>
    <row r="28" spans="1:8" ht="80.099999999999994" customHeight="1" x14ac:dyDescent="0.45">
      <c r="A28" s="161" t="s">
        <v>2124</v>
      </c>
      <c r="B28" s="168"/>
      <c r="C28" s="419"/>
      <c r="D28" s="419"/>
      <c r="E28" s="169" t="str">
        <f>IF(B28="","",VLOOKUP(B28,ア!$A$2:$C$787,2,FALSE))</f>
        <v/>
      </c>
      <c r="F28" s="170" t="str">
        <f>IF(B28="","",VLOOKUP(B28,ア!$A$2:$C$787,3,FALSE))</f>
        <v/>
      </c>
      <c r="G28" s="422"/>
      <c r="H28" s="200"/>
    </row>
    <row r="29" spans="1:8" ht="80.099999999999994" customHeight="1" x14ac:dyDescent="0.45">
      <c r="A29" s="164">
        <v>8</v>
      </c>
      <c r="B29" s="165"/>
      <c r="C29" s="417" t="str">
        <f>IF(B29="","",VLOOKUP(B29,'様式4・小学部（高）'!$S$17:$AA$136,2,FALSE))</f>
        <v/>
      </c>
      <c r="D29" s="417" t="str">
        <f>IF(B29="","",VLOOKUP(B29,'様式4・小学部（高）'!$S$17:$AA$136,3,FALSE))</f>
        <v/>
      </c>
      <c r="E29" s="166" t="str">
        <f>IF(B29="","",VLOOKUP(B29,'様式4・小学部（高）'!$S$17:$AA$136,4,FALSE))</f>
        <v/>
      </c>
      <c r="F29" s="167" t="str">
        <f>IF(B29="","",VLOOKUP(B29,'様式4・小学部（高）'!$S$17:$AA$136,5,FALSE))</f>
        <v/>
      </c>
      <c r="G29" s="420" t="str">
        <f>IF(B29="","",VLOOKUP(B29,'様式4・小学部（高）'!$S$17:$AA$136,7,FALSE))</f>
        <v/>
      </c>
      <c r="H29" s="198"/>
    </row>
    <row r="30" spans="1:8" ht="80.099999999999994" customHeight="1" x14ac:dyDescent="0.45">
      <c r="A30" s="161" t="s">
        <v>2124</v>
      </c>
      <c r="B30" s="168"/>
      <c r="C30" s="418"/>
      <c r="D30" s="418"/>
      <c r="E30" s="169" t="str">
        <f>IF(B30="","",VLOOKUP(B30,ア!$A$2:$C$787,2,FALSE))</f>
        <v/>
      </c>
      <c r="F30" s="170" t="str">
        <f>IF(B30="","",VLOOKUP(B30,ア!$A$2:$C$787,3,FALSE))</f>
        <v/>
      </c>
      <c r="G30" s="421"/>
      <c r="H30" s="199"/>
    </row>
    <row r="31" spans="1:8" ht="80.099999999999994" customHeight="1" x14ac:dyDescent="0.45">
      <c r="A31" s="161" t="s">
        <v>2124</v>
      </c>
      <c r="B31" s="168"/>
      <c r="C31" s="419"/>
      <c r="D31" s="419"/>
      <c r="E31" s="169" t="str">
        <f>IF(B31="","",VLOOKUP(B31,ア!$A$2:$C$787,2,FALSE))</f>
        <v/>
      </c>
      <c r="F31" s="170" t="str">
        <f>IF(B31="","",VLOOKUP(B31,ア!$A$2:$C$787,3,FALSE))</f>
        <v/>
      </c>
      <c r="G31" s="422"/>
      <c r="H31" s="200"/>
    </row>
    <row r="32" spans="1:8" ht="80.099999999999994" customHeight="1" x14ac:dyDescent="0.45">
      <c r="A32" s="164">
        <v>9</v>
      </c>
      <c r="B32" s="165"/>
      <c r="C32" s="417" t="str">
        <f>IF(B32="","",VLOOKUP(B32,'様式4・小学部（高）'!$S$17:$AA$136,2,FALSE))</f>
        <v/>
      </c>
      <c r="D32" s="417" t="str">
        <f>IF(B32="","",VLOOKUP(B32,'様式4・小学部（高）'!$S$17:$AA$136,3,FALSE))</f>
        <v/>
      </c>
      <c r="E32" s="166" t="str">
        <f>IF(B32="","",VLOOKUP(B32,'様式4・小学部（高）'!$S$17:$AA$136,4,FALSE))</f>
        <v/>
      </c>
      <c r="F32" s="167" t="str">
        <f>IF(B32="","",VLOOKUP(B32,'様式4・小学部（高）'!$S$17:$AA$136,5,FALSE))</f>
        <v/>
      </c>
      <c r="G32" s="420" t="str">
        <f>IF(B32="","",VLOOKUP(B32,'様式4・小学部（高）'!$S$17:$AA$136,7,FALSE))</f>
        <v/>
      </c>
      <c r="H32" s="198"/>
    </row>
    <row r="33" spans="1:8" ht="80.099999999999994" customHeight="1" x14ac:dyDescent="0.45">
      <c r="A33" s="161" t="s">
        <v>2124</v>
      </c>
      <c r="B33" s="168"/>
      <c r="C33" s="418"/>
      <c r="D33" s="418"/>
      <c r="E33" s="169" t="str">
        <f>IF(B33="","",VLOOKUP(B33,ア!$A$2:$C$787,2,FALSE))</f>
        <v/>
      </c>
      <c r="F33" s="170" t="str">
        <f>IF(B33="","",VLOOKUP(B33,ア!$A$2:$C$787,3,FALSE))</f>
        <v/>
      </c>
      <c r="G33" s="421"/>
      <c r="H33" s="199"/>
    </row>
    <row r="34" spans="1:8" ht="80.099999999999994" customHeight="1" x14ac:dyDescent="0.45">
      <c r="A34" s="161" t="s">
        <v>2124</v>
      </c>
      <c r="B34" s="168"/>
      <c r="C34" s="419"/>
      <c r="D34" s="419"/>
      <c r="E34" s="169" t="str">
        <f>IF(B34="","",VLOOKUP(B34,ア!$A$2:$C$787,2,FALSE))</f>
        <v/>
      </c>
      <c r="F34" s="170" t="str">
        <f>IF(B34="","",VLOOKUP(B34,ア!$A$2:$C$787,3,FALSE))</f>
        <v/>
      </c>
      <c r="G34" s="422"/>
      <c r="H34" s="200"/>
    </row>
    <row r="35" spans="1:8" ht="80.099999999999994" customHeight="1" x14ac:dyDescent="0.45">
      <c r="A35" s="164">
        <v>10</v>
      </c>
      <c r="B35" s="165"/>
      <c r="C35" s="417" t="str">
        <f>IF(B35="","",VLOOKUP(B35,'様式4・小学部（高）'!$S$17:$AA$136,2,FALSE))</f>
        <v/>
      </c>
      <c r="D35" s="417" t="str">
        <f>IF(B35="","",VLOOKUP(B35,'様式4・小学部（高）'!$S$17:$AA$136,3,FALSE))</f>
        <v/>
      </c>
      <c r="E35" s="166" t="str">
        <f>IF(B35="","",VLOOKUP(B35,'様式4・小学部（高）'!$S$17:$AA$136,4,FALSE))</f>
        <v/>
      </c>
      <c r="F35" s="167" t="str">
        <f>IF(B35="","",VLOOKUP(B35,'様式4・小学部（高）'!$S$17:$AA$136,5,FALSE))</f>
        <v/>
      </c>
      <c r="G35" s="420" t="str">
        <f>IF(B35="","",VLOOKUP(B35,'様式4・小学部（高）'!$S$17:$AA$136,7,FALSE))</f>
        <v/>
      </c>
      <c r="H35" s="198"/>
    </row>
    <row r="36" spans="1:8" ht="80.099999999999994" customHeight="1" x14ac:dyDescent="0.45">
      <c r="A36" s="161" t="s">
        <v>2124</v>
      </c>
      <c r="B36" s="168"/>
      <c r="C36" s="418"/>
      <c r="D36" s="418"/>
      <c r="E36" s="169" t="str">
        <f>IF(B36="","",VLOOKUP(B36,ア!$A$2:$C$787,2,FALSE))</f>
        <v/>
      </c>
      <c r="F36" s="170" t="str">
        <f>IF(B36="","",VLOOKUP(B36,ア!$A$2:$C$787,3,FALSE))</f>
        <v/>
      </c>
      <c r="G36" s="421"/>
      <c r="H36" s="199"/>
    </row>
    <row r="37" spans="1:8" ht="80.099999999999994" customHeight="1" x14ac:dyDescent="0.45">
      <c r="A37" s="161" t="s">
        <v>2124</v>
      </c>
      <c r="B37" s="168"/>
      <c r="C37" s="419"/>
      <c r="D37" s="419"/>
      <c r="E37" s="169" t="str">
        <f>IF(B37="","",VLOOKUP(B37,ア!$A$2:$C$787,2,FALSE))</f>
        <v/>
      </c>
      <c r="F37" s="170" t="str">
        <f>IF(B37="","",VLOOKUP(B37,ア!$A$2:$C$787,3,FALSE))</f>
        <v/>
      </c>
      <c r="G37" s="422"/>
      <c r="H37" s="200"/>
    </row>
    <row r="38" spans="1:8" ht="80.099999999999994" customHeight="1" x14ac:dyDescent="0.45">
      <c r="A38" s="164">
        <v>11</v>
      </c>
      <c r="B38" s="165"/>
      <c r="C38" s="417" t="str">
        <f>IF(B38="","",VLOOKUP(B38,'様式4・小学部（高）'!$S$17:$AA$136,2,FALSE))</f>
        <v/>
      </c>
      <c r="D38" s="417" t="str">
        <f>IF(B38="","",VLOOKUP(B38,'様式4・小学部（高）'!$S$17:$AA$136,3,FALSE))</f>
        <v/>
      </c>
      <c r="E38" s="166" t="str">
        <f>IF(B38="","",VLOOKUP(B38,'様式4・小学部（高）'!$S$17:$AA$136,4,FALSE))</f>
        <v/>
      </c>
      <c r="F38" s="167" t="str">
        <f>IF(B38="","",VLOOKUP(B38,'様式4・小学部（高）'!$S$17:$AA$136,5,FALSE))</f>
        <v/>
      </c>
      <c r="G38" s="420" t="str">
        <f>IF(B38="","",VLOOKUP(B38,'様式4・小学部（高）'!$S$17:$AA$136,7,FALSE))</f>
        <v/>
      </c>
      <c r="H38" s="198"/>
    </row>
    <row r="39" spans="1:8" ht="80.099999999999994" customHeight="1" x14ac:dyDescent="0.45">
      <c r="A39" s="161" t="s">
        <v>2124</v>
      </c>
      <c r="B39" s="168"/>
      <c r="C39" s="418"/>
      <c r="D39" s="418"/>
      <c r="E39" s="169" t="str">
        <f>IF(B39="","",VLOOKUP(B39,ア!$A$2:$C$787,2,FALSE))</f>
        <v/>
      </c>
      <c r="F39" s="170" t="str">
        <f>IF(B39="","",VLOOKUP(B39,ア!$A$2:$C$787,3,FALSE))</f>
        <v/>
      </c>
      <c r="G39" s="421"/>
      <c r="H39" s="199"/>
    </row>
    <row r="40" spans="1:8" ht="80.099999999999994" customHeight="1" x14ac:dyDescent="0.45">
      <c r="A40" s="161" t="s">
        <v>2124</v>
      </c>
      <c r="B40" s="168"/>
      <c r="C40" s="419"/>
      <c r="D40" s="419"/>
      <c r="E40" s="169" t="str">
        <f>IF(B40="","",VLOOKUP(B40,ア!$A$2:$C$787,2,FALSE))</f>
        <v/>
      </c>
      <c r="F40" s="170" t="str">
        <f>IF(B40="","",VLOOKUP(B40,ア!$A$2:$C$787,3,FALSE))</f>
        <v/>
      </c>
      <c r="G40" s="422"/>
      <c r="H40" s="200"/>
    </row>
    <row r="41" spans="1:8" ht="80.099999999999994" customHeight="1" x14ac:dyDescent="0.45">
      <c r="A41" s="164">
        <v>12</v>
      </c>
      <c r="B41" s="165"/>
      <c r="C41" s="417" t="str">
        <f>IF(B41="","",VLOOKUP(B41,'様式4・小学部（高）'!$S$17:$AA$136,2,FALSE))</f>
        <v/>
      </c>
      <c r="D41" s="417" t="str">
        <f>IF(B41="","",VLOOKUP(B41,'様式4・小学部（高）'!$S$17:$AA$136,3,FALSE))</f>
        <v/>
      </c>
      <c r="E41" s="166" t="str">
        <f>IF(B41="","",VLOOKUP(B41,'様式4・小学部（高）'!$S$17:$AA$136,4,FALSE))</f>
        <v/>
      </c>
      <c r="F41" s="167" t="str">
        <f>IF(B41="","",VLOOKUP(B41,'様式4・小学部（高）'!$S$17:$AA$136,5,FALSE))</f>
        <v/>
      </c>
      <c r="G41" s="420" t="str">
        <f>IF(B41="","",VLOOKUP(B41,'様式4・小学部（高）'!$S$17:$AA$136,7,FALSE))</f>
        <v/>
      </c>
      <c r="H41" s="198"/>
    </row>
    <row r="42" spans="1:8" ht="80.099999999999994" customHeight="1" x14ac:dyDescent="0.45">
      <c r="A42" s="161" t="s">
        <v>2124</v>
      </c>
      <c r="B42" s="168"/>
      <c r="C42" s="418"/>
      <c r="D42" s="418"/>
      <c r="E42" s="169" t="str">
        <f>IF(B42="","",VLOOKUP(B42,ア!$A$2:$C$787,2,FALSE))</f>
        <v/>
      </c>
      <c r="F42" s="170" t="str">
        <f>IF(B42="","",VLOOKUP(B42,ア!$A$2:$C$787,3,FALSE))</f>
        <v/>
      </c>
      <c r="G42" s="421"/>
      <c r="H42" s="199"/>
    </row>
    <row r="43" spans="1:8" ht="80.099999999999994" customHeight="1" x14ac:dyDescent="0.45">
      <c r="A43" s="161" t="s">
        <v>2124</v>
      </c>
      <c r="B43" s="168"/>
      <c r="C43" s="419"/>
      <c r="D43" s="419"/>
      <c r="E43" s="169" t="str">
        <f>IF(B43="","",VLOOKUP(B43,ア!$A$2:$C$787,2,FALSE))</f>
        <v/>
      </c>
      <c r="F43" s="170" t="str">
        <f>IF(B43="","",VLOOKUP(B43,ア!$A$2:$C$787,3,FALSE))</f>
        <v/>
      </c>
      <c r="G43" s="422"/>
      <c r="H43" s="200"/>
    </row>
    <row r="44" spans="1:8" ht="80.099999999999994" customHeight="1" x14ac:dyDescent="0.45">
      <c r="A44" s="164">
        <v>13</v>
      </c>
      <c r="B44" s="165"/>
      <c r="C44" s="417" t="str">
        <f>IF(B44="","",VLOOKUP(B44,'様式4・小学部（高）'!$S$17:$AA$136,2,FALSE))</f>
        <v/>
      </c>
      <c r="D44" s="417" t="str">
        <f>IF(B44="","",VLOOKUP(B44,'様式4・小学部（高）'!$S$17:$AA$136,3,FALSE))</f>
        <v/>
      </c>
      <c r="E44" s="166" t="str">
        <f>IF(B44="","",VLOOKUP(B44,'様式4・小学部（高）'!$S$17:$AA$136,4,FALSE))</f>
        <v/>
      </c>
      <c r="F44" s="167" t="str">
        <f>IF(B44="","",VLOOKUP(B44,'様式4・小学部（高）'!$S$17:$AA$136,5,FALSE))</f>
        <v/>
      </c>
      <c r="G44" s="420" t="str">
        <f>IF(B44="","",VLOOKUP(B44,'様式4・小学部（高）'!$S$17:$AA$136,7,FALSE))</f>
        <v/>
      </c>
      <c r="H44" s="198"/>
    </row>
    <row r="45" spans="1:8" ht="80.099999999999994" customHeight="1" x14ac:dyDescent="0.45">
      <c r="A45" s="161" t="s">
        <v>2124</v>
      </c>
      <c r="B45" s="168"/>
      <c r="C45" s="418"/>
      <c r="D45" s="418"/>
      <c r="E45" s="169" t="str">
        <f>IF(B45="","",VLOOKUP(B45,ア!$A$2:$C$787,2,FALSE))</f>
        <v/>
      </c>
      <c r="F45" s="170" t="str">
        <f>IF(B45="","",VLOOKUP(B45,ア!$A$2:$C$787,3,FALSE))</f>
        <v/>
      </c>
      <c r="G45" s="421"/>
      <c r="H45" s="199"/>
    </row>
    <row r="46" spans="1:8" ht="80.099999999999994" customHeight="1" x14ac:dyDescent="0.45">
      <c r="A46" s="161" t="s">
        <v>2124</v>
      </c>
      <c r="B46" s="168"/>
      <c r="C46" s="419"/>
      <c r="D46" s="419"/>
      <c r="E46" s="169" t="str">
        <f>IF(B46="","",VLOOKUP(B46,ア!$A$2:$C$787,2,FALSE))</f>
        <v/>
      </c>
      <c r="F46" s="170" t="str">
        <f>IF(B46="","",VLOOKUP(B46,ア!$A$2:$C$787,3,FALSE))</f>
        <v/>
      </c>
      <c r="G46" s="422"/>
      <c r="H46" s="200"/>
    </row>
    <row r="47" spans="1:8" ht="80.099999999999994" customHeight="1" x14ac:dyDescent="0.45">
      <c r="A47" s="164">
        <v>14</v>
      </c>
      <c r="B47" s="165"/>
      <c r="C47" s="417" t="str">
        <f>IF(B47="","",VLOOKUP(B47,'様式4・小学部（高）'!$S$17:$AA$136,2,FALSE))</f>
        <v/>
      </c>
      <c r="D47" s="417" t="str">
        <f>IF(B47="","",VLOOKUP(B47,'様式4・小学部（高）'!$S$17:$AA$136,3,FALSE))</f>
        <v/>
      </c>
      <c r="E47" s="166" t="str">
        <f>IF(B47="","",VLOOKUP(B47,'様式4・小学部（高）'!$S$17:$AA$136,4,FALSE))</f>
        <v/>
      </c>
      <c r="F47" s="167" t="str">
        <f>IF(B47="","",VLOOKUP(B47,'様式4・小学部（高）'!$S$17:$AA$136,5,FALSE))</f>
        <v/>
      </c>
      <c r="G47" s="420" t="str">
        <f>IF(B47="","",VLOOKUP(B47,'様式4・小学部（高）'!$S$17:$AA$136,7,FALSE))</f>
        <v/>
      </c>
      <c r="H47" s="198"/>
    </row>
    <row r="48" spans="1:8" ht="80.099999999999994" customHeight="1" x14ac:dyDescent="0.45">
      <c r="A48" s="161" t="s">
        <v>2124</v>
      </c>
      <c r="B48" s="168"/>
      <c r="C48" s="418"/>
      <c r="D48" s="418"/>
      <c r="E48" s="169" t="str">
        <f>IF(B48="","",VLOOKUP(B48,ア!$A$2:$C$787,2,FALSE))</f>
        <v/>
      </c>
      <c r="F48" s="170" t="str">
        <f>IF(B48="","",VLOOKUP(B48,ア!$A$2:$C$787,3,FALSE))</f>
        <v/>
      </c>
      <c r="G48" s="421"/>
      <c r="H48" s="199"/>
    </row>
    <row r="49" spans="1:8" ht="80.099999999999994" customHeight="1" x14ac:dyDescent="0.45">
      <c r="A49" s="161" t="s">
        <v>2124</v>
      </c>
      <c r="B49" s="168"/>
      <c r="C49" s="419"/>
      <c r="D49" s="419"/>
      <c r="E49" s="169" t="str">
        <f>IF(B49="","",VLOOKUP(B49,ア!$A$2:$C$787,2,FALSE))</f>
        <v/>
      </c>
      <c r="F49" s="170" t="str">
        <f>IF(B49="","",VLOOKUP(B49,ア!$A$2:$C$787,3,FALSE))</f>
        <v/>
      </c>
      <c r="G49" s="422"/>
      <c r="H49" s="200"/>
    </row>
    <row r="50" spans="1:8" ht="80.099999999999994" customHeight="1" x14ac:dyDescent="0.45">
      <c r="A50" s="164">
        <v>15</v>
      </c>
      <c r="B50" s="165"/>
      <c r="C50" s="417" t="str">
        <f>IF(B50="","",VLOOKUP(B50,'様式4・小学部（高）'!$S$17:$AA$136,2,FALSE))</f>
        <v/>
      </c>
      <c r="D50" s="417" t="str">
        <f>IF(B50="","",VLOOKUP(B50,'様式4・小学部（高）'!$S$17:$AA$136,3,FALSE))</f>
        <v/>
      </c>
      <c r="E50" s="166" t="str">
        <f>IF(B50="","",VLOOKUP(B50,'様式4・小学部（高）'!$S$17:$AA$136,4,FALSE))</f>
        <v/>
      </c>
      <c r="F50" s="167" t="str">
        <f>IF(B50="","",VLOOKUP(B50,'様式4・小学部（高）'!$S$17:$AA$136,5,FALSE))</f>
        <v/>
      </c>
      <c r="G50" s="420" t="str">
        <f>IF(B50="","",VLOOKUP(B50,'様式4・小学部（高）'!$S$17:$AA$136,7,FALSE))</f>
        <v/>
      </c>
      <c r="H50" s="198"/>
    </row>
    <row r="51" spans="1:8" ht="80.099999999999994" customHeight="1" x14ac:dyDescent="0.45">
      <c r="A51" s="161" t="s">
        <v>2124</v>
      </c>
      <c r="B51" s="168"/>
      <c r="C51" s="418"/>
      <c r="D51" s="418"/>
      <c r="E51" s="169" t="str">
        <f>IF(B51="","",VLOOKUP(B51,ア!$A$2:$C$787,2,FALSE))</f>
        <v/>
      </c>
      <c r="F51" s="170" t="str">
        <f>IF(B51="","",VLOOKUP(B51,ア!$A$2:$C$787,3,FALSE))</f>
        <v/>
      </c>
      <c r="G51" s="421"/>
      <c r="H51" s="199"/>
    </row>
    <row r="52" spans="1:8" ht="80.099999999999994" customHeight="1" x14ac:dyDescent="0.45">
      <c r="A52" s="161" t="s">
        <v>2124</v>
      </c>
      <c r="B52" s="168"/>
      <c r="C52" s="419"/>
      <c r="D52" s="419"/>
      <c r="E52" s="169" t="str">
        <f>IF(B52="","",VLOOKUP(B52,ア!$A$2:$C$787,2,FALSE))</f>
        <v/>
      </c>
      <c r="F52" s="170" t="str">
        <f>IF(B52="","",VLOOKUP(B52,ア!$A$2:$C$787,3,FALSE))</f>
        <v/>
      </c>
      <c r="G52" s="42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8257D0-B0C6-4A41-A867-E15327D85EE6}">
  <ds:schemaRefs>
    <ds:schemaRef ds:uri="http://purl.org/dc/terms/"/>
    <ds:schemaRef ds:uri="http://www.w3.org/XML/1998/namespace"/>
    <ds:schemaRef ds:uri="http://purl.org/dc/dcmitype/"/>
    <ds:schemaRef ds:uri="92c85782-91b6-4975-a634-e8e07eaefb77"/>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15ac6b0-7fbb-44b0-8306-e7272af7d988"/>
  </ds:schemaRefs>
</ds:datastoreItem>
</file>

<file path=customXml/itemProps2.xml><?xml version="1.0" encoding="utf-8"?>
<ds:datastoreItem xmlns:ds="http://schemas.openxmlformats.org/officeDocument/2006/customXml" ds:itemID="{576686C5-BEF5-484D-AB20-A20BF0D70963}">
  <ds:schemaRefs>
    <ds:schemaRef ds:uri="http://schemas.microsoft.com/sharepoint/v3/contenttype/forms"/>
  </ds:schemaRefs>
</ds:datastoreItem>
</file>

<file path=customXml/itemProps3.xml><?xml version="1.0" encoding="utf-8"?>
<ds:datastoreItem xmlns:ds="http://schemas.openxmlformats.org/officeDocument/2006/customXml" ds:itemID="{14CDF596-0FDE-471A-899B-A35AADB8B8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2025-07-28T03:02:09Z</cp:lastPrinted>
  <dcterms:created xsi:type="dcterms:W3CDTF">2019-06-05T06:28:00Z</dcterms:created>
  <dcterms:modified xsi:type="dcterms:W3CDTF">2025-11-27T05:57:29Z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