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FB860B8-B20D-47E8-BD06-92E089E4A400}" xr6:coauthVersionLast="47" xr6:coauthVersionMax="47" xr10:uidLastSave="{00000000-0000-0000-0000-000000000000}"/>
  <bookViews>
    <workbookView xWindow="3300" yWindow="2892"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様式4・高等部!$A$1:$Z$76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25" i="7" l="1"/>
  <c r="M25" i="7"/>
  <c r="L81" i="7"/>
  <c r="L85" i="7"/>
  <c r="M85" i="7"/>
  <c r="B97" i="18"/>
  <c r="M31" i="7" l="1"/>
  <c r="M33" i="7"/>
  <c r="M35" i="7"/>
  <c r="M37" i="7"/>
  <c r="M39" i="7"/>
  <c r="M41" i="7"/>
  <c r="M43" i="7"/>
  <c r="M45" i="7"/>
  <c r="M47" i="7"/>
  <c r="M49" i="7"/>
  <c r="M51" i="7"/>
  <c r="M53" i="7"/>
  <c r="M55" i="7"/>
  <c r="M57" i="7"/>
  <c r="M59" i="7"/>
  <c r="M61" i="7"/>
  <c r="M63" i="7"/>
  <c r="M65" i="7"/>
  <c r="M67" i="7"/>
  <c r="M69" i="7"/>
  <c r="M71" i="7"/>
  <c r="M73" i="7"/>
  <c r="M75" i="7"/>
  <c r="M77" i="7"/>
  <c r="M79" i="7"/>
  <c r="M81" i="7"/>
  <c r="M83" i="7"/>
  <c r="M87" i="7"/>
  <c r="M89" i="7"/>
  <c r="M91" i="7"/>
  <c r="M93" i="7"/>
  <c r="M95" i="7"/>
  <c r="M97" i="7"/>
  <c r="M99" i="7"/>
  <c r="M101" i="7"/>
  <c r="M103" i="7"/>
  <c r="M105" i="7"/>
  <c r="M107" i="7"/>
  <c r="M109" i="7"/>
  <c r="M111" i="7"/>
  <c r="M113" i="7"/>
  <c r="M115" i="7"/>
  <c r="M117" i="7"/>
  <c r="M119" i="7"/>
  <c r="M121" i="7"/>
  <c r="M123" i="7"/>
  <c r="M125" i="7"/>
  <c r="M127" i="7"/>
  <c r="M129" i="7"/>
  <c r="M131" i="7"/>
  <c r="M133" i="7"/>
  <c r="M135" i="7"/>
  <c r="M29" i="7"/>
  <c r="C10" i="1" l="1"/>
  <c r="E17" i="7"/>
  <c r="V135" i="7" l="1"/>
  <c r="U135" i="7"/>
  <c r="L135" i="7"/>
  <c r="E135" i="7"/>
  <c r="D135" i="7"/>
  <c r="V133" i="7"/>
  <c r="U133" i="7"/>
  <c r="L133" i="7"/>
  <c r="E133" i="7"/>
  <c r="D133" i="7"/>
  <c r="V131" i="7"/>
  <c r="U131" i="7"/>
  <c r="L131" i="7"/>
  <c r="E131" i="7"/>
  <c r="D131" i="7"/>
  <c r="V129" i="7"/>
  <c r="U129" i="7"/>
  <c r="L129" i="7"/>
  <c r="E129" i="7"/>
  <c r="D129" i="7"/>
  <c r="V127" i="7"/>
  <c r="U127" i="7"/>
  <c r="L127" i="7"/>
  <c r="E127" i="7"/>
  <c r="D127" i="7"/>
  <c r="V125" i="7"/>
  <c r="U125" i="7"/>
  <c r="L125" i="7"/>
  <c r="E125" i="7"/>
  <c r="D125" i="7"/>
  <c r="V123" i="7"/>
  <c r="U123" i="7"/>
  <c r="L123" i="7"/>
  <c r="E123" i="7"/>
  <c r="D123" i="7"/>
  <c r="V121" i="7"/>
  <c r="U121" i="7"/>
  <c r="L121" i="7"/>
  <c r="E121" i="7"/>
  <c r="D121" i="7"/>
  <c r="V119" i="7"/>
  <c r="U119" i="7"/>
  <c r="L119" i="7"/>
  <c r="E119" i="7"/>
  <c r="D119" i="7"/>
  <c r="V117" i="7"/>
  <c r="U117" i="7"/>
  <c r="L117" i="7"/>
  <c r="E117" i="7"/>
  <c r="D117" i="7"/>
  <c r="V115" i="7"/>
  <c r="U115" i="7"/>
  <c r="L115" i="7"/>
  <c r="E115" i="7"/>
  <c r="D115" i="7"/>
  <c r="V113" i="7"/>
  <c r="U113" i="7"/>
  <c r="L113" i="7"/>
  <c r="E113" i="7"/>
  <c r="D113" i="7"/>
  <c r="V111" i="7"/>
  <c r="U111" i="7"/>
  <c r="L111" i="7"/>
  <c r="E111" i="7"/>
  <c r="D111" i="7"/>
  <c r="V109" i="7"/>
  <c r="U109" i="7"/>
  <c r="L109" i="7"/>
  <c r="E109" i="7"/>
  <c r="D109" i="7"/>
  <c r="V107" i="7"/>
  <c r="U107" i="7"/>
  <c r="L107" i="7"/>
  <c r="E107" i="7"/>
  <c r="D107" i="7"/>
  <c r="V105" i="7"/>
  <c r="U105" i="7"/>
  <c r="L105" i="7"/>
  <c r="E105" i="7"/>
  <c r="D105" i="7"/>
  <c r="V103" i="7"/>
  <c r="U103" i="7"/>
  <c r="L103" i="7"/>
  <c r="E103" i="7"/>
  <c r="D103" i="7"/>
  <c r="V101" i="7"/>
  <c r="U101" i="7"/>
  <c r="L101" i="7"/>
  <c r="E101" i="7"/>
  <c r="D101" i="7"/>
  <c r="V99" i="7"/>
  <c r="U99" i="7"/>
  <c r="L99" i="7"/>
  <c r="E99" i="7"/>
  <c r="D99" i="7"/>
  <c r="V97" i="7"/>
  <c r="U97" i="7"/>
  <c r="L97" i="7"/>
  <c r="E97" i="7"/>
  <c r="D97" i="7"/>
  <c r="V95" i="7"/>
  <c r="U95" i="7"/>
  <c r="L95" i="7"/>
  <c r="E95" i="7"/>
  <c r="D95" i="7"/>
  <c r="V93" i="7"/>
  <c r="U93" i="7"/>
  <c r="L93" i="7"/>
  <c r="E93" i="7"/>
  <c r="D93" i="7"/>
  <c r="V91" i="7"/>
  <c r="U91" i="7"/>
  <c r="L91" i="7"/>
  <c r="E91" i="7"/>
  <c r="D91" i="7"/>
  <c r="V89" i="7"/>
  <c r="U89" i="7"/>
  <c r="L89" i="7"/>
  <c r="E89" i="7"/>
  <c r="D89" i="7"/>
  <c r="V87" i="7"/>
  <c r="U87" i="7"/>
  <c r="L87" i="7"/>
  <c r="E87" i="7"/>
  <c r="D87" i="7"/>
  <c r="V85" i="7"/>
  <c r="U85" i="7"/>
  <c r="E85" i="7"/>
  <c r="D85" i="7"/>
  <c r="V83" i="7"/>
  <c r="U83" i="7"/>
  <c r="L83" i="7"/>
  <c r="E83" i="7"/>
  <c r="D83" i="7"/>
  <c r="V81" i="7"/>
  <c r="U81" i="7"/>
  <c r="E81" i="7"/>
  <c r="D81" i="7"/>
  <c r="V79" i="7"/>
  <c r="U79" i="7"/>
  <c r="L79" i="7"/>
  <c r="E79" i="7"/>
  <c r="D79" i="7"/>
  <c r="V77" i="7"/>
  <c r="U77" i="7"/>
  <c r="L77" i="7"/>
  <c r="E77" i="7"/>
  <c r="D77" i="7"/>
  <c r="V75" i="7"/>
  <c r="U75" i="7"/>
  <c r="L75" i="7"/>
  <c r="E75" i="7"/>
  <c r="D75" i="7"/>
  <c r="V73" i="7"/>
  <c r="U73" i="7"/>
  <c r="L73" i="7"/>
  <c r="E73" i="7"/>
  <c r="D73" i="7"/>
  <c r="V71" i="7"/>
  <c r="U71" i="7"/>
  <c r="L71" i="7"/>
  <c r="E71" i="7"/>
  <c r="D71" i="7"/>
  <c r="V69" i="7"/>
  <c r="U69" i="7"/>
  <c r="L69" i="7"/>
  <c r="E69" i="7"/>
  <c r="D69" i="7"/>
  <c r="V67" i="7"/>
  <c r="U67" i="7"/>
  <c r="L67" i="7"/>
  <c r="E67" i="7"/>
  <c r="D67" i="7"/>
  <c r="V65" i="7"/>
  <c r="U65" i="7"/>
  <c r="L65" i="7"/>
  <c r="E65" i="7"/>
  <c r="D65" i="7"/>
  <c r="V63" i="7"/>
  <c r="U63" i="7"/>
  <c r="L63" i="7"/>
  <c r="E63" i="7"/>
  <c r="D63" i="7"/>
  <c r="V61" i="7"/>
  <c r="U61" i="7"/>
  <c r="L61" i="7"/>
  <c r="E61" i="7"/>
  <c r="D61" i="7"/>
  <c r="V59" i="7"/>
  <c r="U59" i="7"/>
  <c r="L59" i="7"/>
  <c r="E59" i="7"/>
  <c r="D59" i="7"/>
  <c r="V57" i="7"/>
  <c r="U57" i="7"/>
  <c r="L57" i="7"/>
  <c r="E57" i="7"/>
  <c r="D57" i="7"/>
  <c r="V55" i="7"/>
  <c r="U55" i="7"/>
  <c r="L55" i="7"/>
  <c r="E55" i="7"/>
  <c r="D55" i="7"/>
  <c r="V53" i="7"/>
  <c r="U53" i="7"/>
  <c r="L53" i="7"/>
  <c r="E53" i="7"/>
  <c r="D53" i="7"/>
  <c r="V51" i="7"/>
  <c r="U51" i="7"/>
  <c r="L51" i="7"/>
  <c r="E51" i="7"/>
  <c r="D51" i="7"/>
  <c r="V49" i="7"/>
  <c r="U49" i="7"/>
  <c r="L49" i="7"/>
  <c r="E49" i="7"/>
  <c r="D49" i="7"/>
  <c r="V47" i="7"/>
  <c r="U47" i="7"/>
  <c r="L47" i="7"/>
  <c r="E47" i="7"/>
  <c r="D47" i="7"/>
  <c r="V45" i="7"/>
  <c r="U45" i="7"/>
  <c r="L45" i="7"/>
  <c r="E45" i="7"/>
  <c r="D45" i="7"/>
  <c r="V43" i="7"/>
  <c r="U43" i="7"/>
  <c r="L43" i="7"/>
  <c r="E43" i="7"/>
  <c r="D43" i="7"/>
  <c r="V41" i="7"/>
  <c r="U41" i="7"/>
  <c r="L41" i="7"/>
  <c r="E41" i="7"/>
  <c r="D41" i="7"/>
  <c r="V39" i="7"/>
  <c r="U39" i="7"/>
  <c r="L39" i="7"/>
  <c r="E39" i="7"/>
  <c r="D39" i="7"/>
  <c r="V37" i="7"/>
  <c r="U37" i="7"/>
  <c r="L37" i="7"/>
  <c r="E37" i="7"/>
  <c r="D37" i="7"/>
  <c r="V35" i="7"/>
  <c r="U35" i="7"/>
  <c r="L35" i="7"/>
  <c r="E35" i="7"/>
  <c r="D35" i="7"/>
  <c r="V33" i="7"/>
  <c r="U33" i="7"/>
  <c r="L33" i="7"/>
  <c r="E33" i="7"/>
  <c r="D33" i="7"/>
  <c r="V31" i="7"/>
  <c r="U31" i="7"/>
  <c r="L31" i="7"/>
  <c r="E31" i="7"/>
  <c r="D31" i="7"/>
  <c r="V29" i="7"/>
  <c r="U29" i="7"/>
  <c r="L29" i="7"/>
  <c r="E29" i="7"/>
  <c r="D29" i="7"/>
  <c r="V27" i="7"/>
  <c r="U27" i="7"/>
  <c r="M27" i="7"/>
  <c r="L27" i="7"/>
  <c r="E27" i="7"/>
  <c r="D27" i="7"/>
  <c r="V25" i="7"/>
  <c r="U25" i="7"/>
  <c r="E25" i="7"/>
  <c r="D25" i="7"/>
  <c r="V23" i="7"/>
  <c r="U23" i="7"/>
  <c r="M23" i="7"/>
  <c r="L23" i="7"/>
  <c r="E23" i="7"/>
  <c r="D23" i="7"/>
  <c r="V21" i="7"/>
  <c r="U21" i="7"/>
  <c r="M21" i="7"/>
  <c r="L21" i="7"/>
  <c r="E21" i="7"/>
  <c r="F10" i="1" s="1"/>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E10" i="1"/>
  <c r="D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<sst xmlns="http://schemas.openxmlformats.org/spreadsheetml/2006/main" count="13869" uniqueCount="8002">
  <si>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</si>
  <si>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</si>
  <si>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</si>
  <si>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</si>
  <si>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</si>
  <si>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</si>
  <si>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</si>
  <si>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</si>
  <si>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</si>
  <si>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</si>
  <si>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</si>
  <si>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</si>
  <si>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</si>
  <si>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</si>
  <si>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</si>
  <si>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</si>
  <si>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</si>
  <si>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</si>
  <si>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</si>
  <si>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</si>
  <si>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</si>
  <si>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</si>
  <si>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</si>
  <si>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</si>
  <si>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</si>
  <si>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</si>
  <si>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</si>
  <si>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</si>
  <si>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</si>
  <si>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</si>
  <si>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</si>
  <si>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</si>
  <si>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</si>
  <si>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</si>
  <si>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</si>
  <si>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</si>
  <si>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</si>
  <si>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</si>
  <si>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</si>
  <si>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</si>
  <si>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</si>
  <si>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</si>
  <si>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</si>
  <si>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</si>
  <si>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</si>
  <si>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</si>
  <si>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</si>
  <si>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</si>
  <si>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</si>
  <si>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</si>
  <si>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</si>
  <si>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</si>
  <si>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</si>
  <si>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</si>
  <si>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</si>
  <si>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</si>
  <si>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</si>
  <si>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</si>
  <si>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</si>
  <si>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</si>
  <si>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</si>
  <si>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</si>
  <si>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</si>
  <si>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</si>
  <si>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</si>
  <si>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</si>
  <si>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</si>
  <si>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</si>
  <si>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</si>
  <si>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</si>
  <si>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</si>
  <si>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</si>
  <si>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</si>
  <si>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</si>
  <si>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</si>
  <si>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</si>
  <si>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</si>
  <si>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</si>
  <si>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</si>
  <si>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</si>
  <si>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</si>
  <si>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</si>
  <si>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</si>
  <si>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</si>
  <si>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</si>
  <si>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</si>
  <si>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</si>
  <si>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</si>
  <si>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</si>
  <si>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</si>
  <si>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</si>
  <si>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</si>
  <si>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</si>
  <si>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</si>
  <si>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</si>
  <si>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</si>
  <si>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</si>
  <si>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</si>
  <si>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</si>
  <si>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</si>
  <si>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</si>
  <si>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</si>
  <si>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</si>
  <si>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</si>
  <si>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</si>
  <si>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</si>
  <si>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</si>
  <si>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</si>
  <si>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</si>
  <si>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</si>
  <si>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</si>
  <si>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</si>
  <si>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</si>
  <si>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</si>
  <si>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</si>
  <si>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</si>
  <si>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</si>
  <si>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</si>
  <si>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</si>
  <si>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</si>
  <si>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</si>
  <si>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</si>
  <si>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</si>
  <si>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</si>
  <si>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</si>
  <si>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</si>
  <si>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</si>
  <si>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</si>
  <si>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</si>
  <si>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</si>
  <si>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</si>
  <si>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</si>
  <si>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</si>
  <si>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</si>
  <si>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</si>
  <si>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</si>
  <si>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</si>
  <si>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</si>
  <si>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</si>
  <si>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</si>
  <si>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</si>
  <si>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</si>
  <si>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</si>
  <si>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</si>
  <si>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</si>
  <si>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</si>
  <si>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</si>
  <si>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</si>
  <si>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</si>
  <si>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</si>
  <si>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</si>
  <si>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</si>
  <si>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</si>
  <si>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</si>
  <si>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</si>
  <si>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</si>
  <si>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</si>
  <si>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</si>
  <si>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</si>
  <si>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</si>
  <si>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</si>
  <si>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</si>
  <si>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</si>
  <si>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</si>
  <si>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</si>
  <si>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</si>
  <si>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</si>
  <si>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</si>
  <si>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</si>
  <si>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</si>
  <si>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</si>
  <si>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</si>
  <si>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</si>
  <si>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</si>
  <si>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</si>
  <si>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</si>
  <si>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</si>
  <si>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</si>
  <si>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</si>
  <si>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</si>
  <si>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</si>
  <si>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</si>
  <si>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</si>
  <si>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</si>
  <si>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</si>
  <si>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</si>
  <si>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</si>
  <si>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</si>
  <si>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</si>
  <si>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</si>
  <si>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</si>
  <si>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</si>
  <si>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</si>
  <si>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</si>
  <si>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</si>
  <si>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</si>
  <si>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</si>
  <si>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</si>
  <si>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</si>
  <si>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</si>
  <si>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</si>
  <si>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</si>
  <si>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</si>
  <si>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</si>
  <si>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</si>
  <si>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</si>
  <si>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</si>
  <si>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</si>
  <si>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</si>
  <si>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</si>
  <si>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</si>
  <si>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</si>
  <si>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</si>
  <si>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</si>
  <si>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</si>
  <si>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</si>
  <si>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</si>
  <si>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</si>
  <si>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</si>
  <si>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</si>
  <si>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</si>
  <si>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</si>
  <si>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</si>
  <si>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</si>
  <si>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</si>
  <si>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</si>
  <si>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</si>
  <si>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</si>
  <si>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</si>
  <si>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</si>
  <si>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</si>
  <si>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</si>
  <si>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</si>
  <si>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</si>
  <si>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</si>
  <si>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</si>
  <si>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</si>
  <si>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</si>
  <si>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</si>
  <si>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</si>
  <si>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</si>
  <si>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</si>
  <si>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</si>
  <si>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</si>
  <si>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</si>
  <si>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</si>
  <si>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</si>
  <si>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</si>
  <si>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</si>
  <si>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</si>
  <si>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</si>
  <si>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</si>
  <si>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</si>
  <si>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</si>
  <si>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</si>
  <si>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</si>
  <si>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</si>
  <si>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</si>
  <si>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</si>
  <si>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</si>
  <si>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</si>
  <si>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</si>
  <si>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</si>
  <si>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</si>
  <si>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</si>
  <si>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</si>
  <si>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</si>
  <si>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</si>
  <si>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</si>
  <si>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</si>
  <si>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</si>
  <si>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</si>
  <si>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</si>
  <si>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</si>
  <si>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</si>
  <si>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</si>
  <si>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</si>
  <si>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</si>
  <si>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</si>
  <si>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</si>
  <si>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</si>
  <si>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</si>
  <si>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</si>
  <si>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</si>
  <si>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</si>
  <si>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</si>
  <si>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</si>
  <si>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</si>
  <si>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</si>
  <si>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</si>
  <si>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</si>
  <si>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</si>
  <si>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</si>
  <si>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</si>
  <si>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</si>
  <si>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</si>
  <si>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</si>
  <si>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</si>
  <si>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</si>
  <si>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</si>
  <si>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</si>
  <si>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</si>
  <si>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</si>
  <si>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</si>
  <si>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</si>
  <si>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</si>
  <si>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</si>
  <si>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</si>
  <si>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</si>
  <si>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</si>
  <si>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</si>
  <si>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</si>
  <si>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</si>
  <si>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</si>
  <si>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</si>
  <si>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</si>
  <si>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</si>
  <si>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</si>
  <si>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</si>
  <si>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</si>
  <si>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</si>
  <si>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</si>
  <si>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</si>
  <si>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</si>
  <si>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</si>
  <si>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</si>
  <si>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</si>
  <si>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</si>
  <si>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</si>
  <si>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</si>
  <si>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</si>
  <si>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</si>
  <si>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</si>
  <si>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</si>
  <si>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</si>
  <si>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</si>
  <si>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</si>
  <si>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</si>
  <si>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</si>
  <si>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</si>
  <si>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</si>
  <si>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</si>
  <si>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</si>
  <si>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</si>
  <si>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</si>
  <si>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</si>
  <si>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</si>
  <si>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</si>
  <si>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</si>
  <si>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</si>
  <si>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</si>
  <si>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</si>
  <si>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</si>
  <si>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</si>
  <si>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</si>
  <si>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</si>
  <si>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</si>
  <si>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</si>
  <si>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</si>
  <si>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</si>
  <si>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</si>
  <si>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</si>
  <si>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</si>
  <si>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</si>
  <si>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</si>
  <si>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</si>
  <si>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</si>
  <si>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</si>
  <si>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</si>
  <si>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</si>
  <si>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</si>
  <si>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</si>
  <si>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</si>
  <si>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</si>
  <si>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</si>
  <si>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</si>
  <si>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</si>
  <si>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</si>
  <si>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</si>
  <si>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</si>
  <si>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</si>
  <si>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</si>
  <si>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</si>
  <si>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</si>
  <si>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</si>
  <si>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</si>
  <si>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</si>
  <si>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</si>
  <si>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</si>
  <si>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</si>
  <si>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</si>
  <si>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</si>
  <si>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</si>
  <si>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</si>
  <si>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</si>
  <si>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</si>
  <si>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</si>
  <si>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</si>
  <si>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</si>
  <si>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</si>
  <si>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</si>
  <si>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</si>
  <si>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</si>
  <si>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</si>
  <si>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</si>
  <si>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</si>
  <si>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</si>
  <si>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</si>
  <si>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</si>
  <si>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</si>
  <si>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</si>
  <si>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</si>
  <si>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</si>
  <si>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</si>
  <si>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</si>
  <si>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</si>
  <si>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</si>
  <si>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</si>
  <si>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</si>
  <si>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</si>
  <si>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</si>
  <si>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</si>
  <si>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</si>
  <si>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</si>
  <si>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</si>
  <si>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</si>
  <si>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</si>
  <si>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</si>
  <si>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</si>
  <si>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</si>
  <si>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</si>
  <si>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</si>
  <si>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</si>
  <si>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</si>
  <si>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</si>
  <si>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</si>
  <si>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</si>
  <si>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</si>
  <si>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</si>
  <si>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</si>
  <si>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</si>
  <si>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</si>
  <si>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</si>
  <si>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</si>
  <si>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</si>
  <si>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</si>
  <si>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</si>
  <si>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</si>
  <si>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</si>
  <si>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</si>
  <si>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</si>
  <si>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</si>
  <si>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</si>
  <si>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</si>
  <si>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</si>
  <si>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</si>
  <si>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</si>
  <si>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</si>
  <si>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</si>
  <si>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</si>
  <si>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</si>
  <si>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</si>
  <si>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</si>
  <si>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</si>
  <si>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</si>
  <si>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</si>
  <si>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</si>
  <si>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</si>
  <si>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</si>
  <si>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</si>
  <si>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</si>
  <si>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</si>
  <si>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</si>
  <si>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</si>
  <si>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</si>
  <si>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</si>
  <si>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</si>
  <si>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</si>
  <si>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</si>
  <si>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</si>
  <si>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</si>
  <si>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</si>
  <si>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</si>
  <si>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</si>
  <si>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</si>
  <si>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</si>
  <si>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</si>
  <si>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</si>
  <si>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</si>
  <si>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</si>
  <si>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</si>
  <si>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</si>
  <si>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</si>
  <si>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</si>
  <si>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</si>
  <si>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</si>
  <si>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</si>
  <si>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</si>
  <si>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</si>
  <si>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</si>
  <si>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</si>
  <si>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</si>
  <si>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</si>
  <si>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</si>
  <si>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</si>
  <si>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</si>
  <si>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</si>
  <si>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</si>
  <si>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</si>
  <si>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</si>
  <si>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</si>
  <si>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</si>
  <si>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</si>
  <si>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</si>
  <si>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</si>
  <si>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</si>
  <si>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</si>
  <si>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</si>
  <si>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</si>
  <si>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</si>
  <si>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</si>
  <si>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</si>
  <si>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</si>
  <si>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</si>
  <si>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</si>
  <si>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</si>
  <si>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</si>
  <si>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</si>
  <si>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</si>
  <si>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</si>
  <si>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</si>
  <si>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</si>
  <si>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</si>
  <si>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</si>
  <si>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</si>
  <si>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</si>
  <si>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</si>
  <si>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</si>
  <si>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</si>
  <si>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</si>
  <si>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</si>
  <si>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</si>
  <si>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</si>
  <si>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</si>
  <si>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</si>
  <si>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</si>
  <si>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</si>
  <si>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</si>
  <si>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</si>
  <si>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</si>
  <si>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</si>
  <si>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</si>
  <si>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</si>
  <si>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</si>
  <si>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</si>
  <si>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</si>
  <si>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</si>
  <si>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</si>
  <si>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</si>
  <si>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</si>
  <si>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</si>
  <si>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</si>
  <si>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</si>
  <si>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</si>
  <si>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</si>
  <si>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</si>
  <si>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</si>
  <si>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</si>
  <si>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</si>
  <si>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</si>
  <si>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</si>
  <si>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</si>
  <si>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</si>
  <si>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</si>
  <si>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</si>
  <si>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</si>
  <si>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</si>
  <si>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</si>
  <si>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</si>
  <si>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</si>
  <si>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</si>
  <si>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</si>
  <si>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</si>
  <si>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</si>
  <si>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</si>
  <si>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</si>
  <si>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</si>
  <si>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</si>
  <si>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</si>
  <si>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</si>
  <si>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</si>
  <si>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</si>
  <si>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</si>
  <si>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</si>
  <si>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</si>
  <si>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</si>
  <si>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</si>
  <si>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</si>
  <si>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</si>
  <si>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</si>
  <si>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</si>
  <si>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</si>
  <si>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</si>
  <si>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</si>
  <si>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</si>
  <si>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</si>
  <si>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</si>
  <si>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</si>
  <si>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</si>
  <si>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</si>
  <si>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</si>
  <si>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</si>
  <si>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</si>
  <si>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</si>
  <si>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</si>
  <si>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</si>
  <si>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</si>
  <si>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</si>
  <si>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</si>
  <si>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</si>
  <si>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</si>
  <si>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</si>
  <si>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</si>
  <si>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</si>
  <si>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</si>
  <si>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</si>
  <si>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</si>
  <si>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</si>
  <si>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</si>
  <si>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</si>
  <si>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</si>
  <si>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</si>
  <si>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</si>
  <si>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</si>
  <si>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</si>
  <si>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</si>
  <si>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</si>
  <si>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</si>
  <si>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</si>
  <si>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</si>
  <si>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</si>
  <si>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</si>
  <si>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</si>
  <si>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</si>
  <si>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</si>
  <si>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</si>
  <si>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</si>
  <si>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</si>
  <si>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</si>
  <si>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</si>
  <si>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</si>
  <si>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</si>
  <si>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</si>
  <si>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</si>
  <si>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</si>
  <si>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</si>
  <si>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</si>
  <si>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</si>
  <si>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</si>
  <si>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</si>
  <si>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</si>
  <si>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</si>
  <si>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</si>
  <si>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</si>
  <si>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</si>
  <si>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</si>
  <si>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</si>
  <si>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</si>
  <si>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</si>
  <si>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</si>
  <si>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</si>
  <si>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</si>
  <si>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</si>
  <si>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</si>
  <si>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</si>
  <si>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</si>
  <si>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</si>
  <si>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</si>
  <si>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</si>
  <si>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</si>
  <si>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</si>
  <si>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</si>
  <si>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</si>
  <si>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</si>
  <si>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</si>
  <si>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</si>
  <si>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</si>
  <si>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</si>
  <si>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</si>
  <si>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</si>
  <si>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</si>
  <si>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</si>
  <si>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</si>
  <si>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</si>
  <si>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</si>
  <si>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</si>
  <si>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</si>
  <si>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</si>
  <si>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</si>
  <si>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</si>
  <si>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</si>
  <si>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</si>
  <si>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</si>
  <si>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</si>
  <si>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</si>
  <si>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</si>
  <si>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</si>
  <si>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</si>
  <si>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</si>
  <si>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</si>
  <si>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</si>
  <si>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</si>
  <si>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</si>
  <si>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</si>
  <si>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</si>
  <si>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</si>
  <si>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</si>
  <si>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</si>
  <si>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</si>
  <si>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</si>
  <si>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</si>
  <si>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</si>
  <si>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</si>
  <si>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</si>
  <si>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</si>
  <si>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</si>
  <si>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</si>
  <si>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</si>
  <si>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</si>
  <si>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</si>
  <si>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</si>
  <si>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</si>
  <si>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</si>
  <si>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</si>
  <si>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</si>
  <si>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</si>
  <si>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</si>
  <si>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</si>
  <si>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</si>
  <si>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</si>
  <si>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</si>
  <si>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</si>
  <si>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</si>
  <si>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</si>
  <si>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</si>
  <si>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</si>
  <si>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</si>
  <si>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</si>
  <si>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</si>
  <si>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</si>
  <si>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</si>
  <si>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</si>
  <si>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</si>
  <si>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</si>
  <si>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</si>
  <si>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</si>
  <si>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</si>
  <si>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</si>
  <si>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</si>
  <si>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</si>
  <si>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</si>
  <si>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</si>
  <si>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</si>
  <si>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</si>
  <si>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</si>
  <si>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</si>
  <si>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</si>
  <si>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</si>
  <si>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</si>
  <si>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</si>
  <si>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</si>
  <si>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</si>
  <si>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</si>
  <si>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</si>
  <si>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</si>
  <si>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</si>
  <si>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</si>
  <si>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</si>
  <si>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</si>
  <si>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</si>
  <si>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</si>
  <si>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</si>
  <si>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</si>
  <si>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</si>
  <si>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</si>
  <si>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</si>
  <si>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</si>
  <si>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</si>
  <si>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</si>
  <si>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</si>
  <si>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</si>
  <si>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</si>
  <si>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</si>
  <si>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</si>
  <si>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</si>
  <si>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</si>
  <si>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</si>
  <si>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</si>
  <si>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</si>
  <si>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</si>
  <si>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</si>
  <si>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</si>
  <si>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</si>
  <si>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</si>
  <si>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</si>
  <si>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</si>
  <si>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</si>
  <si>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</si>
  <si>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</si>
  <si>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</si>
  <si>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</si>
  <si>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</si>
  <si>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</si>
  <si>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</si>
  <si>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</si>
  <si>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</si>
  <si>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</si>
  <si>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</si>
  <si>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</si>
  <si>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</si>
  <si>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</si>
  <si>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</si>
  <si>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</si>
  <si>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</si>
  <si>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</si>
  <si>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</si>
  <si>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</si>
  <si>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</si>
  <si>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</si>
  <si>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</si>
  <si>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</si>
  <si>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</si>
  <si>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</si>
  <si>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</si>
  <si>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</si>
  <si>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</si>
  <si>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</si>
  <si>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</si>
  <si>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</si>
  <si>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</si>
  <si>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</si>
  <si>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</si>
  <si>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</si>
  <si>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</si>
  <si>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</si>
  <si>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</si>
  <si>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</si>
  <si>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</si>
  <si>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</si>
  <si>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</si>
  <si>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</si>
  <si>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</si>
  <si>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</si>
  <si>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</si>
  <si>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</si>
  <si>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</si>
  <si>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</si>
  <si>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</si>
  <si>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</si>
  <si>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</si>
  <si>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</si>
  <si>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</si>
  <si>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</si>
  <si>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</si>
  <si>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</si>
  <si>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</si>
  <si>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</si>
  <si>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</si>
  <si>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</si>
  <si>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</si>
  <si>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</si>
  <si>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</si>
  <si>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</si>
  <si>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</si>
  <si>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</si>
  <si>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</si>
  <si>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</si>
  <si>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</si>
  <si>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</si>
  <si>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</si>
  <si>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</si>
  <si>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</si>
  <si>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</si>
  <si>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</si>
  <si>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</si>
  <si>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</si>
  <si>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</si>
  <si>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</si>
  <si>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</si>
  <si>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</si>
  <si>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</si>
  <si>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</si>
  <si>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</si>
  <si>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</si>
  <si>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</si>
  <si>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</si>
  <si>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</si>
  <si>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</si>
  <si>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</si>
  <si>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</si>
  <si>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</si>
  <si>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</si>
  <si>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</si>
  <si>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</si>
  <si>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</si>
  <si>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</si>
  <si>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</si>
  <si>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</si>
  <si>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</si>
  <si>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</si>
  <si>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</si>
  <si>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</si>
  <si>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</si>
  <si>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</si>
  <si>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</si>
  <si>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</si>
  <si>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</si>
  <si>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</si>
  <si>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</si>
  <si>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</si>
  <si>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</si>
  <si>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</si>
  <si>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</si>
  <si>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</si>
  <si>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</si>
  <si>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</si>
  <si>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</si>
  <si>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</si>
  <si>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</si>
  <si>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</si>
  <si>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</si>
  <si>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</si>
  <si>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</si>
  <si>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</si>
  <si>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</si>
  <si>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</si>
  <si>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</si>
  <si>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</si>
  <si>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</si>
  <si>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</si>
  <si>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</si>
  <si>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</si>
  <si>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</si>
  <si>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</si>
  <si>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</si>
  <si>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</si>
  <si>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</si>
  <si>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</si>
  <si>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</si>
  <si>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</si>
  <si>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</si>
  <si>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</si>
  <si>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</si>
  <si>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</si>
  <si>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</si>
  <si>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</si>
  <si>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</si>
  <si>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</si>
  <si>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</si>
  <si>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</si>
  <si>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</si>
  <si>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</si>
  <si>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</si>
  <si>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</si>
  <si>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</si>
  <si>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</si>
  <si>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</si>
  <si>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</si>
  <si>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</si>
  <si>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</si>
  <si>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</si>
  <si>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</si>
  <si>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</si>
  <si>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</si>
  <si>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</si>
  <si>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</si>
  <si>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</si>
  <si>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</si>
  <si>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</si>
  <si>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</si>
  <si>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</si>
  <si>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</si>
  <si>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</si>
  <si>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</si>
  <si>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</si>
  <si>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</si>
  <si>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</si>
  <si>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</si>
  <si>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</si>
  <si>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</si>
  <si>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</si>
  <si>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</si>
  <si>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</si>
  <si>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</si>
  <si>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</si>
  <si>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</si>
  <si>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</si>
  <si>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</si>
  <si>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</si>
  <si>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</si>
  <si>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</si>
  <si>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</si>
  <si>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</si>
  <si>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</si>
  <si>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</si>
  <si>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</si>
  <si>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</si>
  <si>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</si>
  <si>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</si>
  <si>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</si>
  <si>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</si>
  <si>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</si>
  <si>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</si>
  <si>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</si>
  <si>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</si>
  <si>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</si>
  <si>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</si>
  <si>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</si>
  <si>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</si>
  <si>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</si>
  <si>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</si>
  <si>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</si>
  <si>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</si>
  <si>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</si>
  <si>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</si>
  <si>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</si>
  <si>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</si>
  <si>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</si>
  <si>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</si>
  <si>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</si>
  <si>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</si>
  <si>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</si>
  <si>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</si>
  <si>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</si>
  <si>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</si>
  <si>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</si>
  <si>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</si>
  <si>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</si>
  <si>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</si>
  <si>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</si>
  <si>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</si>
  <si>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</si>
  <si>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</si>
  <si>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</si>
  <si>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</si>
  <si>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</si>
  <si>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</si>
  <si>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</si>
  <si>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</si>
  <si>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</si>
  <si>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</si>
  <si>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</si>
  <si>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</si>
  <si>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</si>
  <si>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</si>
  <si>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</si>
  <si>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</si>
  <si>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</si>
  <si>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</si>
  <si>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</si>
  <si>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</si>
  <si>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</si>
  <si>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</si>
  <si>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</si>
  <si>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</si>
  <si>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</si>
  <si>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</si>
  <si>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</si>
  <si>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</si>
  <si>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</si>
  <si>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</si>
  <si>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</si>
  <si>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</si>
  <si>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</si>
  <si>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</si>
  <si>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</si>
  <si>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</si>
  <si>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</si>
  <si>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</si>
  <si>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</si>
  <si>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</si>
  <si>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</si>
  <si>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</si>
  <si>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</si>
  <si>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</si>
  <si>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</si>
  <si>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</si>
  <si>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</si>
  <si>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</si>
  <si>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</si>
  <si>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</si>
  <si>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</si>
  <si>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</si>
  <si>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</si>
  <si>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</si>
  <si>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</si>
  <si>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</si>
  <si>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</si>
  <si>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</si>
  <si>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</si>
  <si>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</si>
  <si>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</si>
  <si>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</si>
  <si>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</si>
  <si>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</si>
  <si>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</si>
  <si>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</si>
  <si>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</si>
  <si>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</si>
  <si>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</si>
  <si>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</si>
  <si>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</si>
  <si>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</si>
  <si>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</si>
  <si>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</si>
  <si>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</si>
  <si>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</si>
  <si>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</si>
  <si>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</si>
  <si>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</si>
  <si>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</si>
  <si>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</si>
  <si>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</si>
  <si>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</si>
  <si>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</si>
  <si>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</si>
  <si>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</si>
  <si>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</si>
  <si>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</si>
  <si>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</si>
  <si>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</si>
  <si>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</si>
  <si>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</si>
  <si>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</si>
  <si>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</si>
  <si>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</si>
  <si>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</si>
  <si>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</si>
  <si>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</si>
  <si>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</si>
  <si>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</si>
  <si>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</si>
  <si>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</si>
  <si>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</si>
  <si>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</si>
  <si>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</si>
  <si>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</si>
  <si>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</si>
  <si>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</si>
  <si>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</si>
  <si>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</si>
  <si>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</si>
  <si>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</si>
  <si>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</si>
  <si>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</si>
  <si>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</si>
  <si>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</si>
  <si>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</si>
  <si>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</si>
  <si>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</si>
  <si>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</si>
  <si>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</si>
  <si>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</si>
  <si>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</si>
  <si>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</si>
  <si>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</si>
  <si>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</si>
  <si>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</si>
  <si>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</si>
  <si>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</si>
  <si>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</si>
  <si>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</si>
  <si>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</si>
  <si>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</si>
  <si>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</si>
  <si>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</si>
  <si>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</si>
  <si>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</si>
  <si>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</si>
  <si>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</si>
  <si>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</si>
  <si>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</si>
  <si>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</si>
  <si>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</si>
  <si>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</si>
  <si>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</si>
  <si>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</si>
  <si>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</si>
  <si>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</si>
  <si>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</si>
  <si>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</si>
  <si>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</si>
  <si>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</si>
  <si>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</si>
  <si>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</si>
  <si>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</si>
  <si>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</si>
  <si>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</si>
  <si>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</si>
  <si>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</si>
  <si>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</si>
  <si>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</si>
  <si>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</si>
  <si>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</si>
  <si>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</si>
  <si>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</si>
  <si>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</si>
  <si>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</si>
  <si>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</si>
  <si>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</si>
  <si>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</si>
  <si>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</si>
  <si>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</si>
  <si>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</si>
  <si>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</si>
  <si>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</si>
  <si>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</si>
  <si>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</si>
  <si>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</si>
  <si>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</si>
  <si>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</si>
  <si>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</si>
  <si>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</si>
  <si>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</si>
  <si>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</si>
  <si>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</si>
  <si>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</si>
  <si>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</si>
  <si>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</si>
  <si>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</si>
  <si>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</si>
  <si>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</si>
  <si>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</si>
  <si>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</si>
  <si>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</si>
  <si>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</si>
  <si>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</si>
  <si>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</si>
  <si>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</si>
  <si>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</si>
  <si>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</si>
  <si>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</si>
  <si>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</si>
  <si>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</si>
  <si>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</si>
  <si>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</si>
  <si>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</si>
  <si>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</si>
  <si>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</si>
  <si>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</si>
  <si>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</si>
  <si>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</si>
  <si>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</si>
  <si>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</si>
  <si>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</si>
  <si>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</si>
  <si>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</si>
  <si>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</si>
  <si>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</si>
  <si>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</si>
  <si>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</si>
  <si>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</si>
  <si>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</si>
  <si>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</si>
  <si>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</si>
  <si>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</si>
  <si>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</si>
  <si>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</si>
  <si>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</si>
  <si>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</si>
  <si>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</si>
  <si>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</si>
  <si>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</si>
  <si>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</si>
  <si>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</si>
  <si>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</si>
  <si>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</si>
  <si>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</si>
  <si>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</si>
  <si>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</si>
  <si>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</si>
  <si>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</si>
  <si>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</si>
  <si>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</si>
  <si>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</si>
  <si>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</si>
  <si>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</si>
  <si>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</si>
  <si>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</si>
  <si>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</si>
  <si>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</si>
  <si>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</si>
  <si>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</si>
  <si>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</si>
  <si>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</si>
  <si>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</si>
  <si>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</si>
  <si>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</si>
  <si>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</si>
  <si>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</si>
  <si>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</si>
  <si>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</si>
  <si>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</si>
  <si>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</si>
  <si>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</si>
  <si>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</si>
  <si>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</si>
  <si>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</si>
  <si>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</si>
  <si>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</si>
  <si>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</si>
  <si>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</si>
  <si>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</si>
  <si>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</si>
  <si>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</si>
  <si>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</si>
  <si>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</si>
  <si>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</si>
  <si>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</si>
  <si>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</si>
  <si>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</si>
  <si>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</si>
  <si>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</si>
  <si>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</si>
  <si>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</si>
  <si>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</si>
  <si>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</si>
  <si>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</si>
  <si>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</si>
  <si>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</si>
  <si>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</si>
  <si>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</si>
  <si>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</si>
  <si>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</si>
  <si>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</si>
  <si>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</si>
  <si>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</si>
  <si>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</si>
  <si>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</si>
  <si>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</si>
  <si>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</si>
  <si>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</si>
  <si>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</si>
  <si>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</si>
  <si>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</si>
  <si>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</si>
  <si>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</si>
  <si>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</si>
  <si>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</si>
  <si>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</si>
  <si>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</si>
  <si>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</si>
  <si>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</si>
  <si>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</si>
  <si>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</si>
  <si>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</si>
  <si>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</si>
  <si>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</si>
  <si>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</si>
  <si>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</si>
  <si>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</si>
  <si>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</si>
  <si>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</si>
  <si>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</si>
  <si>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</si>
  <si>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</si>
  <si>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</si>
  <si>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</si>
  <si>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</si>
  <si>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</si>
  <si>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</si>
  <si>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</si>
  <si>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</si>
  <si>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</si>
  <si>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</si>
  <si>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</si>
  <si>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</si>
  <si>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</si>
  <si>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</si>
  <si>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</si>
  <si>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</si>
  <si>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</si>
  <si>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</si>
  <si>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</si>
  <si>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</si>
  <si>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</si>
  <si>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</si>
  <si>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</si>
  <si>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</si>
  <si>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</si>
  <si>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</si>
  <si>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</si>
  <si>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</si>
  <si>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</si>
  <si>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</si>
  <si>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</si>
  <si>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</si>
  <si>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</si>
  <si>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</si>
  <si>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</si>
  <si>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</si>
  <si>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</si>
  <si>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</si>
  <si>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</si>
  <si>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</si>
  <si>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</si>
  <si>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</si>
  <si>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</si>
  <si>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</si>
  <si>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</si>
  <si>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</si>
  <si>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</si>
  <si>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</si>
  <si>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</si>
  <si>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</si>
  <si>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</si>
  <si>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</si>
  <si>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</si>
  <si>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</si>
  <si>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</si>
  <si>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</si>
  <si>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</si>
  <si>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</si>
  <si>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</si>
  <si>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</si>
  <si>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</si>
  <si>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</si>
  <si>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</si>
  <si>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</si>
  <si>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</si>
  <si>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</si>
  <si>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</si>
  <si>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</si>
  <si>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</si>
  <si>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</si>
  <si>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</si>
  <si>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</si>
  <si>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</si>
  <si>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</si>
  <si>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</si>
  <si>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</si>
  <si>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</si>
  <si>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</si>
  <si>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</si>
  <si>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</si>
  <si>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</si>
  <si>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</si>
  <si>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</si>
  <si>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</si>
  <si>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</si>
  <si>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</si>
  <si>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</si>
  <si>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</si>
  <si>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</si>
  <si>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</si>
  <si>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</si>
  <si>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</si>
  <si>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</si>
  <si>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</si>
  <si>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</si>
  <si>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</si>
  <si>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</si>
  <si>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</si>
  <si>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</si>
  <si>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</si>
  <si>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</si>
  <si>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</si>
  <si>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</si>
  <si>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</si>
  <si>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</si>
  <si>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</si>
  <si>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</si>
  <si>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</si>
  <si>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</si>
  <si>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</si>
  <si>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</si>
  <si>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</si>
  <si>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</si>
  <si>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</si>
  <si>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</si>
  <si>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</si>
  <si>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</si>
  <si>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</si>
  <si>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</si>
  <si>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</si>
  <si>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</si>
  <si>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</si>
  <si>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</si>
  <si>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</si>
  <si>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</si>
  <si>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</si>
  <si>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</si>
  <si>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</si>
  <si>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</si>
  <si>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</si>
  <si>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</si>
  <si>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</si>
  <si>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</si>
  <si>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</si>
  <si>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</si>
  <si>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</si>
  <si>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</si>
  <si>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</si>
  <si>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</si>
  <si>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</si>
  <si>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</si>
  <si>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</si>
  <si>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</si>
  <si>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</si>
  <si>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</si>
  <si>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</si>
  <si>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</si>
  <si>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</si>
  <si>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</si>
  <si>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</si>
  <si>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</si>
  <si>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</si>
  <si>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</si>
  <si>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</si>
  <si>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</si>
  <si>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</si>
  <si>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</si>
  <si>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</si>
  <si>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</si>
  <si>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</si>
  <si>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</si>
  <si>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</si>
  <si>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</si>
  <si>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</si>
  <si>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</si>
  <si>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</si>
  <si>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</si>
  <si>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</si>
  <si>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</si>
  <si>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</si>
  <si>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</si>
  <si>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</si>
  <si>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</si>
  <si>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</si>
  <si>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</si>
  <si>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</si>
  <si>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</si>
  <si>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</si>
  <si>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</si>
  <si>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</si>
  <si>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</si>
  <si>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</si>
  <si>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</si>
  <si>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</si>
  <si>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</si>
  <si>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</si>
  <si>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</si>
  <si>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</si>
  <si>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</si>
  <si>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</si>
  <si>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</si>
  <si>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</si>
  <si>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</si>
  <si>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</si>
  <si>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</si>
  <si>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</si>
  <si>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</si>
  <si>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</si>
  <si>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</si>
  <si>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</si>
  <si>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</si>
  <si>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</si>
  <si>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</si>
  <si>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</si>
  <si>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</si>
  <si>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</si>
  <si>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</si>
  <si>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</si>
  <si>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</si>
  <si>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</si>
  <si>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</si>
  <si>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</si>
  <si>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</si>
  <si>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</si>
  <si>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</si>
  <si>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</si>
  <si>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</si>
  <si>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</si>
  <si>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</si>
  <si>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</si>
  <si>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</si>
  <si>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</si>
  <si>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</si>
  <si>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</si>
  <si>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</si>
  <si>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</si>
  <si>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</si>
  <si>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</si>
  <si>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</si>
  <si>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</si>
  <si>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</si>
  <si>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</si>
  <si>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</si>
  <si>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</si>
  <si>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</si>
  <si>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</si>
  <si>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</si>
  <si>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</si>
  <si>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</si>
  <si>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</si>
  <si>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</si>
  <si>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</si>
  <si>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</si>
  <si>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</si>
  <si>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</si>
  <si>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</si>
  <si>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</si>
  <si>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</si>
  <si>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</si>
  <si>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</si>
  <si>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</si>
  <si>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</si>
  <si>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</si>
  <si>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</si>
  <si>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</si>
  <si>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</si>
  <si>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</si>
  <si>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</si>
  <si>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</si>
  <si>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</si>
  <si>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</si>
  <si>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</si>
  <si>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</si>
  <si>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</si>
  <si>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</si>
  <si>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</si>
  <si>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</si>
  <si>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</si>
  <si>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</si>
  <si>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</si>
  <si>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</si>
  <si>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</si>
  <si>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</si>
  <si>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</si>
  <si>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</si>
  <si>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</si>
  <si>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</si>
  <si>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</si>
  <si>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</si>
  <si>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</si>
  <si>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</si>
  <si>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</si>
  <si>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</si>
  <si>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</si>
  <si>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</si>
  <si>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</si>
  <si>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</si>
  <si>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</si>
  <si>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</si>
  <si>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</si>
  <si>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</si>
  <si>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</si>
  <si>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</si>
  <si>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</si>
  <si>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</si>
  <si>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</si>
  <si>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</si>
  <si>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</si>
  <si>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</si>
  <si>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</si>
  <si>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</si>
  <si>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</si>
  <si>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</si>
  <si>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</si>
  <si>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</si>
  <si>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</si>
  <si>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</si>
  <si>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</si>
  <si>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</si>
  <si>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</si>
  <si>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</si>
  <si>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</si>
  <si>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</si>
  <si>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</si>
  <si>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</si>
  <si>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</si>
  <si>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</si>
  <si>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</si>
  <si>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</si>
  <si>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</si>
  <si>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</si>
  <si>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</si>
  <si>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</si>
  <si>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</si>
  <si>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</si>
  <si>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</si>
  <si>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</si>
  <si>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</si>
  <si>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</si>
  <si>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</si>
  <si>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</si>
  <si>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</si>
  <si>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</si>
  <si>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</si>
  <si>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</si>
  <si>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</si>
  <si>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</si>
  <si>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</si>
  <si>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</si>
  <si>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</si>
  <si>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</si>
  <si>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</si>
  <si>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</si>
  <si>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</si>
  <si>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</si>
  <si>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</si>
  <si>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</si>
  <si>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</si>
  <si>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</si>
  <si>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</si>
  <si>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</si>
  <si>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</si>
  <si>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</si>
  <si>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</si>
  <si>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</si>
  <si>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</si>
  <si>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</si>
  <si>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</si>
  <si>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</si>
  <si>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</si>
  <si>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</si>
  <si>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</si>
  <si>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</si>
  <si>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</si>
  <si>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</si>
  <si>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</si>
  <si>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</si>
  <si>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</si>
  <si>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</si>
  <si>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</si>
  <si>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</si>
  <si>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</si>
  <si>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</si>
  <si>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</si>
  <si>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</si>
  <si>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</si>
  <si>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</si>
  <si>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</si>
  <si>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</si>
  <si>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</si>
  <si>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</si>
  <si>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</si>
  <si>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</si>
  <si>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</si>
  <si>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</si>
  <si>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</si>
  <si>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</si>
  <si>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</si>
  <si>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</si>
  <si>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</si>
  <si>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</si>
  <si>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</si>
  <si>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</si>
  <si>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</si>
  <si>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</si>
  <si>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</si>
  <si>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</si>
  <si>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</si>
  <si>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</si>
  <si>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</si>
  <si>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</si>
  <si>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</si>
  <si>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</si>
  <si>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</si>
  <si>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</si>
  <si>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</si>
  <si>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</si>
  <si>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</si>
  <si>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</si>
  <si>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</si>
  <si>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</si>
  <si>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</si>
  <si>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</si>
  <si>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</si>
  <si>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</si>
  <si>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</si>
  <si>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</si>
  <si>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</si>
  <si>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</si>
  <si>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</si>
  <si>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</si>
  <si>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</si>
  <si>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</si>
  <si>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</si>
  <si>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</si>
  <si>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</si>
  <si>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</si>
  <si>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</si>
  <si>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</si>
  <si>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</si>
  <si>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</si>
  <si>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</si>
  <si>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</si>
  <si>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</si>
  <si>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</si>
  <si>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</si>
  <si>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</si>
  <si>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</si>
  <si>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</si>
  <si>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</si>
  <si>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</si>
  <si>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</si>
  <si>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</si>
  <si>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</si>
  <si>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</si>
  <si>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</si>
  <si>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</si>
  <si>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</si>
  <si>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</si>
  <si>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</si>
  <si>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</si>
  <si>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</si>
  <si>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</si>
  <si>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</si>
  <si>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</si>
  <si>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</si>
  <si>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</si>
  <si>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</si>
  <si>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</si>
  <si>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</si>
  <si>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</si>
  <si>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</si>
  <si>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</si>
  <si>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</si>
  <si>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</si>
  <si>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</si>
  <si>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</si>
  <si>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</si>
  <si>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</si>
  <si>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</si>
  <si>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</si>
  <si>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</si>
  <si>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</si>
  <si>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</si>
  <si>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</si>
  <si>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</si>
  <si>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</si>
  <si>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</si>
  <si>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</si>
  <si>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</si>
  <si>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</si>
  <si>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</si>
  <si>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</si>
  <si>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</si>
  <si>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</si>
  <si>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</si>
  <si>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</si>
  <si>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</si>
  <si>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</si>
  <si>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</si>
  <si>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</si>
  <si>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</si>
  <si>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</si>
  <si>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</si>
  <si>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</si>
  <si>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</si>
  <si>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</si>
  <si>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</si>
  <si>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</si>
  <si>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</si>
  <si>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</si>
  <si>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</si>
  <si>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</si>
  <si>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</si>
  <si>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</si>
  <si>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</si>
  <si>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</si>
  <si>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</si>
  <si>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</si>
  <si>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</si>
  <si>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</si>
  <si>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</si>
  <si>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</si>
  <si>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</si>
  <si>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</si>
  <si>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</si>
  <si>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</si>
  <si>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</si>
  <si>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</si>
  <si>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</si>
  <si>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</si>
  <si>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</si>
  <si>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</si>
  <si>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</si>
  <si>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</si>
  <si>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</si>
  <si>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</si>
  <si>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</si>
  <si>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</si>
  <si>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</si>
  <si>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</si>
  <si>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</si>
  <si>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</si>
  <si>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</si>
  <si>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</si>
  <si>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</si>
  <si>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</si>
  <si>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</si>
  <si>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</si>
  <si>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</si>
  <si>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</si>
  <si>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</si>
  <si>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</si>
  <si>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</si>
  <si>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</si>
  <si>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</si>
  <si>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</si>
  <si>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</si>
  <si>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</si>
  <si>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</si>
  <si>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</si>
  <si>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</si>
  <si>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</si>
  <si>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</si>
  <si>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</si>
  <si>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</si>
  <si>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</si>
  <si>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</si>
  <si>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</si>
  <si>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</si>
  <si>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</si>
  <si>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</si>
  <si>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</si>
  <si>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</si>
  <si>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</si>
  <si>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</si>
  <si>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</si>
  <si>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</si>
  <si>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</si>
  <si>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</si>
  <si>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</si>
  <si>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</si>
  <si>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</si>
  <si>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</si>
  <si>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</si>
  <si>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</si>
  <si>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</si>
  <si>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</si>
  <si>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</si>
  <si>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</si>
  <si>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</si>
  <si>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</si>
  <si>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</si>
  <si>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</si>
  <si>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</si>
  <si>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</si>
  <si>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</si>
  <si>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</si>
  <si>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</si>
  <si>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</si>
  <si>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</si>
  <si>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</si>
  <si>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</si>
  <si>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</si>
  <si>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</si>
  <si>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</si>
  <si>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</si>
  <si>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</si>
  <si>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</si>
  <si>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</si>
  <si>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</si>
  <si>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</si>
  <si>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</si>
  <si>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</si>
  <si>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</si>
  <si>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</si>
  <si>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</si>
  <si>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</si>
  <si>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</si>
  <si>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</si>
  <si>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</si>
  <si>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</si>
  <si>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</si>
  <si>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</si>
  <si>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</si>
  <si>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</si>
  <si>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</si>
  <si>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</si>
  <si>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</si>
  <si>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</si>
  <si>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</si>
  <si>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</si>
  <si>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</si>
  <si>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</si>
  <si>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</si>
  <si>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</si>
  <si>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</si>
  <si>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</si>
  <si>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</si>
  <si>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</si>
  <si>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</si>
  <si>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</si>
  <si>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</si>
  <si>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</si>
  <si>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</si>
  <si>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</si>
  <si>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</si>
  <si>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</si>
  <si>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</si>
  <si>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</si>
  <si>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</si>
  <si>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</si>
  <si>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</si>
  <si>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</si>
  <si>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</si>
  <si>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</si>
  <si>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</si>
  <si>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</si>
  <si>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</si>
  <si>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</si>
  <si>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</si>
  <si>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</si>
  <si>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</si>
  <si>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</si>
  <si>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</si>
  <si>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</si>
  <si>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</si>
  <si>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</si>
  <si>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</si>
  <si>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</si>
  <si>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</si>
  <si>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</si>
  <si>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</si>
  <si>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</si>
  <si>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</si>
  <si>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</si>
  <si>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</si>
  <si>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</si>
  <si>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</si>
  <si>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</si>
  <si>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</si>
  <si>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</si>
  <si>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</si>
  <si>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</si>
  <si>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</si>
  <si>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</si>
  <si>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</si>
  <si>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</si>
  <si>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</si>
  <si>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</si>
  <si>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</si>
  <si>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</si>
  <si>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</si>
  <si>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</si>
  <si>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</si>
  <si>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</si>
  <si>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</si>
  <si>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</si>
  <si>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</si>
  <si>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</si>
  <si>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</si>
  <si>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</si>
  <si>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</si>
  <si>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</si>
  <si>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</si>
  <si>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</si>
  <si>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</si>
  <si>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</si>
  <si>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</si>
  <si>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</si>
  <si>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</si>
  <si>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</si>
  <si>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</si>
  <si>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</si>
  <si>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</si>
  <si>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</si>
  <si>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</si>
  <si>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</si>
  <si>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</si>
  <si>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</si>
  <si>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</si>
  <si>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</si>
  <si>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</si>
  <si>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</si>
  <si>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</si>
  <si>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</si>
  <si>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</si>
  <si>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</si>
  <si>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</si>
  <si>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</si>
  <si>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</si>
  <si>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</si>
  <si>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</si>
  <si>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</si>
  <si>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</si>
  <si>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</si>
  <si>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</si>
  <si>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</si>
  <si>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</si>
  <si>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</si>
  <si>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</si>
  <si>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</si>
  <si>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</si>
  <si>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</si>
  <si>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</si>
  <si>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</si>
  <si>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</si>
  <si>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</si>
  <si>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</si>
  <si>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</si>
  <si>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</si>
  <si>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</si>
  <si>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</si>
  <si>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</si>
  <si>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</si>
  <si>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</si>
  <si>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</si>
  <si>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</si>
  <si>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</si>
  <si>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</si>
  <si>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</si>
  <si>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</si>
  <si>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</si>
  <si>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</si>
  <si>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</si>
  <si>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</si>
  <si>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</si>
  <si>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</si>
  <si>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</si>
  <si>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</si>
  <si>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</si>
  <si>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</si>
  <si>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</si>
  <si>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</si>
  <si>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</si>
  <si>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</si>
  <si>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</si>
  <si>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</si>
  <si>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</si>
  <si>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</si>
  <si>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</si>
  <si>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</si>
  <si>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</si>
  <si>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</si>
  <si>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</si>
  <si>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</si>
  <si>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</si>
  <si>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</si>
  <si>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</si>
  <si>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</si>
  <si>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</si>
  <si>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</si>
  <si>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</si>
  <si>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</si>
  <si>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</si>
  <si>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</si>
  <si>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</si>
  <si>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</si>
  <si>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</si>
  <si>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</si>
  <si>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</si>
  <si>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</si>
  <si>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</si>
  <si>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</si>
  <si>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</si>
  <si>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</si>
  <si>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</si>
  <si>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</si>
  <si>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</si>
  <si>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</si>
  <si>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</si>
  <si>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</si>
  <si>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</si>
  <si>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</si>
  <si>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</si>
  <si>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</si>
  <si>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</si>
  <si>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</si>
  <si>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</si>
  <si>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</si>
  <si>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</si>
  <si>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</si>
  <si>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</si>
  <si>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</si>
  <si>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</si>
  <si>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</si>
  <si>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</si>
  <si>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</si>
  <si>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</si>
  <si>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</si>
  <si>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</si>
  <si>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</si>
  <si>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</si>
  <si>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</si>
  <si>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</si>
  <si>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</si>
  <si>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</si>
  <si>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</si>
  <si>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</si>
  <si>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</si>
  <si>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</si>
  <si>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</si>
  <si>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</si>
  <si>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</si>
  <si>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</si>
  <si>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</si>
  <si>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</si>
  <si>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</si>
  <si>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</si>
  <si>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</si>
  <si>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</si>
  <si>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</si>
  <si>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</si>
  <si>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</si>
  <si>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</si>
  <si>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</si>
  <si>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</si>
  <si>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</si>
  <si>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</si>
  <si>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</si>
  <si>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</si>
  <si>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</si>
  <si>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</si>
  <si>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</si>
  <si>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</si>
  <si>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</si>
  <si>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</si>
  <si>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</si>
  <si>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</si>
  <si>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</si>
  <si>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</si>
  <si>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</si>
  <si>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</si>
  <si>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</si>
  <si>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</si>
  <si>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</si>
  <si>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</si>
  <si>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</si>
  <si>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</si>
  <si>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</si>
  <si>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</si>
  <si>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</si>
  <si>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</si>
  <si>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</si>
  <si>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</si>
  <si>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</si>
  <si>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</si>
  <si>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</si>
  <si>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</si>
  <si>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</si>
  <si>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</si>
  <si>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</si>
  <si>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</si>
  <si>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</si>
  <si>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</si>
  <si>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</si>
  <si>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</si>
  <si>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</si>
  <si>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</si>
  <si>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</si>
  <si>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</si>
  <si>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</si>
  <si>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</si>
  <si>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</si>
  <si>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</si>
  <si>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</si>
  <si>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</si>
  <si>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</si>
  <si>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</si>
  <si>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</si>
  <si>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</si>
  <si>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</si>
  <si>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</si>
  <si>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</si>
  <si>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</si>
  <si>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</si>
  <si>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</si>
  <si>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</si>
  <si>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</si>
  <si>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</si>
  <si>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</si>
  <si>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</si>
  <si>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</si>
  <si>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</si>
  <si>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</si>
  <si>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</si>
  <si>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</si>
  <si>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</si>
  <si>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</si>
  <si>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</si>
  <si>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</si>
  <si>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</si>
  <si>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</si>
  <si>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</si>
  <si>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</si>
  <si>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</si>
  <si>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</si>
  <si>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</si>
  <si>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</si>
  <si>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</si>
  <si>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</si>
  <si>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</si>
  <si>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</si>
  <si>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</si>
  <si>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</si>
  <si>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</si>
  <si>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</si>
  <si>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</si>
  <si>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</si>
  <si>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</si>
  <si>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</si>
  <si>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</si>
  <si>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</si>
  <si>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</si>
  <si>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</si>
  <si>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</si>
  <si>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</si>
  <si>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</si>
  <si>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</si>
  <si>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</si>
  <si>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</si>
  <si>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</si>
  <si>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</si>
  <si>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</si>
  <si>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</si>
  <si>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</si>
  <si>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</si>
  <si>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</si>
  <si>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</si>
  <si>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</si>
  <si>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</si>
  <si>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</si>
  <si>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</si>
  <si>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</si>
  <si>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</si>
  <si>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</si>
  <si>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</si>
  <si>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</si>
  <si>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</si>
  <si>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</si>
  <si>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</si>
  <si>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</si>
  <si>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</si>
  <si>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</si>
  <si>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</si>
  <si>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</si>
  <si>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</si>
  <si>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</si>
  <si>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</si>
  <si>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</si>
  <si>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</si>
  <si>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</si>
  <si>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</si>
  <si>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</si>
  <si>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</si>
  <si>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</si>
  <si>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</si>
  <si>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</si>
  <si>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</si>
  <si>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</si>
  <si>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</si>
  <si>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</si>
  <si>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</si>
  <si>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</si>
  <si>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</si>
  <si>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</si>
  <si>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</si>
  <si>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</si>
  <si>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</si>
  <si>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</si>
  <si>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</si>
  <si>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</si>
  <si>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</si>
  <si>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</si>
  <si>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</si>
  <si>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</si>
  <si>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</si>
  <si>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</si>
  <si>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</si>
  <si>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</si>
  <si>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</si>
  <si>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</si>
  <si>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</si>
  <si>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</si>
  <si>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</si>
  <si>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</si>
  <si>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</si>
  <si>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</si>
  <si>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</si>
  <si>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</si>
  <si>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</si>
  <si>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</si>
  <si>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</si>
  <si>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</si>
  <si>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</si>
  <si>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</si>
  <si>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</si>
  <si>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</si>
  <si>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</si>
  <si>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</si>
  <si>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</si>
  <si>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</si>
  <si>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</si>
  <si>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</si>
  <si>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</si>
  <si>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</si>
  <si>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</si>
  <si>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</si>
  <si>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</si>
  <si>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</si>
  <si>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</si>
  <si>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</si>
  <si>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</si>
  <si>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</si>
  <si>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</si>
  <si>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</si>
  <si>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</si>
  <si>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</si>
  <si>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</si>
  <si>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</si>
  <si>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</si>
  <si>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</si>
  <si>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</si>
  <si>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</si>
  <si>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</si>
  <si>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</si>
  <si>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</si>
  <si>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</si>
  <si>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</si>
  <si>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</si>
  <si>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</si>
  <si>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</si>
  <si>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</si>
  <si>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</si>
  <si>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</si>
  <si>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</si>
  <si>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</si>
  <si>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</si>
  <si>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</si>
  <si>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</si>
  <si>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</si>
  <si>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</si>
  <si>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</si>
  <si>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</si>
  <si>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</si>
  <si>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</si>
  <si>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</si>
  <si>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</si>
  <si>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</si>
  <si>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</si>
  <si>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</si>
  <si>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</si>
  <si>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</si>
  <si>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</si>
  <si>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</si>
  <si>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</si>
  <si>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</si>
  <si>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</si>
  <si>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</si>
  <si>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</si>
  <si>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</si>
  <si>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</si>
  <si>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</si>
  <si>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</si>
  <si>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</si>
  <si>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</si>
  <si>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</si>
  <si>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</si>
  <si>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</si>
  <si>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</si>
  <si>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</si>
  <si>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</si>
  <si>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</si>
  <si>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</si>
  <si>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</si>
  <si>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</si>
  <si>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</si>
  <si>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</si>
  <si>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</si>
  <si>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</si>
  <si>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</si>
  <si>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</si>
  <si>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</si>
  <si>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</si>
  <si>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</si>
  <si>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</si>
  <si>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</si>
  <si>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</si>
  <si>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</si>
  <si>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</si>
  <si>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</si>
  <si>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</si>
  <si>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</si>
  <si>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</si>
  <si>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</si>
  <si>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</si>
  <si>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</si>
  <si>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</si>
  <si>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</si>
  <si>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</si>
  <si>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</si>
  <si>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</si>
  <si>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</si>
  <si>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</si>
  <si>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</si>
  <si>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</si>
  <si>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</si>
  <si>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</si>
  <si>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</si>
  <si>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</si>
  <si>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</si>
  <si>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</si>
  <si>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</si>
  <si>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</si>
  <si>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</si>
  <si>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</si>
  <si>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</si>
  <si>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</si>
  <si>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</si>
  <si>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</si>
  <si>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</si>
  <si>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</si>
  <si>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</si>
  <si>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</si>
  <si>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</si>
  <si>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</si>
  <si>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</si>
  <si>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</si>
  <si>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</si>
  <si>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</si>
  <si>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</si>
  <si>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</si>
  <si>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</si>
  <si>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</si>
  <si>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</si>
  <si>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</si>
  <si>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</si>
  <si>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</si>
  <si>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</si>
  <si>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</si>
  <si>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</si>
  <si>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</si>
  <si>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</si>
  <si>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</si>
  <si>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</si>
  <si>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</si>
  <si>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</si>
  <si>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</si>
  <si>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</si>
  <si>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</si>
  <si>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</si>
  <si>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</si>
  <si>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</si>
  <si>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</si>
  <si>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</si>
  <si>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</si>
  <si>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</si>
  <si>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</si>
  <si>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</si>
  <si>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</si>
  <si>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</si>
  <si>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</si>
  <si>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</si>
  <si>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</si>
  <si>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</si>
  <si>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</si>
  <si>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</si>
  <si>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</si>
  <si>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</si>
  <si>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</si>
  <si>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</si>
  <si>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</si>
  <si>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</si>
  <si>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</si>
  <si>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</si>
  <si>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</si>
  <si>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</si>
  <si>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</si>
  <si>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</si>
  <si>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</si>
  <si>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</si>
  <si>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</si>
  <si>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</si>
  <si>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</si>
  <si>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</si>
  <si>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</si>
  <si>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</si>
  <si>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</si>
  <si>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</si>
  <si>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</si>
  <si>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</si>
  <si>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</si>
  <si>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</si>
  <si>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</si>
  <si>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</si>
  <si>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</si>
  <si>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</si>
  <si>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</si>
  <si>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</si>
  <si>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</si>
  <si>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</si>
  <si>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</si>
  <si>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</si>
  <si>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</si>
  <si>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</si>
  <si>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</si>
  <si>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</si>
  <si>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</si>
  <si>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</si>
  <si>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</si>
  <si>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</si>
  <si>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</si>
  <si>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</si>
  <si>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</si>
  <si>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</si>
  <si>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</si>
  <si>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</si>
  <si>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</si>
  <si>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</si>
  <si>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</si>
  <si>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</si>
  <si>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</si>
  <si>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</si>
  <si>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</si>
  <si>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</si>
  <si>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</si>
  <si>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</si>
  <si>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</si>
  <si>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</si>
  <si>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</si>
  <si>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</si>
  <si>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</si>
  <si>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</si>
  <si>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</si>
  <si>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</si>
  <si>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</si>
  <si>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</si>
  <si>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</si>
  <si>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</si>
  <si>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</si>
  <si>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</si>
  <si>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</si>
  <si>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</si>
  <si>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</si>
  <si>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</si>
  <si>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</si>
  <si>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</si>
  <si>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</si>
  <si>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</si>
  <si>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</si>
  <si>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</si>
  <si>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</si>
  <si>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</si>
  <si>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</si>
  <si>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</si>
  <si>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</si>
  <si>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</si>
  <si>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</si>
  <si>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</si>
  <si>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</si>
  <si>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</si>
  <si>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</si>
  <si>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</si>
  <si>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</si>
  <si>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</si>
  <si>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</si>
  <si>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</si>
  <si>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</si>
  <si>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</si>
  <si>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</si>
  <si>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</si>
  <si>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</si>
  <si>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</si>
  <si>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</si>
  <si>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</si>
  <si>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</si>
  <si>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</si>
  <si>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</si>
  <si>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</si>
  <si>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</si>
  <si>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</si>
  <si>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</si>
  <si>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</si>
  <si>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</si>
  <si>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</si>
  <si>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</si>
  <si>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</si>
  <si>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</si>
  <si>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</si>
  <si>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</si>
  <si>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</si>
  <si>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</si>
  <si>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</si>
  <si>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</si>
  <si>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</si>
  <si>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</si>
  <si>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</si>
  <si>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</si>
  <si>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</si>
  <si>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</si>
  <si>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</si>
  <si>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</si>
  <si>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</si>
  <si>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</si>
  <si>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</si>
  <si>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</si>
  <si>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</si>
  <si>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</si>
  <si>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</si>
  <si>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</si>
  <si>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</si>
  <si>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</si>
  <si>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</si>
  <si>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</si>
  <si>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</si>
  <si>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</si>
  <si>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</si>
  <si>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</si>
  <si>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</si>
  <si>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</si>
  <si>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</si>
  <si>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</si>
  <si>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</si>
  <si>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</si>
  <si>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</si>
  <si>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</si>
  <si>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</si>
  <si>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</si>
  <si>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</si>
  <si>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</si>
  <si>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</si>
  <si>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</si>
  <si>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</si>
  <si>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</si>
  <si>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</si>
  <si>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</si>
  <si>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</si>
  <si>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</si>
  <si>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</si>
  <si>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</si>
  <si>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</si>
  <si>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</si>
  <si>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</si>
  <si>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</si>
  <si>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</si>
  <si>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</si>
  <si>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</si>
  <si>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</si>
  <si>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</si>
  <si>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</si>
  <si>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</si>
  <si>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</si>
  <si>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</si>
  <si>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</si>
  <si>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</si>
  <si>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</si>
  <si>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</si>
  <si>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</si>
  <si>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</si>
  <si>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</si>
  <si>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</si>
  <si>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</si>
  <si>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</si>
  <si>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</si>
  <si>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</si>
  <si>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</si>
  <si>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</si>
  <si>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</si>
  <si>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</si>
  <si>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</si>
  <si>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</si>
  <si>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</si>
  <si>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</si>
  <si>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</si>
  <si>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</si>
  <si>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</si>
  <si>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</si>
  <si>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</si>
  <si>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</si>
  <si>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</si>
  <si>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</si>
  <si>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</si>
  <si>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</si>
  <si>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</si>
  <si>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</si>
  <si>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</si>
  <si>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</si>
  <si>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</si>
  <si>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</si>
  <si>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</si>
  <si>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</si>
  <si>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</si>
  <si>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</si>
  <si>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</si>
  <si>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</si>
  <si>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</si>
  <si>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</si>
  <si>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</si>
  <si>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</si>
  <si>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</si>
  <si>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</si>
  <si>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</si>
  <si>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</si>
  <si>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</si>
  <si>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</si>
  <si>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</si>
  <si>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</si>
  <si>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</si>
  <si>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</si>
  <si>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</si>
  <si>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</si>
  <si>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</si>
  <si>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</si>
  <si>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</si>
  <si>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</si>
  <si>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</si>
  <si>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</si>
  <si>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</si>
  <si>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</si>
  <si>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</si>
  <si>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</si>
  <si>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</si>
  <si>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</si>
  <si>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</si>
  <si>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</si>
  <si>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</si>
  <si>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</si>
  <si>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</si>
  <si>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</si>
  <si>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</si>
  <si>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</si>
  <si>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</si>
  <si>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</si>
  <si>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</si>
  <si>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</si>
  <si>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</si>
  <si>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</si>
  <si>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</si>
  <si>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</si>
  <si>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</si>
  <si>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</si>
  <si>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</si>
  <si>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</si>
  <si>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</si>
  <si>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</si>
  <si>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</si>
  <si>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</si>
  <si>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</si>
  <si>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</si>
  <si>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</si>
  <si>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</si>
  <si>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</si>
  <si>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</si>
  <si>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</si>
  <si>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</si>
  <si>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</si>
  <si>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</si>
  <si>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</si>
  <si>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</si>
  <si>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</si>
  <si>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</si>
  <si>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</si>
  <si>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</si>
  <si>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</si>
  <si>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</si>
  <si>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</si>
  <si>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</si>
  <si>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</si>
  <si>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</si>
  <si>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</si>
  <si>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</si>
  <si>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</si>
  <si>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</si>
  <si>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</si>
  <si>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</si>
  <si>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</si>
  <si>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</si>
  <si>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</si>
  <si>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</si>
  <si>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</si>
  <si>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</si>
  <si>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</si>
  <si>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</si>
  <si>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</si>
  <si>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</si>
  <si>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</si>
  <si>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</si>
  <si>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</si>
  <si>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</si>
  <si>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</si>
  <si>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</si>
  <si>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</si>
  <si>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</si>
  <si>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</si>
  <si>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</si>
  <si>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</si>
  <si>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</si>
  <si>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</si>
  <si>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</si>
  <si>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</si>
  <si>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</si>
  <si>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</si>
  <si>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</si>
  <si>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</si>
  <si>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</si>
  <si>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</si>
  <si>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</si>
  <si>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</si>
  <si>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</si>
  <si>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</si>
  <si>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</si>
  <si>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</si>
  <si>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</si>
  <si>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</si>
  <si>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</si>
  <si>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</si>
  <si>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</si>
  <si>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</si>
  <si>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</si>
  <si>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</si>
  <si>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</si>
  <si>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</si>
  <si>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</si>
  <si>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</si>
  <si>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</si>
  <si>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</si>
  <si>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</si>
  <si>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</si>
  <si>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</si>
  <si>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</si>
  <si>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</si>
  <si>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</si>
  <si>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</si>
  <si>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</si>
  <si>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</si>
  <si>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</si>
  <si>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</si>
  <si>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</si>
  <si>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</si>
  <si>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</si>
  <si>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</si>
  <si>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</si>
  <si>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</si>
  <si>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</si>
  <si>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</si>
  <si>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</si>
  <si>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</si>
  <si>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</si>
  <si>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</si>
  <si>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</si>
  <si>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</si>
  <si>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</si>
  <si>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</si>
  <si>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</si>
  <si>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</si>
  <si>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</si>
  <si>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</si>
  <si>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</si>
  <si>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</si>
  <si>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</si>
  <si>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</si>
  <si>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</si>
  <si>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</si>
  <si>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</si>
  <si>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</si>
  <si>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</si>
  <si>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</si>
  <si>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</si>
  <si>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</si>
  <si>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</si>
  <si>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</si>
  <si>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</si>
  <si>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</si>
  <si>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</si>
  <si>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</si>
  <si>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</si>
  <si>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</si>
  <si>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</si>
  <si>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</si>
  <si>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</si>
  <si>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</si>
  <si>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</si>
  <si>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</si>
  <si>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</si>
  <si>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</si>
  <si>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</si>
  <si>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</si>
  <si>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</si>
  <si>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</si>
  <si>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</si>
  <si>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</si>
  <si>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</si>
  <si>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</si>
  <si>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</si>
  <si>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</si>
  <si>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</si>
  <si>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</si>
  <si>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</si>
  <si>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</si>
  <si>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</si>
  <si>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</si>
  <si>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</si>
  <si>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</si>
  <si>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</si>
  <si>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</si>
  <si>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</si>
  <si>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</si>
  <si>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</si>
  <si>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</si>
  <si>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</si>
  <si>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</si>
  <si>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</si>
  <si>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</si>
  <si>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</si>
  <si>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</si>
  <si>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</si>
  <si>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</si>
  <si>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</si>
  <si>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</si>
  <si>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</si>
  <si>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</si>
  <si>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</si>
  <si>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</si>
  <si>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</si>
  <si>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</si>
  <si>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</si>
  <si>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</si>
  <si>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</si>
  <si>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</si>
  <si>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</si>
  <si>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</si>
  <si>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</si>
  <si>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</si>
  <si>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</si>
  <si>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</si>
  <si>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</si>
  <si>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</si>
  <si>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</si>
  <si>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</si>
  <si>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</si>
  <si>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</si>
  <si>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</si>
  <si>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</si>
  <si>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</si>
  <si>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</si>
  <si>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</si>
  <si>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</si>
  <si>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</si>
  <si>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</si>
  <si>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</si>
  <si>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</si>
  <si>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</si>
  <si>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</si>
  <si>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</si>
  <si>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</si>
  <si>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</si>
  <si>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</si>
  <si>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</si>
  <si>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</si>
  <si>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</si>
  <si>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</si>
  <si>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</si>
  <si>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</si>
  <si>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</si>
  <si>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</si>
  <si>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</si>
  <si>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</si>
  <si>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</si>
  <si>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</si>
  <si>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</si>
  <si>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</si>
  <si>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</si>
  <si>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</si>
  <si>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</si>
  <si>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</si>
  <si>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</si>
  <si>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</si>
  <si>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</si>
  <si>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</si>
  <si>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</si>
  <si>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</si>
  <si>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</si>
  <si>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</si>
  <si>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</si>
  <si>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</si>
  <si>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</si>
  <si>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</si>
  <si>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</si>
  <si>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</si>
  <si>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</si>
  <si>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</si>
  <si>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</si>
  <si>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</si>
  <si>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</si>
  <si>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</si>
  <si>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</si>
  <si>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</si>
  <si>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</si>
  <si>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</si>
  <si>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</si>
  <si>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</si>
  <si>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</si>
  <si>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</si>
  <si>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</si>
  <si>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</si>
  <si>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</si>
  <si>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</si>
  <si>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</si>
  <si>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</si>
  <si>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</si>
  <si>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</si>
  <si>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</si>
  <si>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</si>
  <si>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</si>
  <si>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</si>
  <si>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</si>
  <si>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</si>
  <si>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</si>
  <si>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</si>
  <si>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</si>
  <si>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</si>
  <si>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</si>
  <si>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</si>
  <si>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</si>
  <si>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</si>
  <si>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</si>
  <si>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</si>
  <si>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</si>
  <si>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</si>
  <si>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</si>
  <si>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</si>
  <si>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</si>
  <si>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</si>
  <si>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</si>
  <si>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</si>
  <si>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</si>
  <si>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</si>
  <si>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</si>
  <si>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</si>
  <si>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</si>
  <si>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</si>
  <si>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</si>
  <si>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</si>
  <si>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</si>
  <si>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</si>
  <si>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</si>
  <si>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</si>
  <si>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</si>
  <si>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</si>
  <si>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</si>
  <si>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</si>
  <si>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</si>
  <si>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</si>
  <si>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</si>
  <si>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</si>
  <si>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</si>
  <si>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</si>
  <si>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</si>
  <si>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</si>
  <si>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</si>
  <si>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</si>
  <si>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</si>
  <si>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</si>
  <si>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</si>
  <si>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</si>
  <si>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</si>
  <si>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</si>
  <si>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</si>
  <si>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</si>
  <si>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</si>
  <si>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</si>
  <si>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</si>
  <si>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</si>
  <si>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</si>
  <si>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</si>
  <si>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</si>
  <si>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</si>
  <si>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</si>
  <si>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</si>
  <si>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</si>
  <si>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</si>
  <si>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</si>
  <si>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</si>
  <si>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</si>
  <si>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</si>
  <si>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</si>
  <si>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</si>
  <si>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</si>
  <si>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</si>
  <si>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</si>
  <si>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</si>
  <si>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</si>
  <si>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</si>
  <si>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</si>
  <si>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</si>
  <si>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</si>
  <si>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</si>
  <si>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</si>
  <si>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</si>
  <si>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</si>
  <si>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</si>
  <si>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</si>
  <si>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</si>
  <si>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</si>
  <si>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</si>
  <si>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</si>
  <si>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</si>
  <si>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</si>
  <si>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</si>
  <si>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</si>
  <si>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</si>
  <si>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</si>
  <si>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</si>
  <si>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</si>
  <si>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</si>
  <si>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</si>
  <si>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</si>
  <si>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</si>
  <si>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</si>
  <si>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</si>
  <si>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</si>
  <si>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</si>
  <si>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</si>
  <si>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</si>
  <si>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</si>
  <si>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</si>
  <si>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</si>
  <si>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</si>
  <si>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</si>
  <si>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</si>
  <si>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</si>
  <si>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</si>
  <si>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</si>
  <si>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</si>
  <si>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</si>
  <si>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</si>
  <si>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</si>
  <si>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</si>
  <si>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</si>
  <si>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</si>
  <si>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</si>
  <si>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</si>
  <si>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</si>
  <si>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</si>
  <si>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</si>
  <si>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</si>
  <si>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</si>
  <si>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</si>
  <si>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</si>
  <si>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</si>
  <si>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</si>
  <si>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</si>
  <si>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</si>
  <si>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</si>
  <si>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</si>
  <si>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</si>
  <si>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</si>
  <si>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</si>
  <si>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</si>
  <si>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</si>
  <si>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</si>
  <si>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</si>
  <si>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</si>
  <si>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</si>
  <si>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</si>
  <si>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</si>
  <si>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</si>
  <si>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</si>
  <si>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</si>
  <si>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</si>
  <si>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</si>
  <si>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</si>
  <si>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</si>
  <si>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</si>
  <si>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</si>
  <si>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</si>
  <si>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</si>
  <si>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</si>
  <si>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</si>
  <si>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</si>
  <si>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</si>
  <si>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</si>
  <si>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</si>
  <si>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</si>
  <si>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</si>
  <si>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</si>
  <si>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</si>
  <si>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</si>
  <si>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</si>
  <si>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</si>
  <si>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</si>
  <si>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</si>
  <si>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</si>
  <si>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</si>
  <si>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</si>
  <si>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</si>
  <si>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</si>
  <si>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</si>
  <si>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</si>
  <si>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</si>
  <si>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</si>
  <si>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</si>
  <si>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</si>
  <si>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</si>
  <si>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</si>
  <si>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</si>
  <si>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</si>
  <si>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</si>
  <si>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</si>
  <si>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</si>
  <si>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</si>
  <si>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</si>
  <si>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</si>
  <si>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</si>
  <si>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</si>
  <si>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</si>
  <si>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</si>
  <si>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</si>
  <si>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</si>
  <si>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</si>
  <si>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</si>
  <si>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</si>
  <si>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</si>
  <si>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</si>
  <si>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</si>
  <si>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</si>
  <si>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</si>
  <si>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</si>
  <si>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</si>
  <si>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</si>
  <si>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</si>
  <si>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</si>
  <si>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</si>
  <si>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</si>
  <si>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</si>
  <si>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</si>
  <si>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</si>
  <si>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</si>
  <si>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</si>
  <si>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</si>
  <si>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</si>
  <si>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</si>
  <si>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</si>
  <si>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</si>
  <si>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</si>
  <si>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</si>
  <si>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</si>
  <si>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</si>
  <si>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</si>
  <si>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</si>
  <si>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</si>
  <si>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</si>
  <si>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</si>
  <si>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</si>
  <si>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</si>
  <si>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</si>
  <si>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</si>
  <si>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</si>
  <si>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</si>
  <si>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</si>
  <si>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</si>
  <si>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</si>
  <si>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</si>
  <si>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</si>
  <si>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</si>
  <si>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</si>
  <si>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</si>
  <si>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</si>
  <si>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</si>
  <si>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</si>
  <si>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</si>
  <si>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</si>
  <si>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</si>
  <si>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</si>
  <si>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</si>
  <si>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</si>
  <si>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</si>
  <si>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</si>
  <si>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</si>
  <si>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</si>
  <si>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</si>
  <si>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</si>
  <si>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</si>
  <si>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</si>
  <si>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</si>
  <si>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</si>
  <si>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</si>
  <si>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</si>
  <si>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</si>
  <si>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</si>
  <si>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</si>
  <si>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</si>
  <si>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</si>
  <si>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</si>
  <si>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</si>
  <si>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</si>
  <si>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</si>
  <si>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</si>
  <si>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</si>
  <si>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</si>
  <si>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</si>
  <si>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</si>
  <si>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</si>
  <si>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</si>
  <si>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</si>
  <si>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</si>
  <si>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</si>
  <si>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</si>
  <si>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</si>
  <si>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</si>
  <si>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</si>
  <si>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</si>
  <si>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</si>
  <si>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</si>
  <si>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</si>
  <si>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</si>
  <si>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</si>
  <si>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</si>
  <si>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</si>
  <si>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</si>
  <si>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</si>
  <si>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</si>
  <si>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</si>
  <si>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</si>
  <si>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</si>
  <si>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</si>
  <si>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</si>
  <si>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</si>
  <si>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</si>
  <si>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</si>
  <si>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</si>
  <si>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</si>
  <si>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</si>
  <si>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</si>
  <si>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</si>
  <si>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</si>
  <si>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</si>
  <si>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</si>
  <si>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</si>
  <si>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</si>
  <si>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</si>
  <si>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</si>
  <si>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</si>
  <si>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</si>
  <si>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</si>
  <si>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</si>
  <si>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</si>
  <si>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</si>
  <si>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</si>
  <si>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</si>
  <si>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</si>
  <si>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</si>
  <si>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</si>
  <si>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</si>
  <si>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</si>
  <si>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</si>
  <si>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</si>
  <si>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</si>
  <si>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</si>
  <si>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</si>
  <si>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</si>
  <si>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</si>
  <si>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</si>
  <si>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</si>
  <si>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</si>
  <si>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</si>
  <si>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</si>
  <si>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</si>
  <si>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</si>
  <si>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</si>
  <si>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</si>
  <si>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</si>
  <si>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</si>
  <si>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</si>
  <si>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</si>
  <si>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</si>
  <si>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</si>
  <si>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</si>
  <si>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</si>
  <si>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</si>
  <si>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</si>
  <si>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</si>
  <si>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</si>
  <si>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</si>
  <si>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</si>
  <si>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</si>
  <si>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</si>
  <si>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</si>
  <si>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</si>
  <si>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</si>
  <si>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</si>
  <si>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</si>
  <si>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</si>
  <si>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</si>
  <si>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</si>
  <si>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</si>
  <si>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</si>
  <si>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</si>
  <si>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</si>
  <si>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</si>
  <si>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</si>
  <si>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</si>
  <si>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</si>
  <si>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</si>
  <si>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</si>
  <si>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</si>
  <si>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</si>
  <si>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</si>
  <si>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</si>
  <si>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</si>
  <si>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</si>
  <si>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</si>
  <si>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</si>
  <si>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</si>
  <si>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</si>
  <si>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</si>
  <si>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</si>
  <si>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</si>
  <si>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</si>
  <si>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</si>
  <si>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</si>
  <si>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</si>
  <si>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</si>
  <si>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</si>
  <si>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</si>
  <si>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</si>
  <si>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</si>
  <si>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</si>
  <si>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</si>
  <si>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</si>
  <si>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</si>
  <si>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</si>
  <si>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</si>
  <si>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</si>
  <si>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</si>
  <si>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</si>
  <si>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</si>
  <si>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</si>
  <si>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</si>
  <si>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</si>
  <si>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</si>
  <si>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</si>
  <si>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</si>
  <si>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</si>
  <si>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</si>
  <si>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</si>
  <si>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</si>
  <si>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</si>
  <si>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</si>
  <si>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</si>
  <si>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</si>
  <si>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</si>
  <si>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</si>
  <si>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</si>
  <si>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</si>
  <si>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</si>
  <si>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</si>
  <si>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</si>
  <si>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</si>
  <si>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</si>
  <si>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</si>
  <si>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</si>
  <si>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</si>
  <si>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</si>
  <si>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</si>
  <si>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</si>
  <si>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</si>
  <si>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</si>
  <si>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</si>
  <si>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</si>
  <si>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</si>
  <si>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</si>
  <si>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</si>
  <si>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</si>
  <si>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</si>
  <si>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</si>
  <si>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</si>
  <si>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</si>
  <si>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</si>
  <si>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</si>
  <si>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</si>
  <si>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</si>
  <si>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</si>
  <si>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</si>
  <si>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</si>
  <si>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</si>
  <si>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</si>
  <si>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</si>
  <si>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</si>
  <si>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</si>
  <si>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</si>
  <si>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</si>
  <si>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</si>
  <si>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</si>
  <si>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</si>
  <si>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</si>
  <si>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</si>
  <si>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</si>
  <si>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</si>
  <si>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</si>
  <si>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</si>
  <si>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</si>
  <si>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</si>
  <si>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</si>
  <si>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</si>
  <si>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</si>
  <si>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</si>
  <si>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</si>
  <si>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</si>
  <si>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</si>
  <si>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</si>
  <si>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</si>
  <si>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</si>
  <si>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</si>
  <si>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</si>
  <si>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</si>
  <si>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</si>
  <si>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</si>
  <si>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</si>
  <si>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</si>
  <si>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</si>
  <si>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</si>
  <si>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</si>
  <si>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</si>
  <si>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</si>
  <si>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</si>
  <si>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</si>
  <si>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</si>
  <si>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</si>
  <si>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</si>
  <si>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</si>
  <si>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</si>
  <si>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</si>
  <si>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</si>
  <si>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</si>
  <si>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</si>
  <si>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</si>
  <si>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</si>
  <si>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</si>
  <si>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</si>
  <si>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</si>
  <si>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</si>
  <si>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</si>
  <si>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</si>
  <si>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</si>
  <si>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</si>
  <si>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</si>
  <si>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</si>
  <si>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</si>
  <si>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</si>
  <si>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</si>
  <si>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</si>
  <si>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</si>
  <si>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</si>
  <si>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</si>
  <si>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</si>
  <si>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</si>
  <si>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</si>
  <si>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</si>
  <si>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</si>
  <si>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</si>
  <si>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</si>
  <si>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</si>
  <si>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</si>
  <si>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</si>
  <si>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</si>
  <si>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</si>
  <si>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</si>
  <si>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</si>
  <si>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</si>
  <si>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</si>
  <si>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</si>
  <si>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</si>
  <si>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</si>
  <si>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</si>
  <si>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</si>
  <si>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</si>
  <si>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</si>
  <si>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</si>
  <si>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</si>
  <si>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</si>
  <si>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</si>
  <si>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</si>
  <si>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</si>
  <si>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</si>
  <si>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</si>
  <si>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</si>
  <si>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</si>
  <si>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</si>
  <si>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</si>
  <si>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</si>
  <si>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</si>
  <si>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</si>
  <si>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</si>
  <si>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</si>
  <si>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</si>
  <si>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</si>
  <si>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</si>
  <si>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</si>
  <si>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</si>
  <si>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</si>
  <si>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</si>
  <si>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</si>
  <si>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</si>
  <si>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</si>
  <si>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</si>
  <si>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</si>
  <si>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</si>
  <si>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</si>
  <si>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</si>
  <si>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</si>
  <si>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</si>
  <si>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</si>
  <si>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</si>
  <si>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</si>
  <si>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</si>
  <si>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</si>
  <si>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</si>
  <si>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</si>
  <si>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</si>
  <si>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</si>
  <si>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</si>
  <si>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</si>
  <si>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</si>
  <si>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</si>
  <si>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</si>
  <si>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</si>
  <si>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</si>
  <si>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</si>
  <si>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</si>
  <si>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</si>
  <si>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</si>
  <si>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</si>
  <si>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</si>
  <si>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</si>
  <si>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</si>
  <si>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</si>
  <si>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</si>
  <si>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</si>
  <si>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</si>
  <si>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</si>
  <si>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</si>
  <si>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</si>
  <si>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</si>
  <si>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</si>
  <si>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</si>
  <si>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</si>
  <si>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</si>
  <si>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</si>
  <si>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</si>
  <si>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</si>
  <si>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</si>
  <si>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</si>
  <si>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</si>
  <si>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</si>
  <si>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</si>
  <si>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</si>
  <si>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</si>
  <si>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</si>
  <si>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</si>
  <si>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</si>
  <si>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</si>
  <si>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</si>
  <si>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</si>
  <si>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</si>
  <si>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</si>
  <si>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</si>
  <si>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</si>
  <si>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</si>
  <si>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</si>
  <si>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</si>
  <si>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</si>
  <si>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</si>
  <si>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</si>
  <si>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</si>
  <si>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</si>
  <si>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</si>
  <si>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</si>
  <si>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</si>
  <si>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</si>
  <si>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</si>
  <si>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</si>
  <si>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</si>
  <si>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</si>
  <si>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</si>
  <si>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</si>
  <si>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</si>
  <si>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</si>
  <si>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</si>
  <si>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</si>
  <si>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</si>
  <si>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</si>
  <si>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</si>
  <si>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</si>
  <si>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</si>
  <si>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</si>
  <si>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</si>
  <si>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</si>
  <si>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</si>
  <si>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</si>
  <si>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</si>
  <si>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</si>
  <si>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</si>
  <si>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</si>
  <si>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</si>
  <si>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</si>
  <si>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</si>
  <si>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</si>
  <si>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</si>
  <si>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</si>
  <si>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</si>
  <si>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</si>
  <si>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</si>
  <si>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</si>
  <si>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</si>
  <si>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</si>
  <si>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</si>
  <si>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</si>
  <si>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</si>
  <si>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</si>
  <si>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</si>
  <si>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</si>
  <si>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</si>
  <si>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</si>
  <si>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</si>
  <si>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</si>
  <si>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</si>
  <si>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</si>
  <si>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</si>
  <si>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</si>
  <si>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</si>
  <si>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</si>
  <si>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</si>
  <si>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</si>
  <si>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</si>
  <si>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</si>
  <si>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</si>
  <si>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</si>
  <si>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</si>
  <si>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</si>
  <si>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</si>
  <si>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</si>
  <si>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</si>
  <si>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</si>
  <si>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</si>
  <si>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</si>
  <si>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</si>
  <si>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</si>
  <si>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</si>
  <si>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</si>
  <si>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</si>
  <si>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</si>
  <si>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</si>
  <si>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</si>
  <si>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</si>
  <si>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</si>
  <si>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</si>
  <si>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</si>
  <si>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</si>
  <si>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</si>
  <si>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</si>
  <si>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</si>
  <si>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</si>
  <si>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</si>
  <si>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</si>
  <si>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</si>
  <si>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</si>
  <si>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</si>
  <si>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</si>
  <si>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</si>
  <si>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</si>
  <si>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</si>
  <si>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</si>
  <si>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</si>
  <si>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</si>
  <si>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</si>
  <si>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</si>
  <si>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</si>
  <si>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</si>
  <si>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</si>
  <si>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</si>
  <si>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</si>
  <si>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</si>
  <si>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</si>
  <si>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</si>
  <si>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</si>
  <si>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</si>
  <si>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</si>
  <si>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</si>
  <si>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</si>
  <si>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</si>
  <si>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</si>
  <si>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</si>
  <si>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</si>
  <si>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</si>
  <si>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</si>
  <si>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</si>
  <si>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</si>
  <si>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</si>
  <si>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</si>
  <si>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</si>
  <si>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</si>
  <si>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</si>
  <si>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</si>
  <si>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</si>
  <si>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</si>
  <si>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</si>
  <si>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</si>
  <si>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</si>
  <si>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</si>
  <si>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</si>
  <si>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</si>
  <si>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</si>
  <si>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</si>
  <si>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</si>
  <si>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</si>
  <si>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</si>
  <si>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</si>
  <si>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</si>
  <si>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</si>
  <si>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</si>
  <si>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</si>
  <si>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</si>
  <si>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</si>
  <si>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</si>
  <si>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</si>
  <si>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</si>
  <si>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</si>
  <si>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</si>
  <si>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</si>
  <si>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</si>
  <si>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</si>
  <si>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</si>
  <si>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</si>
  <si>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</si>
  <si>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</si>
  <si>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</si>
  <si>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</si>
  <si>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</si>
  <si>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</si>
  <si>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</si>
  <si>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</si>
  <si>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</si>
  <si>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</si>
  <si>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</si>
  <si>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</si>
  <si>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</si>
  <si>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</si>
  <si>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</si>
  <si>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</si>
  <si>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</si>
  <si>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</si>
  <si>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</si>
  <si>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</si>
  <si>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</si>
  <si>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</si>
  <si>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</si>
  <si>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</si>
  <si>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</si>
  <si>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</si>
  <si>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</si>
  <si>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</si>
  <si>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</si>
  <si>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</si>
  <si>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</si>
  <si>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</si>
  <si>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</si>
  <si>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</si>
  <si>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</si>
  <si>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</si>
  <si>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</si>
  <si>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</si>
  <si>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</si>
  <si>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</si>
  <si>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</si>
  <si>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</si>
  <si>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</si>
  <si>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</si>
  <si>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</si>
  <si>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</si>
  <si>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</si>
  <si>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</si>
  <si>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</si>
  <si>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</si>
  <si>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</si>
  <si>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</si>
  <si>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</si>
  <si>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</si>
  <si>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</si>
  <si>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</si>
  <si>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</si>
  <si>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</si>
  <si>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</si>
  <si>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</si>
  <si>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</si>
  <si>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</si>
  <si>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</si>
  <si>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</si>
  <si>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</si>
  <si>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</si>
  <si>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</si>
  <si>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</si>
  <si>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</si>
  <si>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</si>
  <si>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</si>
  <si>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</si>
  <si>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</si>
  <si>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</si>
  <si>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</si>
  <si>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</si>
  <si>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</si>
  <si>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</si>
  <si>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</si>
  <si>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</si>
  <si>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</si>
  <si>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</si>
  <si>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</si>
  <si>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</si>
  <si>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</si>
  <si>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</si>
  <si>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</si>
  <si>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</si>
  <si>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</si>
  <si>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</si>
  <si>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</si>
  <si>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</si>
  <si>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</si>
  <si>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</si>
  <si>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</si>
  <si>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</si>
  <si>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</si>
  <si>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</si>
  <si>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</si>
  <si>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</si>
  <si>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</si>
  <si>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</si>
  <si>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</si>
  <si>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</si>
  <si>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</si>
  <si>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</si>
  <si>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</si>
  <si>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</si>
  <si>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</si>
  <si>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</si>
  <si>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</si>
  <si>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</si>
  <si>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</si>
  <si>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</si>
  <si>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</si>
  <si>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</si>
  <si>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</si>
  <si>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</si>
  <si>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</si>
  <si>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</si>
  <si>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</si>
  <si>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</si>
  <si>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</si>
  <si>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</si>
  <si>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</si>
  <si>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</si>
  <si>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</si>
  <si>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</si>
  <si>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</si>
  <si>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</si>
  <si>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</si>
  <si>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</si>
  <si>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</si>
  <si>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</si>
  <si>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</si>
  <si>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</si>
  <si>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</si>
  <si>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</si>
  <si>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</si>
  <si>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</si>
  <si>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</si>
  <si>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</si>
  <si>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</si>
  <si>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</si>
  <si>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</si>
  <si>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</si>
  <si>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</si>
  <si>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</si>
  <si>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</si>
  <si>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</si>
  <si>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</si>
  <si>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</si>
  <si>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</si>
  <si>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</si>
  <si>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</si>
  <si>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</si>
  <si>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</si>
  <si>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</si>
  <si>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</si>
  <si>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</si>
  <si>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</si>
  <si>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</si>
  <si>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</si>
  <si>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</si>
  <si>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</si>
  <si>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</si>
  <si>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</si>
  <si>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</si>
  <si>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</si>
  <si>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</si>
  <si>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</si>
  <si>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</si>
  <si>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</si>
  <si>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</si>
  <si>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</si>
  <si>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</si>
  <si>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</si>
  <si>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</si>
  <si>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</si>
  <si>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</si>
  <si>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</si>
  <si>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</si>
  <si>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</si>
  <si>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</si>
  <si>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</si>
  <si>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</si>
  <si>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</si>
  <si>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</si>
  <si>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</si>
  <si>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</si>
  <si>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</si>
  <si>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</si>
  <si>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</si>
  <si>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</si>
  <si>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</si>
  <si>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</si>
  <si>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</si>
  <si>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</si>
  <si>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</si>
  <si>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</si>
  <si>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</si>
  <si>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</si>
  <si>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</si>
  <si>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</si>
  <si>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</si>
  <si>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</si>
  <si>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</si>
  <si>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</si>
  <si>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</si>
  <si>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</si>
  <si>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</si>
  <si>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</si>
  <si>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</si>
  <si>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</si>
  <si>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</si>
  <si>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</si>
  <si>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</si>
  <si>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</si>
  <si>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</si>
  <si>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</si>
  <si>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</si>
  <si>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</si>
  <si>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</si>
  <si>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</si>
  <si>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</si>
  <si>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</si>
  <si>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</si>
  <si>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</si>
  <si>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</si>
  <si>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</si>
  <si>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</si>
  <si>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</si>
  <si>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</si>
  <si>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</si>
  <si>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</si>
  <si>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</si>
  <si>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</si>
  <si>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</si>
  <si>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</si>
  <si>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</si>
  <si>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</si>
  <si>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</si>
  <si>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</si>
  <si>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</si>
  <si>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</si>
  <si>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</si>
  <si>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</si>
  <si>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</si>
  <si>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</si>
  <si>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</si>
  <si>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</si>
  <si>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</si>
  <si>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</si>
  <si>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</si>
  <si>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</si>
  <si>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</si>
  <si>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</si>
  <si>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</si>
  <si>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</si>
  <si>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</si>
  <si>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</si>
  <si>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</si>
  <si>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</si>
  <si>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</si>
  <si>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</si>
  <si>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</si>
  <si>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</si>
  <si>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</si>
  <si>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</si>
  <si>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</si>
  <si>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</si>
  <si>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</si>
  <si>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</si>
  <si>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</si>
  <si>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</si>
  <si>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</si>
  <si>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</si>
  <si>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</si>
  <si>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</si>
  <si>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</si>
  <si>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</si>
  <si>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</si>
  <si>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</si>
  <si>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</si>
  <si>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</si>
  <si>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</si>
  <si>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</si>
  <si>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</si>
  <si>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</si>
  <si>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</si>
  <si>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</si>
  <si>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</si>
  <si>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</si>
  <si>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</si>
  <si>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</si>
  <si>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</si>
  <si>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</si>
  <si>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</si>
  <si>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</si>
  <si>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</si>
  <si>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</si>
  <si>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</si>
  <si>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</si>
  <si>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</si>
  <si>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</si>
  <si>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</si>
  <si>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</si>
  <si>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</si>
  <si>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</si>
  <si>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</si>
  <si>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</si>
  <si>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</si>
  <si>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</si>
  <si>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</si>
  <si>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</si>
  <si>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</si>
  <si>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</si>
  <si>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</si>
  <si>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</si>
  <si>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</si>
  <si>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</si>
  <si>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</si>
  <si>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</si>
  <si>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</si>
  <si>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</si>
  <si>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</si>
  <si>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</si>
  <si>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</si>
  <si>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</si>
  <si>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</si>
  <si>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</si>
  <si>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</si>
  <si>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</si>
  <si>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</si>
  <si>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</si>
  <si>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</si>
  <si>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</si>
  <si>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</si>
  <si>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</si>
  <si>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</si>
  <si>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</si>
  <si>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</si>
  <si>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</si>
  <si>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</si>
  <si>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</si>
  <si>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</si>
  <si>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</si>
  <si>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</si>
  <si>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</si>
  <si>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</si>
  <si>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</si>
  <si>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</si>
  <si>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</si>
  <si>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</si>
  <si>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</si>
  <si>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</si>
  <si>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</si>
  <si>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</si>
  <si>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</si>
  <si>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</si>
  <si>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</si>
  <si>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</si>
  <si>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</si>
  <si>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</si>
  <si>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</si>
  <si>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</si>
  <si>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</si>
  <si>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</si>
  <si>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</si>
  <si>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</si>
  <si>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</si>
  <si>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</si>
  <si>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</si>
  <si>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</si>
  <si>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</si>
  <si>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</si>
  <si>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</si>
  <si>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</si>
  <si>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</si>
  <si>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</si>
  <si>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</si>
  <si>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</si>
  <si>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</si>
  <si>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</si>
  <si>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</si>
  <si>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</si>
  <si>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</si>
  <si>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</si>
  <si>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</si>
  <si>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</si>
  <si>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</si>
  <si>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</si>
  <si>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</si>
  <si>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</si>
  <si>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</si>
  <si>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</si>
  <si>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</si>
  <si>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</si>
  <si>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</si>
  <si>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</si>
  <si>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</si>
  <si>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</si>
  <si>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</si>
  <si>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</si>
  <si>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</si>
  <si>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</si>
  <si>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</si>
  <si>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</si>
  <si>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</si>
  <si>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</si>
  <si>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</si>
  <si>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</si>
  <si>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</si>
  <si>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</si>
  <si>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</si>
  <si>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</si>
  <si>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</si>
  <si>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</si>
  <si>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</si>
  <si>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</si>
  <si>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</si>
  <si>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</si>
  <si>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</si>
  <si>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</si>
  <si>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</si>
  <si>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</si>
  <si>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</si>
  <si>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</si>
  <si>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</si>
  <si>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</si>
  <si>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</si>
  <si>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</si>
  <si>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</si>
  <si>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</si>
  <si>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</si>
  <si>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</si>
  <si>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</si>
  <si>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</si>
  <si>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</si>
  <si>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</si>
  <si>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</si>
  <si>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</si>
  <si>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</si>
  <si>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</si>
  <si>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</si>
  <si>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</si>
  <si>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</si>
  <si>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</si>
  <si>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</si>
  <si>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</si>
  <si>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</si>
  <si>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</si>
  <si>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</si>
  <si>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</si>
  <si>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</si>
  <si>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</si>
  <si>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</si>
  <si>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</si>
  <si>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</si>
  <si>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</si>
  <si>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</si>
  <si>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</si>
  <si>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</si>
  <si>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</si>
  <si>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</si>
  <si>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</si>
  <si>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</si>
  <si>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</si>
  <si>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</si>
  <si>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</si>
  <si>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</si>
  <si>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</si>
  <si>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</si>
  <si>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</si>
  <si>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</si>
  <si>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</si>
  <si>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</si>
  <si>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</si>
  <si>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</si>
  <si>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</si>
  <si>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</si>
  <si>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</si>
  <si>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</si>
  <si>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</si>
  <si>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</si>
  <si>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</si>
  <si>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</si>
  <si>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</si>
  <si>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</si>
  <si>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</si>
  <si>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</si>
  <si>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</si>
  <si>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</si>
  <si>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</si>
  <si>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</si>
  <si>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</si>
  <si>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</si>
  <si>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</si>
  <si>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</si>
  <si>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</si>
  <si>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</si>
  <si>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</si>
  <si>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</si>
  <si>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</si>
  <si>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</si>
  <si>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</si>
  <si>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</si>
  <si>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</si>
  <si>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</si>
  <si>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</si>
  <si>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</si>
  <si>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</si>
  <si>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</si>
  <si>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</si>
  <si>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</si>
  <si>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</si>
  <si>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</si>
  <si>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</si>
  <si>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</si>
  <si>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</si>
  <si>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</si>
  <si>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</si>
  <si>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</si>
  <si>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</si>
  <si>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</si>
  <si>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</si>
  <si>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</si>
  <si>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</si>
  <si>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</si>
  <si>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</si>
  <si>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</si>
  <si>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</si>
  <si>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</si>
  <si>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</si>
  <si>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</si>
  <si>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</si>
  <si>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</si>
  <si>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</si>
  <si>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</si>
  <si>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</si>
  <si>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</si>
  <si>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</si>
  <si>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</si>
  <si>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</si>
  <si>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</si>
  <si>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</si>
  <si>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</si>
  <si>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</si>
  <si>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</si>
  <si>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</si>
  <si>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</si>
  <si>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</si>
  <si>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</si>
  <si>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</si>
  <si>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</si>
  <si>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</si>
  <si>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</si>
  <si>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</si>
  <si>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</si>
  <si>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</si>
  <si>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</si>
  <si>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</si>
  <si>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</si>
  <si>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</si>
  <si>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</si>
  <si>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</si>
  <si>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</si>
  <si>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</si>
  <si>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</si>
  <si>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</si>
  <si>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</si>
  <si>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</si>
  <si>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</si>
  <si>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</si>
  <si>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</si>
  <si>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</si>
  <si>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</si>
  <si>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</si>
  <si>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</si>
  <si>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</si>
  <si>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</si>
  <si>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</si>
  <si>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</si>
  <si>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</si>
  <si>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</si>
  <si>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</si>
  <si>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</si>
  <si>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</si>
  <si>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</si>
  <si>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</si>
  <si>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</si>
  <si>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</si>
  <si>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</si>
  <si>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</si>
  <si>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</si>
  <si>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</si>
  <si>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</si>
  <si>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</si>
  <si>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</si>
  <si>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</si>
  <si>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</si>
  <si>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</si>
  <si>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</si>
  <si>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</si>
  <si>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</si>
  <si>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</si>
  <si>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</si>
  <si>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</si>
  <si>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</si>
  <si>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</si>
  <si>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</si>
  <si>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</si>
  <si>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</si>
  <si>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</si>
  <si>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</si>
  <si>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</si>
  <si>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</si>
  <si>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</si>
  <si>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</si>
  <si>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</si>
  <si>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</si>
  <si>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</si>
  <si>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</si>
  <si>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</si>
  <si>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</si>
  <si>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</si>
  <si>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</si>
  <si>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</si>
  <si>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</si>
  <si>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</si>
  <si>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</si>
  <si>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</si>
  <si>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</si>
  <si>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</si>
  <si>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</si>
  <si>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</si>
  <si>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</si>
  <si>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</si>
  <si>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</si>
  <si>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</si>
  <si>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</si>
  <si>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</si>
  <si>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</si>
  <si>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</si>
  <si>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</si>
  <si>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</si>
  <si>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</si>
  <si>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</si>
  <si>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</si>
  <si>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</si>
  <si>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</si>
  <si>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</si>
  <si>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</si>
  <si>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</si>
  <si>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</si>
  <si>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</si>
  <si>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</si>
  <si>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</si>
  <si>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</si>
  <si>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</si>
  <si>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</si>
  <si>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</si>
  <si>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</si>
  <si>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</si>
  <si>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</si>
  <si>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</si>
  <si>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</si>
  <si>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</si>
  <si>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</si>
  <si>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</si>
  <si>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</si>
  <si>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</si>
  <si>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</si>
  <si>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</si>
  <si>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</si>
  <si>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</si>
  <si>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</si>
  <si>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</si>
  <si>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</si>
  <si>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</si>
  <si>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</si>
  <si>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</si>
  <si>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</si>
  <si>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</si>
  <si>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</si>
  <si>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</si>
  <si>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</si>
  <si>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</si>
  <si>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</si>
  <si>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</si>
  <si>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</si>
  <si>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</si>
  <si>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</si>
  <si>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</si>
  <si>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</si>
  <si>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</si>
  <si>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</si>
  <si>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</si>
  <si>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</si>
  <si>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</si>
  <si>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</si>
  <si>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</si>
  <si>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</si>
  <si>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</si>
  <si>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</si>
  <si>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</si>
  <si>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</si>
  <si>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</si>
  <si>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</si>
  <si>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</si>
  <si>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</si>
  <si>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</si>
  <si>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</si>
  <si>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</si>
  <si>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</si>
  <si>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</si>
  <si>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</si>
  <si>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</si>
  <si>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</si>
  <si>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</si>
  <si>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</si>
  <si>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</si>
  <si>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</si>
  <si>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</si>
  <si>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</si>
  <si>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</si>
  <si>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</si>
  <si>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</si>
  <si>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</si>
  <si>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</si>
  <si>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</si>
  <si>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</si>
  <si>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</si>
  <si>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</si>
  <si>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</si>
  <si>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</si>
  <si>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</si>
  <si>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</si>
  <si>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</si>
  <si>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</si>
  <si>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</si>
  <si>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</si>
  <si>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</si>
  <si>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</si>
  <si>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</si>
  <si>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</si>
  <si>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</si>
  <si>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</si>
  <si>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</si>
  <si>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</si>
  <si>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</si>
  <si>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</si>
  <si>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</si>
  <si>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</si>
  <si>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</si>
  <si>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</si>
  <si>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</si>
  <si>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</si>
  <si>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</si>
  <si>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</si>
  <si>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</si>
  <si>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</si>
  <si>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</si>
  <si>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</si>
  <si>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</si>
  <si>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</si>
  <si>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</si>
  <si>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</si>
  <si>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</si>
  <si>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</si>
  <si>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</si>
  <si>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</si>
  <si>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</si>
  <si>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</si>
  <si>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</si>
  <si>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</si>
  <si>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</si>
  <si>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</si>
  <si>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</si>
  <si>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</si>
  <si>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</si>
  <si>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</si>
  <si>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</si>
  <si>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</si>
  <si>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</si>
  <si>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</si>
  <si>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</si>
  <si>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</si>
  <si>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</si>
  <si>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</si>
  <si>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</si>
  <si>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</si>
  <si>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</si>
  <si>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</si>
  <si>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</si>
  <si>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</si>
  <si>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</si>
  <si>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</si>
  <si>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</si>
  <si>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</si>
  <si>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</si>
  <si>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</si>
  <si>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</si>
  <si>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</si>
  <si>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</si>
  <si>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</si>
  <si>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</si>
  <si>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</si>
  <si>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</si>
  <si>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</si>
  <si>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</si>
  <si>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</si>
  <si>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</si>
  <si>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</si>
  <si>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</si>
  <si>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</si>
  <si>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</si>
  <si>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</si>
  <si>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</si>
  <si>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</si>
  <si>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</si>
  <si>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</si>
  <si>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</si>
  <si>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</si>
  <si>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</si>
  <si>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</si>
  <si>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</si>
  <si>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</si>
  <si>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</si>
  <si>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</si>
  <si>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</si>
  <si>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</si>
  <si>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</si>
  <si>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</si>
  <si>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</si>
  <si>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</si>
  <si>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</si>
  <si>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</si>
  <si>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</si>
  <si>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</si>
  <si>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</si>
  <si>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</si>
  <si>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</si>
  <si>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</si>
  <si>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</si>
  <si>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</si>
  <si>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</si>
  <si>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</si>
  <si>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</si>
  <si>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</si>
  <si>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</si>
  <si>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</si>
  <si>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</si>
  <si>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</si>
  <si>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</si>
  <si>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</si>
  <si>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</si>
  <si>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</si>
  <si>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</si>
  <si>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</si>
  <si>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</si>
  <si>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</si>
  <si>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</si>
  <si>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</si>
  <si>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</si>
  <si>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</si>
  <si>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</si>
  <si>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</si>
  <si>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</si>
  <si>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</si>
  <si>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</si>
  <si>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</si>
  <si>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</si>
  <si>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</si>
  <si>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</si>
  <si>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</si>
  <si>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</si>
  <si>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</si>
  <si>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</si>
  <si>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</si>
  <si>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</si>
  <si>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</si>
  <si>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</si>
  <si>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</si>
  <si>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</si>
  <si>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</si>
  <si>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</si>
  <si>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</si>
  <si>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</si>
  <si>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</si>
  <si>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</si>
  <si>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</si>
  <si>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</si>
  <si>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</si>
  <si>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</si>
  <si>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</si>
  <si>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</si>
  <si>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</si>
  <si>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</si>
  <si>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</si>
  <si>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</si>
  <si>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</si>
  <si>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</si>
  <si>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</si>
  <si>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</si>
  <si>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</si>
  <si>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</si>
  <si>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</si>
  <si>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</si>
  <si>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</si>
  <si>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</si>
  <si>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</si>
  <si>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</si>
  <si>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</si>
  <si>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</si>
  <si>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</si>
  <si>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</si>
  <si>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</si>
  <si>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</si>
  <si>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</si>
  <si>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</si>
  <si>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</si>
  <si>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</si>
  <si>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</si>
  <si>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</si>
  <si>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</si>
  <si>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</si>
  <si>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</si>
  <si>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</si>
  <si>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</si>
  <si>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</si>
  <si>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</si>
  <si>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</si>
  <si>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</si>
  <si>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</si>
  <si>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</si>
  <si>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</si>
  <si>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</si>
  <si>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</si>
  <si>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</si>
  <si>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</si>
  <si>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</si>
  <si>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</si>
  <si>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</si>
  <si>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</si>
  <si>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</si>
  <si>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</si>
  <si>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</si>
  <si>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</si>
  <si>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</si>
  <si>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</si>
  <si>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</si>
  <si>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</si>
  <si>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</si>
  <si>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</si>
  <si>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</si>
  <si>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</si>
  <si>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</si>
  <si>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</si>
  <si>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</si>
  <si>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</si>
  <si>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</si>
  <si>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</si>
  <si>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</si>
  <si>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</si>
  <si>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</si>
  <si>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</si>
  <si>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</si>
  <si>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</si>
  <si>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</si>
  <si>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</si>
  <si>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</si>
  <si>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</si>
  <si>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</si>
  <si>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</si>
  <si>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</si>
  <si>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</si>
  <si>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</si>
  <si>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</si>
  <si>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</si>
  <si>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</si>
  <si>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</si>
  <si>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</si>
  <si>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</si>
  <si>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</si>
  <si>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</si>
  <si>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</si>
  <si>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</si>
  <si>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</si>
  <si>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</si>
  <si>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</si>
  <si>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</si>
  <si>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</si>
  <si>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</si>
  <si>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</si>
  <si>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</si>
  <si>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</si>
  <si>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</si>
  <si>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</si>
  <si>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</si>
  <si>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</si>
  <si>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</si>
  <si>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</si>
  <si>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</si>
  <si>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</si>
  <si>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</si>
  <si>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</si>
  <si>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</si>
  <si>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</si>
  <si>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</si>
  <si>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</si>
  <si>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</si>
  <si>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</si>
  <si>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</si>
  <si>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</si>
  <si>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</si>
  <si>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</si>
  <si>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</si>
  <si>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</si>
  <si>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</si>
  <si>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</si>
  <si>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</si>
  <si>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</si>
  <si>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</si>
  <si>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</si>
  <si>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</si>
  <si>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</si>
  <si>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</si>
  <si>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</si>
  <si>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</si>
  <si>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</si>
  <si>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</si>
  <si>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</si>
  <si>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</si>
  <si>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</si>
  <si>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</si>
  <si>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</si>
  <si>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</si>
  <si>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</si>
  <si>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</si>
  <si>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</si>
  <si>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</si>
  <si>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</si>
  <si>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</si>
  <si>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</si>
  <si>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</si>
  <si>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</si>
  <si>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</si>
  <si>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</si>
  <si>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</si>
  <si>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</si>
  <si>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</si>
  <si>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</si>
  <si>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</si>
  <si>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</si>
  <si>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</si>
  <si>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</si>
  <si>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</si>
  <si>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</si>
  <si>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</si>
  <si>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</si>
  <si>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</si>
  <si>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</si>
  <si>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</si>
  <si>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</si>
  <si>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</si>
  <si>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</si>
  <si>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</si>
  <si>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</si>
  <si>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</si>
  <si>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</si>
  <si>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</si>
  <si>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</si>
  <si>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</si>
  <si>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</si>
  <si>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</si>
  <si>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</si>
  <si>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</si>
  <si>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</si>
  <si>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</si>
  <si>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</si>
  <si>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</si>
  <si>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</si>
  <si>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</si>
  <si>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</si>
  <si>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</si>
  <si>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</si>
  <si>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</si>
  <si>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</si>
  <si>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</si>
  <si>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</si>
  <si>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</si>
  <si>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</si>
  <si>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</si>
  <si>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</si>
  <si>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</si>
  <si>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</si>
  <si>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</si>
  <si>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</si>
  <si>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</si>
  <si>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</si>
  <si>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</si>
  <si>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</si>
  <si>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</si>
  <si>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</si>
  <si>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</si>
  <si>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</si>
  <si>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</si>
  <si>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</si>
  <si>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</si>
  <si>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</si>
  <si>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</si>
  <si>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</si>
  <si>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</si>
  <si>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</si>
  <si>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</si>
  <si>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</si>
  <si>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</si>
  <si>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</si>
  <si>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</si>
  <si>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</si>
  <si>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</si>
  <si>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</si>
  <si>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</si>
  <si>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</si>
  <si>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</si>
  <si>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</si>
  <si>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</si>
  <si>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</si>
  <si>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</si>
  <si>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</si>
  <si>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</si>
  <si>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</si>
  <si>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</si>
  <si>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</si>
  <si>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</si>
  <si>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</si>
  <si>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</si>
  <si>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</si>
  <si>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</si>
  <si>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</si>
  <si>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</si>
  <si>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</si>
  <si>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</si>
  <si>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</si>
  <si>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</si>
  <si>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</si>
  <si>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</si>
  <si>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</si>
  <si>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</si>
  <si>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</si>
  <si>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</si>
  <si>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</si>
  <si>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</si>
  <si>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</si>
  <si>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</si>
  <si>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</si>
  <si>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</si>
  <si>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</si>
  <si>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</si>
  <si>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</si>
  <si>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</si>
  <si>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</si>
  <si>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</si>
  <si>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</si>
  <si>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</si>
  <si>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</si>
  <si>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</si>
  <si>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</si>
  <si>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</si>
  <si>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</si>
  <si>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</si>
  <si>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</si>
  <si>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</si>
  <si>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</si>
  <si>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</si>
  <si>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</si>
  <si>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</si>
  <si>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</si>
  <si>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</si>
  <si>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</si>
  <si>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</si>
  <si>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</si>
  <si>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</si>
  <si>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</si>
  <si>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</si>
  <si>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</si>
  <si>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</si>
  <si>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</si>
  <si>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</si>
  <si>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</si>
  <si>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</si>
  <si>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</si>
  <si>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</si>
  <si>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</si>
  <si>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</si>
  <si>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</si>
  <si>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</si>
  <si>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</si>
  <si>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</si>
  <si>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</si>
  <si>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</si>
  <si>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</si>
  <si>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</si>
  <si>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</si>
  <si>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</si>
  <si>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</si>
  <si>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</si>
  <si>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</si>
  <si>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</si>
  <si>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</si>
  <si>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</si>
  <si>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</si>
  <si>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</si>
  <si>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</si>
  <si>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</si>
  <si>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</si>
  <si>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</si>
  <si>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</si>
  <si>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</si>
  <si>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</si>
  <si>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</si>
  <si>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</si>
  <si>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</si>
  <si>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</si>
  <si>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</si>
  <si>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</si>
  <si>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</si>
  <si>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</si>
  <si>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</si>
  <si>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</si>
  <si>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</si>
  <si>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</si>
  <si>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</si>
  <si>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</si>
  <si>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</si>
  <si>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</si>
  <si>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</si>
  <si>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</si>
  <si>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</si>
  <si>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</si>
  <si>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</si>
  <si>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</si>
  <si>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</si>
  <si>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</si>
  <si>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</si>
  <si>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</si>
  <si>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</si>
  <si>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</si>
  <si>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</si>
  <si>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</si>
  <si>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</si>
  <si>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</si>
  <si>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</si>
  <si>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</si>
  <si>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</si>
  <si>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</si>
  <si>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</si>
  <si>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</si>
  <si>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</si>
  <si>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</si>
  <si>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</si>
  <si>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</si>
  <si>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</si>
  <si>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</si>
  <si>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</si>
  <si>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</si>
  <si>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</si>
  <si>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</si>
  <si>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</si>
  <si>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</si>
  <si>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</si>
  <si>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</si>
  <si>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</si>
  <si>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</si>
  <si>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</si>
  <si>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</si>
  <si>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</si>
  <si>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</si>
  <si>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</si>
  <si>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</si>
  <si>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</si>
  <si>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</si>
  <si>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</si>
  <si>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</si>
  <si>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</si>
  <si>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</si>
  <si>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</si>
  <si>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</si>
  <si>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</si>
  <si>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</si>
  <si>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</si>
  <si>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</si>
  <si>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</si>
  <si>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</si>
  <si>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</si>
  <si>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</si>
  <si>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</si>
  <si>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</si>
  <si>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</si>
  <si>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</si>
  <si>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</si>
  <si>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</si>
  <si>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</si>
  <si>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</si>
  <si>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</si>
  <si>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</si>
  <si>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</si>
  <si>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</si>
  <si>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</si>
  <si>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</si>
  <si>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</si>
  <si>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</si>
  <si>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</si>
  <si>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</si>
  <si>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</si>
  <si>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</si>
  <si>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</si>
  <si>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</si>
  <si>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</si>
  <si>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</si>
  <si>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</si>
  <si>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</si>
  <si>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</si>
  <si>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</si>
  <si>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</si>
  <si>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</si>
  <si>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</si>
  <si>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</si>
  <si>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</si>
  <si>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</si>
  <si>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</si>
  <si>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</si>
  <si>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</si>
  <si>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</si>
  <si>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</si>
  <si>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</si>
  <si>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</si>
  <si>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</si>
  <si>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</si>
  <si>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</si>
  <si>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</si>
  <si>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</si>
  <si>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</si>
  <si>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</si>
  <si>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</si>
  <si>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</si>
  <si>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</si>
  <si>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</si>
  <si>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</si>
  <si>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</si>
  <si>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</si>
  <si>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</si>
  <si>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</si>
  <si>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</si>
  <si>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</si>
  <si>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</si>
  <si>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</si>
  <si>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</si>
  <si>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</si>
  <si>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</si>
  <si>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</si>
  <si>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</si>
  <si>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</si>
  <si>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</si>
  <si>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</si>
  <si>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</si>
  <si>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</si>
  <si>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</si>
  <si>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</si>
  <si>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</si>
  <si>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</si>
  <si>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</si>
  <si>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</si>
  <si>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</si>
  <si>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</si>
  <si>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</si>
  <si>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</si>
  <si>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</si>
  <si>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</si>
  <si>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</si>
  <si>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</si>
  <si>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</si>
  <si>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</si>
  <si>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</si>
  <si>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</si>
  <si>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</si>
  <si>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</si>
  <si>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</si>
  <si>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</si>
  <si>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</si>
  <si>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</si>
  <si>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</si>
  <si>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</si>
  <si>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</si>
  <si>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</si>
  <si>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</si>
  <si>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</si>
  <si>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</si>
  <si>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</si>
  <si>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</si>
  <si>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</si>
  <si>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</si>
  <si>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</si>
  <si>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</si>
  <si>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</si>
  <si>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</si>
  <si>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</si>
  <si>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</si>
  <si>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</si>
  <si>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</si>
  <si>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</si>
  <si>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</si>
  <si>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</si>
  <si>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</si>
  <si>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</si>
  <si>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</si>
  <si>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</si>
  <si>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</si>
  <si>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</si>
  <si>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</si>
  <si>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</si>
  <si>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</si>
  <si>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</si>
  <si>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</si>
  <si>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</si>
  <si>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</si>
  <si>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</si>
  <si>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</si>
  <si>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</si>
  <si>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</si>
  <si>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</si>
  <si>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</si>
  <si>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</si>
  <si>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</si>
  <si>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</si>
  <si>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</si>
  <si>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</si>
  <si>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</si>
  <si>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</si>
  <si>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</si>
  <si>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</si>
  <si>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</si>
  <si>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</si>
  <si>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</si>
  <si>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</si>
  <si>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</si>
  <si>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</si>
  <si>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</si>
  <si>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</si>
  <si>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</si>
  <si>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</si>
  <si>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</si>
  <si>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</si>
  <si>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</si>
  <si>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</si>
  <si>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</si>
  <si>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</si>
  <si>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</si>
  <si>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</si>
  <si>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</si>
  <si>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</si>
  <si>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</si>
  <si>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</si>
  <si>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</si>
  <si>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</si>
  <si>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</si>
  <si>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</si>
  <si>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</si>
  <si>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</si>
  <si>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</si>
  <si>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</si>
  <si>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</si>
  <si>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</si>
  <si>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</si>
  <si>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</si>
  <si>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</si>
  <si>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</si>
  <si>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</si>
  <si>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</si>
  <si>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</si>
  <si>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</si>
  <si>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</si>
  <si>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</si>
  <si>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</si>
  <si>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</si>
  <si>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</si>
  <si>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</si>
  <si>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</si>
  <si>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</si>
  <si>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</si>
  <si>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</si>
  <si>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</si>
  <si>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</si>
  <si>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</si>
  <si>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</si>
  <si>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</si>
  <si>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</si>
  <si>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</si>
  <si>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</si>
  <si>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</si>
  <si>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</si>
  <si>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</si>
  <si>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</si>
  <si>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</si>
  <si>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</si>
  <si>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</si>
  <si>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</si>
  <si>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</si>
  <si>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</si>
  <si>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</si>
  <si>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</si>
  <si>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</si>
  <si>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</si>
  <si>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</si>
  <si>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</si>
  <si>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</si>
  <si>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</si>
  <si>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</si>
  <si>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</si>
  <si>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</si>
  <si>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</si>
  <si>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</si>
  <si>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</si>
  <si>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</si>
  <si>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</si>
  <si>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</si>
  <si>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</si>
  <si>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</si>
  <si>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</si>
  <si>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</si>
  <si>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</si>
  <si>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</si>
  <si>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</si>
  <si>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</si>
  <si>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</si>
  <si>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</si>
  <si>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</si>
  <si>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</si>
  <si>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</si>
  <si>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</si>
  <si>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</si>
  <si>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</si>
  <si>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</si>
  <si>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</si>
  <si>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</si>
  <si>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</si>
  <si>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</si>
  <si>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</si>
  <si>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</si>
  <si>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</si>
  <si>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</si>
  <si>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</si>
  <si>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</si>
  <si>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</si>
  <si>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</si>
  <si>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</si>
  <si>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</si>
  <si>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</si>
  <si>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</si>
  <si>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</si>
  <si>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</si>
  <si>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</si>
  <si>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</si>
  <si>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</si>
  <si>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</si>
  <si>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</si>
  <si>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</si>
  <si>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</si>
  <si>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</si>
  <si>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</si>
  <si>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</si>
  <si>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</si>
  <si>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</si>
  <si>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</si>
  <si>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</si>
  <si>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</si>
  <si>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</si>
  <si>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</si>
  <si>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</si>
  <si>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</si>
  <si>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</si>
  <si>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</si>
  <si>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</si>
  <si>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</si>
  <si>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</si>
  <si>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</si>
  <si>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</si>
  <si>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</si>
  <si>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</si>
  <si>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</si>
  <si>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</si>
  <si>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</si>
  <si>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</si>
  <si>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</si>
  <si>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</si>
  <si>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</si>
  <si>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</si>
  <si>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</si>
  <si>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</si>
  <si>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</si>
  <si>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</si>
  <si>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</si>
  <si>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</si>
  <si>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</si>
  <si>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</si>
  <si>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</si>
  <si>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</si>
  <si>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</si>
  <si>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</si>
  <si>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</si>
  <si>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</si>
  <si>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</si>
  <si>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</si>
  <si>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</si>
  <si>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</si>
  <si>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</si>
  <si>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</si>
  <si>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</si>
  <si>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</si>
  <si>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</si>
  <si>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</si>
  <si>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</si>
  <si>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</si>
  <si>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</si>
  <si>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</si>
  <si>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</si>
  <si>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</si>
  <si>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</si>
  <si>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</si>
  <si>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</si>
  <si>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</si>
  <si>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</si>
  <si>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</si>
  <si>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</si>
  <si>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</si>
  <si>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</si>
  <si>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</si>
  <si>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</si>
  <si>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</si>
  <si>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</si>
  <si>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</si>
  <si>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</si>
  <si>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</si>
  <si>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</si>
  <si>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</si>
  <si>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</si>
  <si>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</si>
  <si>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</si>
  <si>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</si>
  <si>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</si>
  <si>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</si>
  <si>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</si>
  <si>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</si>
  <si>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</si>
  <si>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</si>
  <si>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</si>
  <si>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</si>
  <si>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</si>
  <si>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</si>
  <si>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</si>
  <si>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</si>
  <si>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</si>
  <si>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</si>
  <si>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</si>
  <si>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</si>
  <si>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</si>
  <si>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</si>
  <si>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</si>
  <si>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</si>
  <si>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</si>
  <si>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</si>
  <si>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</si>
  <si>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</si>
  <si>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</si>
  <si>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</si>
  <si>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</si>
  <si>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</si>
  <si>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</si>
  <si>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</si>
  <si>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</si>
  <si>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</si>
  <si>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</si>
  <si>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</si>
  <si>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</si>
  <si>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</si>
  <si>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</si>
  <si>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</si>
  <si>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</si>
  <si>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</si>
  <si>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</si>
  <si>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</si>
  <si>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</si>
  <si>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</si>
  <si>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</si>
  <si>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</si>
  <si>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</si>
  <si>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</si>
  <si>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</si>
  <si>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</si>
  <si>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</si>
  <si>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</si>
  <si>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</si>
  <si>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</si>
  <si>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</si>
  <si>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</si>
  <si>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</si>
  <si>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</si>
  <si>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</si>
  <si>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</si>
  <si>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</si>
  <si>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</si>
  <si>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</si>
  <si>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</si>
  <si>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</si>
  <si>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</si>
  <si>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</si>
  <si>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</si>
  <si>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</si>
  <si>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</si>
  <si>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</si>
  <si>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</si>
  <si>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</si>
  <si>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</si>
  <si>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</si>
  <si>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</si>
  <si>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</si>
  <si>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</si>
  <si>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</si>
  <si>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</si>
  <si>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</si>
  <si>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</si>
  <si>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</si>
  <si>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</si>
  <si>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</si>
  <si>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</si>
  <si>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</si>
  <si>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</si>
  <si>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</si>
  <si>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</si>
  <si>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</si>
  <si>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</si>
  <si>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</si>
  <si>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</si>
  <si>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</si>
  <si>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</si>
  <si>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</si>
  <si>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</si>
  <si>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</si>
  <si>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</si>
  <si>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</si>
  <si>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</si>
  <si>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</si>
  <si>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</si>
  <si>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</si>
  <si>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</si>
  <si>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</si>
  <si>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</si>
  <si>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</si>
  <si>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</si>
  <si>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</si>
  <si>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</si>
  <si>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</si>
  <si>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</si>
  <si>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</si>
  <si>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</si>
  <si>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</si>
  <si>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</si>
  <si>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</si>
  <si>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</si>
  <si>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</si>
  <si>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</si>
  <si>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</si>
  <si>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</si>
  <si>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</si>
  <si>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</si>
  <si>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</si>
  <si>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</si>
  <si>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</si>
  <si>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</si>
  <si>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</si>
  <si>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</si>
  <si>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</si>
  <si>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</si>
  <si>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</si>
  <si>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</si>
  <si>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</si>
  <si>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</si>
  <si>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</si>
  <si>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</si>
  <si>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</si>
  <si>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</si>
  <si>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</si>
  <si>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</si>
  <si>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</si>
  <si>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</si>
  <si>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</si>
  <si>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</si>
  <si>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</si>
  <si>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</si>
  <si>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</si>
  <si>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</si>
  <si>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</si>
  <si>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</si>
  <si>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</si>
  <si>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</si>
  <si>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</si>
  <si>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</si>
  <si>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</si>
  <si>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</si>
  <si>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</si>
  <si>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</si>
  <si>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</si>
  <si>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</si>
  <si>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</si>
  <si>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</si>
  <si>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</si>
  <si>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</si>
  <si>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</si>
  <si>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</si>
  <si>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</si>
  <si>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</si>
  <si>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</si>
  <si>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</si>
  <si>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</si>
  <si>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</si>
  <si>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</si>
  <si>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</si>
  <si>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</si>
  <si>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</si>
  <si>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</si>
  <si>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</si>
  <si>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</si>
  <si>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</si>
  <si>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</si>
  <si>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</si>
  <si>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</si>
  <si>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</si>
  <si>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</si>
  <si>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</si>
  <si>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</si>
  <si>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</si>
  <si>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</si>
  <si>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</si>
  <si>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</si>
  <si>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</si>
  <si>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</si>
  <si>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</si>
  <si>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</si>
  <si>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</si>
  <si>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</si>
  <si>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</si>
  <si>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</si>
  <si>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</si>
  <si>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</si>
  <si>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</si>
  <si>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</si>
  <si>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</si>
  <si>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</si>
  <si>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</si>
  <si>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</si>
  <si>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</si>
  <si>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</si>
  <si>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</si>
  <si>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</si>
  <si>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</si>
  <si>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</si>
  <si>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</si>
  <si>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</si>
  <si>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</si>
  <si>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</si>
  <si>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</si>
  <si>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</si>
  <si>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</si>
  <si>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</si>
  <si>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</si>
  <si>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</si>
  <si>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</si>
  <si>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</si>
  <si>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</si>
  <si>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</si>
  <si>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</si>
  <si>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</si>
  <si>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</si>
  <si>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</si>
  <si>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</si>
  <si>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</si>
  <si>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</si>
  <si>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</si>
  <si>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</si>
  <si>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</si>
  <si>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</si>
  <si>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</si>
  <si>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</si>
  <si>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</si>
  <si>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</si>
  <si>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</si>
  <si>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</si>
  <si>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</si>
  <si>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</si>
  <si>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</si>
  <si>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</si>
  <si>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</si>
  <si>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</si>
  <si>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</si>
  <si>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</si>
  <si>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</si>
  <si>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</si>
  <si>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</si>
  <si>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</si>
  <si>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</si>
  <si>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</si>
  <si>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</si>
  <si>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</si>
  <si>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</si>
  <si>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</si>
  <si>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</si>
  <si>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</si>
  <si>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</si>
  <si>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</si>
  <si>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</si>
  <si>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</si>
  <si>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</si>
  <si>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</si>
  <si>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</si>
  <si>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</si>
  <si>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</si>
  <si>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</si>
  <si>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</si>
  <si>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</si>
  <si>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</si>
  <si>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</si>
  <si>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</si>
  <si>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</si>
  <si>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</si>
  <si>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</si>
  <si>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</si>
  <si>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</si>
  <si>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</si>
  <si>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</si>
  <si>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</si>
  <si>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</si>
  <si>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</si>
  <si>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</si>
  <si>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</si>
  <si>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</si>
  <si>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</si>
  <si>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</si>
  <si>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</si>
  <si>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</si>
  <si>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</si>
  <si>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</si>
  <si>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</si>
  <si>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</si>
  <si>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</si>
  <si>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</si>
  <si>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</si>
  <si>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</si>
  <si>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</si>
  <si>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</si>
  <si>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</si>
  <si>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</si>
  <si>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</si>
  <si>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</si>
  <si>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</si>
  <si>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</si>
  <si>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</si>
  <si>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</si>
  <si>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</si>
  <si>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</si>
  <si>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</si>
  <si>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</si>
  <si>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</si>
  <si>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</si>
  <si>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</si>
  <si>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</si>
  <si>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</si>
  <si>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</si>
  <si>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</si>
  <si>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</si>
  <si>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</si>
  <si>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</si>
  <si>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</si>
  <si>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</si>
  <si>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</si>
  <si>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</si>
  <si>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</si>
  <si>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</si>
  <si>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</si>
  <si>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</si>
  <si>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</si>
  <si>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</si>
  <si>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</si>
  <si>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</si>
  <si>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</si>
  <si>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</si>
  <si>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</si>
  <si>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</si>
  <si>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</si>
  <si>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</si>
  <si>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</si>
  <si>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</si>
  <si>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</si>
  <si>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</si>
  <si>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</si>
  <si>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</si>
  <si>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</si>
  <si>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</si>
  <si>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</si>
  <si>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</si>
  <si>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</si>
  <si>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</si>
  <si>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</si>
  <si>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</si>
  <si>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</si>
  <si>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</si>
  <si>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</si>
  <si>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</si>
  <si>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</si>
  <si>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</si>
  <si>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</si>
  <si>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</si>
  <si>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</si>
  <si>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</si>
  <si>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</si>
  <si>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</si>
  <si>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</si>
  <si>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</si>
  <si>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</si>
  <si>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</si>
  <si>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</si>
  <si>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</si>
  <si>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</si>
  <si>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</si>
  <si>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</si>
  <si>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</si>
  <si>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</si>
  <si>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</si>
  <si>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</si>
  <si>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</si>
  <si>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</si>
  <si>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</si>
  <si>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</si>
  <si>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</si>
  <si>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</si>
  <si>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</si>
  <si>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</si>
  <si>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</si>
  <si>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</si>
  <si>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</si>
  <si>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</si>
  <si>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</si>
  <si>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</si>
  <si>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</si>
  <si>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</si>
  <si>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</si>
  <si>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</si>
  <si>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</si>
  <si>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</si>
  <si>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</si>
  <si>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</si>
  <si>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</si>
  <si>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</si>
  <si>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</si>
  <si>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</si>
  <si>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</si>
  <si>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</si>
  <si>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</si>
  <si>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</si>
  <si>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</si>
  <si>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</si>
  <si>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</si>
  <si>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</si>
  <si>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</si>
  <si>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</si>
  <si>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</si>
  <si>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</si>
  <si>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</si>
  <si>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</si>
  <si>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</si>
  <si>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</si>
  <si>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</si>
  <si>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</si>
  <si>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</si>
  <si>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</si>
  <si>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</si>
  <si>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</si>
  <si>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</si>
  <si>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</si>
  <si>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</si>
  <si>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</si>
  <si>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</si>
  <si>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</si>
  <si>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</si>
  <si>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</si>
  <si>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</si>
  <si>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</si>
  <si>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</si>
  <si>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</si>
  <si>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</si>
  <si>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</si>
  <si>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</si>
  <si>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</si>
  <si>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</si>
  <si>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</si>
  <si>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</si>
  <si>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</si>
  <si>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</si>
  <si>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</si>
  <si>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</si>
  <si>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</si>
  <si>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</si>
  <si>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</si>
  <si>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</si>
  <si>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</si>
  <si>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</si>
  <si>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</si>
  <si>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</si>
  <si>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</si>
  <si>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</si>
  <si>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</si>
  <si>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</si>
  <si>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</si>
  <si>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</si>
  <si>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</si>
  <si>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</si>
  <si>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</si>
  <si>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</si>
  <si>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</si>
  <si>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</si>
  <si>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</si>
  <si>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</si>
  <si>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</si>
  <si>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</si>
  <si>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</si>
  <si>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</si>
  <si>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</si>
  <si>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</si>
  <si>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</si>
  <si>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</si>
  <si>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</si>
  <si>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</si>
  <si>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</si>
  <si>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</si>
  <si>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</si>
  <si>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</si>
  <si>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</si>
  <si>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</si>
  <si>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</si>
  <si>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</si>
  <si>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</si>
  <si>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</si>
  <si>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</si>
  <si>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</si>
  <si>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</si>
  <si>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</si>
  <si>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</si>
  <si>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</si>
  <si>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</si>
  <si>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</si>
  <si>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</si>
  <si>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</si>
  <si>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</si>
  <si>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</si>
  <si>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</si>
  <si>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</si>
  <si>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</si>
  <si>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</si>
  <si>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</si>
  <si>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</si>
  <si>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</si>
  <si>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</si>
  <si>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</si>
  <si>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</si>
  <si>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</si>
  <si>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</si>
  <si>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</si>
  <si>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</si>
  <si>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</si>
  <si>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</si>
  <si>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</si>
  <si>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</si>
  <si>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</si>
  <si>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</si>
  <si>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</si>
  <si>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</si>
  <si>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</si>
  <si>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</si>
  <si>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</si>
  <si>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</si>
  <si>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</si>
  <si>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</si>
  <si>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</si>
  <si>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</si>
  <si>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</si>
  <si>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</si>
  <si>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</si>
  <si>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</si>
  <si>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</si>
  <si>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</si>
  <si>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</si>
  <si>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</si>
  <si>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</si>
  <si>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</si>
  <si>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</si>
  <si>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</si>
  <si>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</si>
  <si>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</si>
  <si>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</si>
  <si>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</si>
  <si>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</si>
  <si>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</si>
  <si>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</si>
  <si>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</si>
  <si>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</si>
  <si>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</si>
  <si>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</si>
  <si>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</si>
  <si>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</si>
  <si>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</si>
  <si>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</si>
  <si>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</si>
  <si>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</si>
  <si>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</si>
  <si>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</si>
  <si>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</si>
  <si>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</si>
  <si>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</si>
  <si>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</si>
  <si>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</si>
  <si>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</si>
  <si>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</si>
  <si>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</si>
  <si>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</si>
  <si>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</si>
  <si>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</si>
  <si>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</si>
  <si>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</si>
  <si>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</si>
  <si>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</si>
  <si>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</si>
  <si>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</si>
  <si>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</si>
  <si>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</si>
  <si>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</si>
  <si>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</si>
  <si>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</si>
  <si>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</si>
  <si>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</si>
  <si>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</si>
  <si>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</si>
  <si>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</si>
  <si>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</si>
  <si>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</si>
  <si>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</si>
  <si>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</si>
  <si>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</si>
  <si>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</si>
  <si>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</si>
  <si>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</si>
  <si>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</si>
  <si>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</si>
  <si>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</si>
  <si>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</si>
  <si>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</si>
  <si>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</si>
  <si>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</si>
  <si>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</si>
  <si>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</si>
  <si>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</si>
  <si>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</si>
  <si>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</si>
  <si>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</si>
  <si>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</si>
  <si>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</si>
  <si>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</si>
  <si>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</si>
  <si>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</si>
  <si>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</si>
  <si>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</si>
  <si>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</si>
  <si>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</si>
  <si>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</si>
  <si>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</si>
  <si>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</si>
  <si>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</si>
  <si>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</si>
  <si>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</si>
  <si>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</si>
  <si>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</si>
  <si>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</si>
  <si>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</si>
  <si>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</si>
  <si>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</si>
  <si>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</si>
  <si>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</si>
  <si>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</si>
  <si>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</si>
  <si>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</si>
  <si>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</si>
  <si>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</si>
  <si>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</si>
  <si>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</si>
  <si>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</si>
  <si>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</si>
  <si>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</si>
  <si>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</si>
  <si>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</si>
  <si>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</si>
  <si>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</si>
  <si>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</si>
  <si>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</si>
  <si>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</si>
  <si>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</si>
  <si>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</si>
  <si>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</si>
  <si>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</si>
  <si>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</si>
  <si>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</si>
  <si>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</si>
  <si>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</si>
  <si>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</si>
  <si>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</si>
  <si>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</si>
  <si>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</si>
  <si>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</si>
  <si>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</si>
  <si>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</si>
  <si>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</si>
  <si>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</si>
  <si>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</si>
  <si>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</si>
  <si>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</si>
  <si>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</si>
  <si>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</si>
  <si>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</si>
  <si>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</si>
  <si>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</si>
  <si>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</si>
  <si>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</si>
  <si>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</si>
  <si>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</si>
  <si>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</si>
  <si>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</si>
  <si>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</si>
  <si>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</si>
  <si>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</si>
  <si>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</si>
  <si>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</si>
  <si>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</si>
  <si>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</si>
  <si>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</si>
  <si>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</si>
  <si>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</si>
  <si>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</si>
  <si>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</si>
  <si>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</si>
  <si>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</si>
  <si>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</si>
  <si>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</si>
  <si>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</si>
  <si>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</si>
  <si>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</si>
  <si>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</si>
  <si>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</si>
  <si>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</si>
  <si>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</si>
  <si>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</si>
  <si>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</si>
  <si>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</si>
  <si>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</si>
  <si>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</si>
  <si>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</si>
  <si>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</si>
  <si>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</si>
  <si>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</si>
  <si>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</si>
  <si>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</si>
  <si>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</si>
  <si>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</si>
  <si>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</si>
  <si>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</si>
  <si>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</si>
  <si>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</si>
  <si>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</si>
  <si>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</si>
  <si>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</si>
  <si>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</si>
  <si>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</si>
  <si>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</si>
  <si>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</si>
  <si>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</si>
  <si>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</si>
  <si>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</si>
  <si>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</si>
  <si>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</si>
  <si>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</si>
  <si>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</si>
  <si>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</si>
  <si>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</si>
  <si>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</si>
  <si>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</si>
  <si>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</si>
  <si>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</si>
  <si>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</si>
  <si>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</si>
  <si>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</si>
  <si>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</si>
  <si>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</si>
  <si>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</si>
  <si>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</si>
  <si>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</si>
  <si>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</si>
  <si>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</si>
  <si>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</si>
  <si>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</si>
  <si>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</si>
  <si>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</si>
  <si>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</si>
  <si>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</si>
  <si>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</si>
  <si>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</si>
  <si>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</si>
  <si>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</si>
  <si>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</si>
  <si>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</si>
  <si>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</si>
  <si>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</si>
  <si>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</si>
  <si>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</si>
  <si>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</si>
  <si>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</si>
  <si>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</si>
  <si>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</si>
  <si>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</si>
  <si>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</si>
  <si>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</si>
  <si>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</si>
  <si>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</si>
  <si>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</si>
  <si>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</si>
  <si>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</si>
  <si>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</si>
  <si>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</si>
  <si>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</si>
  <si>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</si>
  <si>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</si>
  <si>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</si>
  <si>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</si>
  <si>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</si>
  <si>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</si>
  <si>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</si>
  <si>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</si>
  <si>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</si>
  <si>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</si>
  <si>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</si>
  <si>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</si>
  <si>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</si>
  <si>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</si>
  <si>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</si>
  <si>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</si>
  <si>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</si>
  <si>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</si>
  <si>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</si>
  <si>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</si>
  <si>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</si>
  <si>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</si>
  <si>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</si>
  <si>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</si>
  <si>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</si>
  <si>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</si>
  <si>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</si>
  <si>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</si>
  <si>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</si>
  <si>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</si>
  <si>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</si>
  <si>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</si>
  <si>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</si>
  <si>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</si>
  <si>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</si>
  <si>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</si>
  <si>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</si>
  <si>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</si>
  <si>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</si>
  <si>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</si>
  <si>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</si>
  <si>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</si>
  <si>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</si>
  <si>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</si>
  <si>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</si>
  <si>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</si>
  <si>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</si>
  <si>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</si>
  <si>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</si>
  <si>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</si>
  <si>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</si>
  <si>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</si>
  <si>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</si>
  <si>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</si>
  <si>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</si>
  <si>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</si>
  <si>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</si>
  <si>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</si>
  <si>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</si>
  <si>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</si>
  <si>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</si>
  <si>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</si>
  <si>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</si>
  <si>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</si>
  <si>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</si>
  <si>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</si>
  <si>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</si>
  <si>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</si>
  <si>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</si>
  <si>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</si>
  <si>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</si>
  <si>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</si>
  <si>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</si>
  <si>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</si>
  <si>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</si>
  <si>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</si>
  <si>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</si>
  <si>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</si>
  <si>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</si>
  <si>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</si>
  <si>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</si>
  <si>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</si>
  <si>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</si>
  <si>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</si>
  <si>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</si>
  <si>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</si>
  <si>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</si>
  <si>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</si>
  <si>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</si>
  <si>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</si>
  <si>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</si>
  <si>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</si>
  <si>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</si>
  <si>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</si>
  <si>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</si>
  <si>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</si>
  <si>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</si>
  <si>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</si>
  <si>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</si>
  <si>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</si>
  <si>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</si>
  <si>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</si>
  <si>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</si>
  <si>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</si>
  <si>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</si>
  <si>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</si>
  <si>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</si>
  <si>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</si>
  <si>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</si>
  <si>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</si>
  <si>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</si>
  <si>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</si>
  <si>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</si>
  <si>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</si>
  <si>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</si>
  <si>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</si>
  <si>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</si>
  <si>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</si>
  <si>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</si>
  <si>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</si>
  <si>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</si>
  <si>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</si>
  <si>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</si>
  <si>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</si>
  <si>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</si>
  <si>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</si>
  <si>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</si>
  <si>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</si>
  <si>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</si>
  <si>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</si>
  <si>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</si>
  <si>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</si>
  <si>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</si>
  <si>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</si>
  <si>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</si>
  <si>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</si>
  <si>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</si>
  <si>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</si>
  <si>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</si>
  <si>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</si>
  <si>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</si>
  <si>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</si>
  <si>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</si>
  <si>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</si>
  <si>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</si>
  <si>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</si>
  <si>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</si>
  <si>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</si>
  <si>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</si>
  <si>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</si>
  <si>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</si>
  <si>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</si>
  <si>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</si>
  <si>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</si>
  <si>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</si>
  <si>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</si>
  <si>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</si>
  <si>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</si>
  <si>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</si>
  <si>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</si>
  <si>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</si>
  <si>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</si>
  <si>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</si>
  <si>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</si>
  <si>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</si>
  <si>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</si>
  <si>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</si>
  <si>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</si>
  <si>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</si>
  <si>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</si>
  <si>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</si>
  <si>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</si>
  <si>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</si>
  <si>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</si>
  <si>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</si>
  <si>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</si>
  <si>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</si>
  <si>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</si>
  <si>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</si>
  <si>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</si>
  <si>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</si>
  <si>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</si>
  <si>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</si>
  <si>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</si>
  <si>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</si>
  <si>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</si>
  <si>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</si>
  <si>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</si>
  <si>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</si>
  <si>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</si>
  <si>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</si>
  <si>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</si>
  <si>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</si>
  <si>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</si>
  <si>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</si>
  <si>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</si>
  <si>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</si>
  <si>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</si>
  <si>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</si>
  <si>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</si>
  <si>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</si>
  <si>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</si>
  <si>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</si>
  <si>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</si>
  <si>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</si>
  <si>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</si>
  <si>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</si>
  <si>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</si>
  <si>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</si>
  <si>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</si>
  <si>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</si>
  <si>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</si>
  <si>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</si>
  <si>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</si>
  <si>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</si>
  <si>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</si>
  <si>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</si>
  <si>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</si>
  <si>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</si>
  <si>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</si>
  <si>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</si>
  <si>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</si>
  <si>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</si>
  <si>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</si>
  <si>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</si>
  <si>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</si>
  <si>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</si>
  <si>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</si>
  <si>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</si>
  <si>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</si>
  <si>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</si>
  <si>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</si>
  <si>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</si>
  <si>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</si>
  <si>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</si>
  <si>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</si>
  <si>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</si>
  <si>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</si>
  <si>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</si>
  <si>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</si>
  <si>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</si>
  <si>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</si>
  <si>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</si>
  <si>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</si>
  <si>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</si>
  <si>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</si>
  <si>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</si>
  <si>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</si>
  <si>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</si>
  <si>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</si>
  <si>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</si>
  <si>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</si>
  <si>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</si>
  <si>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</si>
  <si>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</si>
  <si>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</si>
  <si>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</si>
  <si>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</si>
  <si>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</si>
  <si>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</si>
  <si>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</si>
  <si>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</si>
  <si>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</si>
  <si>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</si>
  <si>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</si>
  <si>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</si>
  <si>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</si>
  <si>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</si>
  <si>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</si>
  <si>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</si>
  <si>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</si>
  <si>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</si>
  <si>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</si>
  <si>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</si>
  <si>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</si>
  <si>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</si>
  <si>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</si>
  <si>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</si>
  <si>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</si>
  <si>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</si>
  <si>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</si>
  <si>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</si>
  <si>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</si>
  <si>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</si>
  <si>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</si>
  <si>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</si>
  <si>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</si>
  <si>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</si>
  <si>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</si>
  <si>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</si>
  <si>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</si>
  <si>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</si>
  <si>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</si>
  <si>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</si>
  <si>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</si>
  <si>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</si>
  <si>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</si>
  <si>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</si>
  <si>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</si>
  <si>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</si>
  <si>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</si>
  <si>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</si>
  <si>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</si>
  <si>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</si>
  <si>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</si>
  <si>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</si>
  <si>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</si>
  <si>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</si>
  <si>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</si>
  <si>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</si>
  <si>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</si>
  <si>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</si>
  <si>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</si>
  <si>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</si>
  <si>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</si>
  <si>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</si>
  <si>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</si>
  <si>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</si>
  <si>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</si>
  <si>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</si>
  <si>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</si>
  <si>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</si>
  <si>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</si>
  <si>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</si>
  <si>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</si>
  <si>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</si>
  <si>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</si>
  <si>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</si>
  <si>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</si>
  <si>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</si>
  <si>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</si>
  <si>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</si>
  <si>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</si>
  <si>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</si>
  <si>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</si>
  <si>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</si>
  <si>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</si>
  <si>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</si>
  <si>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</si>
  <si>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</si>
  <si>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</si>
  <si>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</si>
  <si>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</si>
  <si>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</si>
  <si>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</si>
  <si>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</si>
  <si>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</si>
  <si>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</si>
  <si>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</si>
  <si>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</si>
  <si>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</si>
  <si>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</si>
  <si>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</si>
  <si>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</si>
  <si>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</si>
  <si>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</si>
  <si>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</si>
  <si>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</si>
  <si>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</si>
  <si>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</si>
  <si>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</si>
  <si>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</si>
  <si>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</si>
  <si>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</si>
  <si>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</si>
  <si>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</si>
  <si>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</si>
  <si>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</si>
  <si>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</si>
  <si>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</si>
  <si>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</si>
  <si>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</si>
  <si>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</si>
  <si>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</si>
  <si>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</si>
  <si>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</si>
  <si>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</si>
  <si>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</si>
  <si>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</si>
  <si>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</si>
  <si>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</si>
  <si>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</si>
  <si>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</si>
  <si>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</si>
  <si>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</si>
  <si>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</si>
  <si>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</si>
  <si>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</si>
  <si>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</si>
  <si>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</si>
  <si>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</si>
  <si>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</si>
  <si>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</si>
  <si>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</si>
  <si>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</si>
  <si>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</si>
  <si>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</si>
  <si>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</si>
  <si>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</si>
  <si>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</si>
  <si>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</si>
  <si>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</si>
  <si>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</si>
  <si>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</si>
  <si>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</si>
  <si>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</si>
  <si>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</si>
  <si>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</si>
  <si>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</si>
  <si>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</si>
  <si>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</si>
  <si>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</si>
  <si>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</si>
  <si>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</si>
  <si>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</si>
  <si>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</si>
  <si>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</si>
  <si>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</si>
  <si>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</si>
  <si>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</si>
  <si>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</si>
  <si>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</si>
  <si>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</si>
  <si>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</si>
  <si>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</si>
  <si>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</si>
  <si>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</si>
  <si>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</si>
  <si>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</si>
  <si>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</si>
  <si>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</si>
  <si>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</si>
  <si>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</si>
  <si>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</si>
  <si>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</si>
  <si>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</si>
  <si>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</si>
  <si>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</si>
  <si>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</si>
  <si>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</si>
  <si>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</si>
  <si>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</si>
  <si>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</si>
  <si>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</si>
  <si>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</si>
  <si>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</si>
  <si>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</si>
  <si>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</si>
  <si>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</si>
  <si>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</si>
  <si>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</si>
  <si>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</si>
  <si>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</si>
  <si>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</si>
  <si>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</si>
  <si>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</si>
  <si>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</si>
  <si>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</si>
  <si>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</si>
  <si>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</si>
  <si>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</si>
  <si>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</si>
  <si>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</si>
  <si>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</si>
  <si>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</si>
  <si>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</si>
  <si>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</si>
  <si>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</si>
  <si>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</si>
  <si>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</si>
  <si>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</si>
  <si>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</si>
  <si>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</si>
  <si>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</si>
  <si>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</si>
  <si>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</si>
  <si>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</si>
  <si>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</si>
  <si>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</si>
  <si>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</si>
  <si>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</si>
  <si>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</si>
  <si>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</si>
  <si>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</si>
  <si>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</si>
  <si>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</si>
  <si>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</si>
  <si>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</si>
  <si>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</si>
  <si>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</si>
  <si>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</si>
  <si>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</si>
  <si>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</si>
  <si>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</si>
  <si>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</si>
  <si>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</si>
  <si>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</si>
  <si>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</si>
  <si>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</si>
  <si>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</si>
  <si>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</si>
  <si>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</si>
  <si>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</si>
  <si>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</si>
  <si>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</si>
  <si>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</si>
  <si>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</si>
  <si>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</si>
  <si>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</si>
  <si>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</si>
  <si>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</si>
  <si>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</si>
  <si>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</si>
  <si>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</si>
  <si>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</si>
  <si>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</si>
  <si>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</si>
  <si>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</si>
  <si>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</si>
  <si>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</si>
  <si>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</si>
  <si>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</si>
  <si>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</si>
  <si>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</si>
  <si>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</si>
  <si>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</si>
  <si>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</si>
  <si>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</si>
  <si>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</si>
  <si>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</si>
  <si>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</si>
  <si>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</si>
  <si>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</si>
  <si>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</si>
  <si>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</si>
  <si>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</si>
  <si>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</si>
  <si>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</si>
  <si>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</si>
  <si>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</si>
  <si>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</si>
  <si>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</si>
  <si>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</si>
  <si>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</si>
  <si>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</si>
  <si>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</si>
  <si>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</si>
  <si>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</si>
  <si>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</si>
  <si>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</si>
  <si>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</si>
  <si>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</si>
  <si>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</si>
  <si>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</si>
  <si>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</si>
  <si>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</si>
  <si>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</si>
  <si>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</si>
  <si>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</si>
  <si>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</si>
  <si>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</si>
  <si>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</si>
  <si>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</si>
  <si>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</si>
  <si>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</si>
  <si>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</si>
  <si>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</si>
  <si>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</si>
  <si>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</si>
  <si>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</si>
  <si>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</si>
  <si>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</si>
  <si>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</si>
  <si>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</si>
  <si>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</si>
  <si>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</si>
  <si>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</si>
  <si>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</si>
  <si>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</si>
  <si>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</si>
  <si>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</si>
  <si>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</si>
  <si>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</si>
  <si>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</si>
  <si>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</si>
  <si>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</si>
  <si>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</si>
  <si>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</si>
  <si>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</si>
  <si>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</si>
  <si>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</si>
  <si>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</si>
  <si>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</si>
  <si>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</si>
  <si>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</si>
  <si>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</si>
  <si>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</si>
  <si>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</si>
  <si>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</si>
  <si>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</si>
  <si>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</si>
  <si>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</si>
  <si>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</si>
  <si>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</si>
  <si>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</si>
  <si>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</si>
  <si>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</si>
  <si>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</si>
  <si>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</si>
  <si>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</si>
  <si>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</si>
  <si>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</si>
  <si>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</si>
  <si>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</si>
  <si>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</si>
  <si>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</si>
  <si>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</si>
  <si>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</si>
  <si>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</si>
  <si>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</si>
  <si>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</si>
  <si>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</si>
  <si>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</si>
  <si>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</si>
  <si>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</si>
  <si>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</si>
  <si>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</si>
  <si>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</si>
  <si>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</si>
  <si>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</si>
  <si>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</si>
  <si>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</si>
  <si>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</si>
  <si>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</si>
  <si>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</si>
  <si>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</si>
  <si>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</si>
  <si>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</si>
  <si>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</si>
  <si>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</si>
  <si>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</si>
  <si>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</si>
  <si>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</si>
  <si>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</si>
  <si>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</si>
  <si>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</si>
  <si>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</si>
  <si>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</si>
  <si>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</si>
  <si>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</si>
  <si>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</si>
  <si>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</si>
  <si>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</si>
  <si>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</si>
  <si>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</si>
  <si>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</si>
  <si>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</si>
  <si>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</si>
  <si>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</si>
  <si>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</si>
  <si>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</si>
  <si>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</si>
  <si>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</si>
  <si>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</si>
  <si>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</si>
  <si>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</si>
  <si>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</si>
  <si>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</si>
  <si>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</si>
  <si>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</si>
  <si>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</si>
  <si>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</si>
  <si>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</si>
  <si>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</si>
  <si>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</si>
  <si>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</si>
  <si>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</si>
  <si>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</si>
  <si>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</si>
  <si>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</si>
  <si>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</si>
  <si>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</si>
  <si>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</si>
  <si>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</si>
  <si>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</si>
  <si>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</si>
  <si>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</si>
  <si>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</si>
  <si>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</si>
  <si>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</si>
  <si>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</si>
  <si>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</si>
  <si>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</si>
  <si>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</si>
  <si>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</si>
  <si>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</si>
  <si>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</si>
  <si>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</si>
  <si>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</si>
  <si>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</si>
  <si>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</si>
  <si>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</si>
  <si>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</si>
  <si>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</si>
  <si>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</si>
  <si>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</si>
  <si>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</si>
  <si>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</si>
  <si>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</si>
  <si>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</si>
  <si>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</si>
  <si>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</si>
  <si>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</si>
  <si>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</si>
  <si>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</si>
  <si>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</si>
  <si>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</si>
  <si>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</si>
  <si>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</si>
  <si>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</si>
  <si>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</si>
  <si>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</si>
  <si>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</si>
  <si>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</si>
  <si>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</si>
  <si>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</si>
  <si>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</si>
  <si>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</si>
  <si>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</si>
  <si>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</si>
  <si>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</si>
  <si>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</si>
  <si>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</si>
  <si>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</si>
  <si>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</si>
  <si>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</si>
  <si>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</si>
  <si>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</si>
  <si>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</si>
  <si>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</si>
  <si>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</si>
  <si>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</si>
  <si>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</si>
  <si>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</si>
  <si>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</si>
  <si>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</si>
  <si>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</si>
  <si>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</si>
  <si>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</si>
  <si>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</si>
  <si>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</si>
  <si>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</si>
  <si>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</si>
  <si>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</si>
  <si>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</si>
  <si>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</si>
  <si>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</si>
  <si>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</si>
  <si>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</si>
  <si>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</si>
  <si>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</si>
  <si>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</si>
  <si>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</si>
  <si>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</si>
  <si>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</si>
  <si>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</si>
  <si>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</si>
  <si>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</si>
  <si>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</si>
  <si>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</si>
  <si>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</si>
  <si>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</si>
  <si>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</si>
  <si>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</si>
  <si>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</si>
  <si>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</si>
  <si>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</si>
  <si>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</si>
  <si>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</si>
  <si>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</si>
  <si>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</si>
  <si>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</si>
  <si>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</si>
  <si>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</si>
  <si>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</si>
  <si>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</si>
  <si>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</si>
  <si>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</si>
  <si>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</si>
  <si>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</si>
  <si>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</si>
  <si>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</si>
  <si>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</si>
  <si>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</si>
  <si>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</si>
  <si>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</si>
  <si>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</si>
  <si>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</si>
  <si>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</si>
  <si>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</si>
  <si>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</si>
  <si>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</si>
  <si>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</si>
  <si>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</si>
  <si>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</si>
  <si>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</si>
  <si>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</si>
  <si>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</si>
  <si>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</si>
  <si>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</si>
  <si>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</si>
  <si>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</si>
  <si>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</si>
  <si>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</si>
  <si>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</si>
  <si>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</si>
  <si>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</si>
  <si>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</si>
  <si>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</si>
  <si>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</si>
  <si>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</si>
  <si>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</si>
  <si>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</si>
  <si>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</si>
  <si>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</si>
  <si>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</si>
  <si>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</si>
  <si>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</si>
  <si>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</si>
  <si>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</si>
  <si>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</si>
  <si>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</si>
  <si>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</si>
  <si>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</si>
  <si>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</si>
  <si>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</si>
  <si>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</si>
  <si>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</si>
  <si>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</si>
  <si>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</si>
  <si>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</si>
  <si>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</si>
  <si>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</si>
  <si>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</si>
  <si>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</si>
  <si>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</si>
  <si>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</si>
  <si>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</si>
  <si>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</si>
  <si>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</si>
  <si>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</si>
  <si>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</si>
  <si>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</si>
  <si>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</si>
  <si>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</si>
  <si>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</si>
  <si>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</si>
  <si>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</si>
  <si>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</si>
  <si>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</si>
  <si>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</si>
  <si>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</si>
  <si>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</si>
  <si>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</si>
  <si>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</si>
  <si>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</si>
  <si>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</si>
  <si>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</si>
  <si>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</si>
  <si>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</si>
  <si>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</si>
  <si>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</si>
  <si>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</si>
  <si>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</si>
  <si>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</si>
  <si>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</si>
  <si>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</si>
  <si>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</si>
  <si>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</si>
  <si>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</si>
  <si>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</si>
  <si>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</si>
  <si>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</si>
  <si>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</si>
  <si>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</si>
  <si>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</si>
  <si>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</si>
  <si>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</si>
  <si>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</si>
  <si>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</si>
  <si>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</si>
  <si>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</si>
  <si>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</si>
  <si>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</si>
  <si>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</si>
  <si>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</si>
  <si>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</si>
  <si>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</si>
  <si>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</si>
  <si>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</si>
  <si>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</si>
  <si>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</si>
  <si>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</si>
  <si>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</si>
  <si>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</si>
  <si>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</si>
  <si>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</si>
  <si>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</si>
  <si>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</si>
  <si>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</si>
  <si>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</si>
  <si>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</si>
  <si>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</si>
  <si>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</si>
  <si>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</si>
  <si>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</si>
  <si>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</si>
  <si>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</si>
  <si>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</si>
  <si>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</si>
  <si>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</si>
  <si>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</si>
  <si>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</si>
  <si>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</si>
  <si>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</si>
  <si>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</si>
  <si>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</si>
  <si>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</si>
  <si>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</si>
  <si>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</si>
  <si>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</si>
  <si>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</si>
  <si>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</si>
  <si>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</si>
  <si>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</si>
  <si>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</si>
  <si>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</si>
  <si>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</si>
  <si>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</si>
  <si>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</si>
  <si>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</si>
  <si>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</si>
  <si>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</si>
  <si>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</si>
  <si>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</si>
  <si>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</si>
  <si>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</si>
  <si>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</si>
  <si>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</si>
  <si>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</si>
  <si>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</si>
  <si>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</si>
  <si>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</si>
  <si>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</si>
  <si>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</si>
  <si>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</si>
  <si>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</si>
  <si>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</si>
  <si>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</si>
  <si>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</si>
  <si>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</si>
  <si>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</si>
  <si>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</si>
  <si>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</si>
  <si>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</si>
  <si>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</si>
  <si>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</si>
  <si>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</si>
  <si>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</si>
  <si>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</si>
  <si>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</si>
  <si>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</si>
  <si>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</si>
  <si>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</si>
  <si>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</si>
  <si>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</si>
  <si>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</si>
  <si>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</si>
  <si>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</si>
  <si>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</si>
  <si>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</si>
  <si>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</si>
  <si>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</si>
  <si>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</si>
  <si>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</si>
  <si>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</si>
  <si>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</si>
  <si>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</si>
  <si>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</si>
  <si>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</si>
  <si>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</si>
  <si>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</si>
  <si>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</si>
  <si>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</si>
  <si>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</si>
  <si>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</si>
  <si>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</si>
  <si>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</si>
  <si>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</si>
  <si>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</si>
  <si>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</si>
  <si>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</si>
  <si>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</si>
  <si>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</si>
  <si>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</si>
  <si>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</si>
  <si>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</si>
  <si>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</si>
  <si>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</si>
  <si>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</si>
  <si>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</si>
  <si>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</si>
  <si>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</si>
  <si>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</si>
  <si>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</si>
  <si>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</si>
  <si>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</si>
  <si>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</si>
  <si>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</si>
  <si>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</si>
  <si>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</si>
  <si>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</si>
  <si>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</si>
  <si>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</si>
  <si>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</si>
  <si>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</si>
  <si>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</si>
  <si>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</si>
  <si>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</si>
  <si>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</si>
  <si>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</si>
  <si>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</si>
  <si>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</si>
  <si>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</si>
  <si>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</si>
  <si>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</si>
  <si>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</si>
  <si>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</si>
  <si>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</si>
  <si>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</si>
  <si>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</si>
  <si>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</si>
  <si>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</si>
  <si>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</si>
  <si>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</si>
  <si>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</si>
  <si>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</si>
  <si>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</si>
  <si>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</si>
  <si>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</si>
  <si>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</si>
  <si>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</si>
  <si>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</si>
  <si>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</si>
  <si>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</si>
  <si>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</si>
  <si>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</si>
  <si>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</si>
  <si>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</si>
  <si>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</si>
  <si>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</si>
  <si>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</si>
  <si>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</si>
  <si>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</si>
  <si>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</si>
  <si>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</si>
  <si>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</si>
  <si>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</si>
  <si>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</si>
  <si>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</si>
  <si>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</si>
  <si>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</si>
  <si>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</si>
  <si>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</si>
  <si>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</si>
  <si>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</si>
  <si>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</si>
  <si>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</si>
  <si>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</si>
  <si>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</si>
  <si>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</si>
  <si>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</si>
  <si>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</si>
  <si>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</si>
  <si>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</si>
  <si>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</si>
  <si>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</si>
  <si>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</si>
  <si>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</si>
  <si>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</si>
  <si>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</si>
  <si>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</si>
  <si>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</si>
  <si>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</si>
  <si>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</si>
  <si>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</si>
  <si>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</si>
  <si>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</si>
  <si>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</si>
  <si>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</si>
  <si>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</si>
  <si>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</si>
  <si>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</si>
  <si>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</si>
  <si>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</si>
  <si>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</si>
  <si>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</si>
  <si>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</si>
  <si>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</si>
  <si>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</si>
  <si>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</si>
  <si>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</si>
  <si>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</si>
  <si>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</si>
  <si>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</si>
  <si>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</si>
  <si>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</si>
  <si>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</si>
  <si>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</si>
  <si>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</si>
  <si>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</si>
  <si>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</si>
  <si>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</si>
  <si>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</si>
  <si>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</si>
  <si>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</si>
  <si>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</si>
  <si>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</si>
  <si>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</si>
  <si>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</si>
  <si>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</si>
  <si>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</si>
  <si>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</si>
  <si>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</si>
  <si>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</si>
  <si>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</si>
  <si>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</si>
  <si>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</si>
  <si>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</si>
  <si>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</si>
  <si>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</si>
  <si>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</si>
  <si>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</si>
  <si>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</si>
  <si>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</si>
  <si>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</si>
  <si>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</si>
  <si>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</si>
  <si>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</si>
  <si>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</si>
  <si>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</si>
  <si>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</si>
  <si>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</si>
  <si>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</si>
  <si>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</si>
  <si>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</si>
  <si>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</si>
  <si>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</si>
  <si>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</si>
  <si>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</si>
  <si>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</si>
  <si>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</si>
  <si>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</si>
  <si>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</si>
  <si>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</si>
  <si>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</si>
  <si>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</si>
  <si>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</si>
  <si>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</si>
  <si>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</si>
  <si>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</si>
  <si>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</si>
  <si>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</si>
  <si>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</si>
  <si>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</si>
  <si>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</si>
  <si>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</si>
  <si>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</si>
  <si>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</si>
  <si>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</si>
  <si>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</si>
  <si>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</si>
  <si>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</si>
  <si>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</si>
  <si>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</si>
  <si>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</si>
  <si>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</si>
  <si>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</si>
  <si>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</si>
  <si>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</si>
  <si>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</si>
  <si>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</si>
  <si>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</si>
  <si>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</si>
  <si>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</si>
  <si>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</si>
  <si>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</si>
  <si>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</si>
  <si>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</si>
  <si>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</si>
  <si>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</si>
  <si>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</si>
  <si>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</si>
  <si>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</si>
  <si>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</si>
  <si>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</si>
  <si>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</si>
  <si>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</si>
  <si>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</si>
  <si>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</si>
  <si>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</si>
  <si>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</si>
  <si>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</si>
  <si>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</si>
  <si>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</si>
  <si>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</si>
  <si>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</si>
  <si>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</si>
  <si>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</si>
  <si>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</si>
  <si>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</si>
  <si>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</si>
  <si>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</si>
  <si>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</si>
  <si>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</si>
  <si>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</si>
  <si>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</si>
  <si>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</si>
  <si>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</si>
  <si>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</si>
  <si>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</si>
  <si>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</si>
  <si>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</si>
  <si>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</si>
  <si>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</si>
  <si>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</si>
  <si>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</si>
  <si>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</si>
  <si>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</si>
  <si>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</si>
  <si>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</si>
  <si>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</si>
  <si>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</si>
  <si>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</si>
  <si>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</si>
  <si>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</si>
  <si>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</si>
  <si>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</si>
  <si>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</si>
  <si>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</si>
  <si>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</si>
  <si>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</si>
  <si>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</si>
  <si>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</si>
  <si>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</si>
  <si>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</si>
  <si>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</si>
  <si>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</si>
  <si>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</si>
  <si>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</si>
  <si>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</si>
  <si>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</si>
  <si>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</si>
  <si>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</si>
  <si>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</si>
  <si>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</si>
  <si>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</si>
  <si>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</si>
  <si>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</si>
  <si>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</si>
  <si>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</si>
  <si>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</si>
  <si>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</si>
  <si>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</si>
  <si>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</si>
  <si>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</si>
  <si>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</si>
  <si>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</si>
  <si>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</si>
  <si>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</si>
  <si>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</si>
  <si>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</si>
  <si>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</si>
  <si>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</si>
  <si>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</si>
  <si>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</si>
  <si>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</si>
  <si>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</si>
  <si>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</si>
  <si>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</si>
  <si>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</si>
  <si>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</si>
  <si>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</si>
  <si>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</si>
  <si>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</si>
  <si>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</si>
  <si>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</si>
  <si>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</si>
  <si>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</si>
  <si>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</si>
  <si>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</si>
  <si>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</si>
  <si>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</si>
  <si>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</si>
  <si>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</si>
  <si>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</si>
  <si>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</si>
  <si>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</si>
  <si>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</si>
  <si>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</si>
  <si>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</si>
  <si>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</si>
  <si>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</si>
  <si>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</si>
  <si>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</si>
  <si>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</si>
  <si>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</si>
  <si>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</si>
  <si>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</si>
  <si>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</si>
  <si>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</si>
  <si>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</si>
  <si>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</si>
  <si>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</si>
  <si>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</si>
  <si>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</si>
  <si>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</si>
  <si>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</si>
  <si>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</si>
  <si>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</si>
  <si>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</si>
  <si>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</si>
  <si>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</si>
  <si>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</si>
  <si>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</si>
  <si>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</si>
  <si>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</si>
  <si>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</si>
  <si>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</si>
  <si>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</si>
  <si>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</si>
  <si>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</si>
  <si>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</si>
  <si>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</si>
  <si>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</si>
  <si>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</si>
  <si>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</si>
  <si>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</si>
  <si>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</si>
  <si>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</si>
  <si>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</si>
  <si>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</si>
  <si>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</si>
  <si>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</si>
  <si>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</si>
  <si>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</si>
  <si>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</si>
  <si>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</si>
  <si>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</si>
  <si>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</si>
  <si>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</si>
  <si>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</si>
  <si>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</si>
  <si>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</si>
  <si>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</si>
  <si>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</si>
  <si>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</si>
  <si>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</si>
  <si>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</si>
  <si>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</si>
  <si>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</si>
  <si>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</si>
  <si>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</si>
  <si>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</si>
  <si>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</si>
  <si>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</si>
  <si>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</si>
  <si>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</si>
  <si>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</si>
  <si>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</si>
  <si>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</si>
  <si>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</si>
  <si>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</si>
  <si>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</si>
  <si>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</si>
  <si>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</si>
  <si>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</si>
  <si>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</si>
  <si>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</si>
  <si>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</si>
  <si>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</si>
  <si>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</si>
  <si>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</si>
  <si>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</si>
  <si>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</si>
  <si>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</si>
  <si>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</si>
  <si>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</si>
  <si>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</si>
  <si>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</si>
  <si>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</si>
  <si>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</si>
  <si>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</si>
  <si>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</si>
  <si>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</si>
  <si>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</si>
  <si>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</si>
  <si>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</si>
  <si>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</si>
  <si>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</si>
  <si>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</si>
  <si>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</si>
  <si>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</si>
  <si>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</si>
  <si>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</si>
  <si>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</si>
  <si>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</si>
  <si>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</si>
  <si>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</si>
  <si>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</si>
  <si>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</si>
  <si>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</si>
  <si>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</si>
  <si>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</si>
  <si>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</si>
  <si>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</si>
  <si>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</si>
  <si>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</si>
  <si>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</si>
  <si>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</si>
  <si>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</si>
  <si>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</si>
  <si>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</si>
  <si>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</si>
  <si>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</si>
  <si>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</si>
  <si>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</si>
  <si>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</si>
  <si>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</si>
  <si>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</si>
  <si>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</si>
  <si>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</si>
  <si>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</si>
  <si>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</si>
  <si>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</si>
  <si>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</si>
  <si>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</si>
  <si>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</si>
  <si>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</si>
  <si>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</si>
  <si>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</si>
  <si>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</si>
  <si>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</si>
  <si>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</si>
  <si>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</si>
  <si>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</si>
  <si>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</si>
  <si>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</si>
  <si>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</si>
  <si>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</si>
  <si>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</si>
  <si>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</si>
  <si>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</si>
  <si>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</si>
  <si>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</si>
  <si>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</si>
  <si>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</si>
  <si>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</si>
  <si>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</si>
  <si>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</si>
  <si>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</si>
  <si>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</si>
  <si>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</si>
  <si>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</si>
  <si>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</si>
  <si>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</si>
  <si>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</si>
  <si>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</si>
  <si>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</si>
  <si>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</si>
  <si>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</si>
  <si>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</si>
  <si>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</si>
  <si>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</si>
  <si>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</si>
  <si>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</si>
  <si>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</si>
  <si>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</si>
  <si>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</si>
  <si>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</si>
  <si>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</si>
  <si>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</si>
  <si>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</si>
  <si>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</si>
  <si>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</si>
  <si>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</si>
  <si>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</si>
  <si>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</si>
  <si>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</si>
  <si>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</si>
  <si>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</si>
  <si>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</si>
  <si>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</si>
  <si>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</si>
  <si>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</si>
  <si>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</si>
  <si>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</si>
  <si>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</si>
  <si>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</si>
  <si>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</si>
  <si>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</si>
  <si>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</si>
  <si>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</si>
  <si>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</si>
  <si>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</si>
  <si>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</si>
  <si>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</si>
  <si>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</si>
  <si>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</si>
  <si>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</si>
  <si>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</si>
  <si>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数学</t>
    <rPh sb="0" eb="2">
      <t>スウガク</t>
    </rPh>
    <phoneticPr fontId="15"/>
  </si>
  <si>
    <t>ア</t>
  </si>
  <si>
    <t>G4</t>
  </si>
  <si>
    <t>G4</t>
    <phoneticPr fontId="15"/>
  </si>
  <si>
    <t>１</t>
    <phoneticPr fontId="15"/>
  </si>
  <si>
    <t>社会</t>
    <rPh sb="0" eb="2">
      <t>シャカイ</t>
    </rPh>
    <phoneticPr fontId="15"/>
  </si>
  <si>
    <t>公共</t>
    <rPh sb="0" eb="2">
      <t>コウキョウ</t>
    </rPh>
    <phoneticPr fontId="15"/>
  </si>
  <si>
    <t>理科</t>
    <rPh sb="0" eb="2">
      <t>リカ</t>
    </rPh>
    <phoneticPr fontId="15"/>
  </si>
  <si>
    <t>C391</t>
    <phoneticPr fontId="15"/>
  </si>
  <si>
    <t>化学基礎</t>
    <rPh sb="0" eb="4">
      <t>カガクキソ</t>
    </rPh>
    <phoneticPr fontId="15"/>
  </si>
  <si>
    <t>科学と人間生活</t>
    <rPh sb="0" eb="2">
      <t>カガク</t>
    </rPh>
    <rPh sb="3" eb="7">
      <t>ニンゲンセイカツ</t>
    </rPh>
    <phoneticPr fontId="15"/>
  </si>
  <si>
    <t>C468</t>
    <phoneticPr fontId="15"/>
  </si>
  <si>
    <t>保健</t>
    <rPh sb="0" eb="2">
      <t>ホケン</t>
    </rPh>
    <phoneticPr fontId="15"/>
  </si>
  <si>
    <t>保健・体育</t>
    <rPh sb="0" eb="2">
      <t>ホケン</t>
    </rPh>
    <rPh sb="3" eb="5">
      <t>タイイク</t>
    </rPh>
    <phoneticPr fontId="15"/>
  </si>
  <si>
    <t>C487</t>
    <phoneticPr fontId="15"/>
  </si>
  <si>
    <t>美術</t>
    <rPh sb="0" eb="2">
      <t>ビジュツ</t>
    </rPh>
    <phoneticPr fontId="15"/>
  </si>
  <si>
    <t>C474</t>
    <phoneticPr fontId="15"/>
  </si>
  <si>
    <t>音楽</t>
    <rPh sb="0" eb="2">
      <t>オンガク</t>
    </rPh>
    <phoneticPr fontId="15"/>
  </si>
  <si>
    <t>情報</t>
    <rPh sb="0" eb="2">
      <t>ジョウホウ</t>
    </rPh>
    <phoneticPr fontId="15"/>
  </si>
  <si>
    <t>情報Ⅰ</t>
    <rPh sb="0" eb="2">
      <t>ジョウホウ</t>
    </rPh>
    <phoneticPr fontId="15"/>
  </si>
  <si>
    <t>交野支援学校</t>
    <rPh sb="0" eb="6">
      <t>カタノシエンガッコウ</t>
    </rPh>
    <phoneticPr fontId="15"/>
  </si>
  <si>
    <t>家庭</t>
    <rPh sb="0" eb="2">
      <t>カテイ</t>
    </rPh>
    <phoneticPr fontId="15"/>
  </si>
  <si>
    <t>家庭基礎</t>
    <rPh sb="0" eb="4">
      <t>カテイキソ</t>
    </rPh>
    <phoneticPr fontId="15"/>
  </si>
  <si>
    <t>国語</t>
    <rPh sb="0" eb="2">
      <t>コクゴ</t>
    </rPh>
    <phoneticPr fontId="15"/>
  </si>
  <si>
    <t>G3</t>
    <phoneticPr fontId="15"/>
  </si>
  <si>
    <t>c128</t>
    <phoneticPr fontId="15"/>
  </si>
  <si>
    <t>c191</t>
    <phoneticPr fontId="15"/>
  </si>
  <si>
    <t>c205</t>
    <phoneticPr fontId="15"/>
  </si>
  <si>
    <t>c107</t>
    <phoneticPr fontId="15"/>
  </si>
  <si>
    <t>c231</t>
    <phoneticPr fontId="15"/>
  </si>
  <si>
    <t>c239</t>
    <phoneticPr fontId="15"/>
  </si>
  <si>
    <t>地図</t>
    <rPh sb="0" eb="2">
      <t>チズ</t>
    </rPh>
    <phoneticPr fontId="15"/>
  </si>
  <si>
    <t>〇</t>
  </si>
  <si>
    <t>1～3</t>
    <phoneticPr fontId="15"/>
  </si>
  <si>
    <t>2～3</t>
    <phoneticPr fontId="15"/>
  </si>
  <si>
    <t>c263</t>
    <phoneticPr fontId="15"/>
  </si>
  <si>
    <t>c264</t>
    <phoneticPr fontId="15"/>
  </si>
  <si>
    <t>c330</t>
    <phoneticPr fontId="15"/>
  </si>
  <si>
    <t>c331</t>
    <phoneticPr fontId="15"/>
  </si>
  <si>
    <t>c391</t>
    <phoneticPr fontId="15"/>
  </si>
  <si>
    <t>地理総合</t>
    <rPh sb="0" eb="4">
      <t>チリソウゴウ</t>
    </rPh>
    <phoneticPr fontId="15"/>
  </si>
  <si>
    <t>c423</t>
    <phoneticPr fontId="15"/>
  </si>
  <si>
    <t>数学Ⅰ</t>
    <rPh sb="0" eb="2">
      <t>スウガク</t>
    </rPh>
    <phoneticPr fontId="15"/>
  </si>
  <si>
    <t>数学A</t>
    <rPh sb="0" eb="2">
      <t>スウガク</t>
    </rPh>
    <phoneticPr fontId="15"/>
  </si>
  <si>
    <t>c468</t>
    <phoneticPr fontId="15"/>
  </si>
  <si>
    <t>保体</t>
    <rPh sb="0" eb="2">
      <t>ホタイ</t>
    </rPh>
    <phoneticPr fontId="15"/>
  </si>
  <si>
    <t>c474</t>
    <phoneticPr fontId="15"/>
  </si>
  <si>
    <t>c479</t>
    <phoneticPr fontId="15"/>
  </si>
  <si>
    <t>音楽Ⅰ</t>
    <rPh sb="0" eb="2">
      <t>オンガク</t>
    </rPh>
    <phoneticPr fontId="15"/>
  </si>
  <si>
    <t>c487</t>
    <phoneticPr fontId="15"/>
  </si>
  <si>
    <t>外国語</t>
    <rPh sb="0" eb="3">
      <t>ガイコクゴ</t>
    </rPh>
    <phoneticPr fontId="15"/>
  </si>
  <si>
    <t>英語コミュニケーション</t>
    <rPh sb="0" eb="2">
      <t>エイゴ</t>
    </rPh>
    <phoneticPr fontId="15"/>
  </si>
  <si>
    <t>c527</t>
    <phoneticPr fontId="15"/>
  </si>
  <si>
    <t>c638</t>
    <phoneticPr fontId="15"/>
  </si>
  <si>
    <t>c656</t>
    <phoneticPr fontId="15"/>
  </si>
  <si>
    <t>１～３</t>
  </si>
  <si>
    <t>１～３</t>
    <phoneticPr fontId="15"/>
  </si>
  <si>
    <t>１～２</t>
    <phoneticPr fontId="15"/>
  </si>
  <si>
    <t>英語</t>
    <rPh sb="0" eb="2">
      <t>エイゴ</t>
    </rPh>
    <phoneticPr fontId="15"/>
  </si>
  <si>
    <t>1～2</t>
    <phoneticPr fontId="15"/>
  </si>
  <si>
    <t>G2</t>
    <phoneticPr fontId="15"/>
  </si>
  <si>
    <t>１・３</t>
    <phoneticPr fontId="15"/>
  </si>
  <si>
    <t>英語２</t>
    <rPh sb="0" eb="2">
      <t>エイゴ</t>
    </rPh>
    <phoneticPr fontId="15"/>
  </si>
  <si>
    <t>G1</t>
    <phoneticPr fontId="15"/>
  </si>
  <si>
    <t>現代の国語</t>
    <rPh sb="0" eb="2">
      <t>ゲンダイ</t>
    </rPh>
    <rPh sb="3" eb="5">
      <t>コクゴ</t>
    </rPh>
    <phoneticPr fontId="15"/>
  </si>
  <si>
    <t>言語文化</t>
    <rPh sb="0" eb="4">
      <t>ゲンゴブンカ</t>
    </rPh>
    <phoneticPr fontId="15"/>
  </si>
  <si>
    <t>歴史総合</t>
    <rPh sb="0" eb="4">
      <t>レキシソウゴウ</t>
    </rPh>
    <phoneticPr fontId="15"/>
  </si>
  <si>
    <t>美術Ⅰ</t>
    <rPh sb="0" eb="2">
      <t>ビジュツ</t>
    </rPh>
    <phoneticPr fontId="15"/>
  </si>
  <si>
    <t>音楽１</t>
    <rPh sb="0" eb="2">
      <t>オンガク</t>
    </rPh>
    <phoneticPr fontId="15"/>
  </si>
  <si>
    <t>ソーシャルスキル</t>
    <phoneticPr fontId="15"/>
  </si>
  <si>
    <t>音楽２</t>
    <rPh sb="0" eb="2">
      <t>オンガク</t>
    </rPh>
    <phoneticPr fontId="15"/>
  </si>
  <si>
    <t>本文がわかりやすく記述されており、重要語句を網羅している。重要な語句や人物については、側注に詳しい解説欄が設けられ、興味関心を引く内容となっている。社会で生きていく上で実用的な知識について知り、考えるためのヒントとなるさまざまな選択肢が示されており、生徒の主体的な学びにつながる内容となっている。</t>
    <phoneticPr fontId="6"/>
  </si>
  <si>
    <t>Ａ４サイズの大判で、地名も大きくはっきりみることができる。世界の主な国の概要やデータも豊富で本校生徒のしらべ学習に役立てることができる。多くの写真が掲載されており、視覚的にも地図学習に適している。</t>
    <phoneticPr fontId="6"/>
  </si>
  <si>
    <t>必要な事項が図・グラフや写真などを使ってわかりやすく提示されていて、効率的に学ぶことができる。また、世界の気候区分や地帯を巻頭・巻末折込で常に参照でき、歴史的背景も学習できるようになっているので、本校生徒の理解を深めることに役立てることができる。</t>
    <phoneticPr fontId="6"/>
  </si>
  <si>
    <t>教科書に対応したシンプルな構成の解答で、余白もあるので見やすい。問題によっては細かな説明がされている。自主学習をするうえで、わかりやすい構成なので、生徒の学びを助けることができることを期待される。</t>
    <phoneticPr fontId="6"/>
  </si>
  <si>
    <t>日常生活や身のまわりから問題を設定して、解決のための活動を通して学習意欲を高められるように工夫されている。また、見やすいようにデザインされており、基本的な問題が多いため、生徒にとって学びやすいと考えられる。</t>
    <phoneticPr fontId="6"/>
  </si>
  <si>
    <t>高等学校で学ぶ理科の入り口として、物理、化学、生物、地学の4つの分野で調和が取れているとともに、簡単な実験や観察が多く載っている教科書である。</t>
    <phoneticPr fontId="6"/>
  </si>
  <si>
    <t>普通課程</t>
    <rPh sb="0" eb="4">
      <t>フツウカテイ</t>
    </rPh>
    <phoneticPr fontId="15"/>
  </si>
  <si>
    <t>1</t>
    <phoneticPr fontId="15"/>
  </si>
  <si>
    <t>2～３</t>
    <phoneticPr fontId="15"/>
  </si>
  <si>
    <t>家庭</t>
  </si>
  <si>
    <t>家庭基礎</t>
  </si>
  <si>
    <t>情報</t>
  </si>
  <si>
    <t>著名人の対談や、漢字についての公文書など、様々な文章形式を学ぶことができる。また、グラフなどの資料や、生徒作成例、会話例が豊富に掲載されており、言語活動のイメージをつかみやすい教材であるため、本校の生徒に適している。</t>
    <rPh sb="96" eb="98">
      <t>ホンコウ</t>
    </rPh>
    <rPh sb="99" eb="101">
      <t>セイト</t>
    </rPh>
    <rPh sb="102" eb="103">
      <t>テキ</t>
    </rPh>
    <phoneticPr fontId="6"/>
  </si>
  <si>
    <t>イラストが多く、視覚的にわかりやすい。単元が日常生活に関するものが多いので、簡単な日常会話表現を身につけることができ、基礎的な英語力を伸ばすこともできる。音声がＨＰからダウンロード可能で、授業で使いやすいため、本校の生徒に適すると考えられる。</t>
    <rPh sb="105" eb="107">
      <t>ホンコウ</t>
    </rPh>
    <rPh sb="108" eb="110">
      <t>セイト</t>
    </rPh>
    <rPh sb="111" eb="112">
      <t>テキ</t>
    </rPh>
    <rPh sb="115" eb="116">
      <t>カンガ</t>
    </rPh>
    <phoneticPr fontId="6"/>
  </si>
  <si>
    <t>読みやすい字の濃さ、文字数であり、写真やイラスト、表などもきれいにまとめられ、興味を持ち学習ができる。各ページの文字数と写真やイラストとのバランスも良い。また、問題の出題もあり、学習した後の確認もできる為、本校の生徒に適していると考えられる。</t>
    <rPh sb="101" eb="102">
      <t>タメ</t>
    </rPh>
    <rPh sb="103" eb="105">
      <t>ホンコウ</t>
    </rPh>
    <rPh sb="106" eb="108">
      <t>セイト</t>
    </rPh>
    <rPh sb="109" eb="110">
      <t>テキ</t>
    </rPh>
    <rPh sb="115" eb="116">
      <t>カンガ</t>
    </rPh>
    <phoneticPr fontId="6"/>
  </si>
  <si>
    <t>Ａ４サイズの大判で、地名も大きくはっきりみることができる。世界の主な国の概要やデータも豊富で本校生徒のしらべ学習に役立てることができる。多くの写真が掲載されており、視覚的にも地図学習に適していると考えられる。</t>
    <rPh sb="98" eb="99">
      <t>カンガ</t>
    </rPh>
    <phoneticPr fontId="6"/>
  </si>
  <si>
    <t>高等学校で学ぶ理科の入り口として、物理、化学、生物、地学の4つの分野で調和が取れているとともに、簡単な実験や観察が多く載っているため、本校の生徒に適していると考えられる。</t>
    <rPh sb="67" eb="69">
      <t>ホンコウ</t>
    </rPh>
    <rPh sb="70" eb="72">
      <t>セイト</t>
    </rPh>
    <rPh sb="73" eb="74">
      <t>テキ</t>
    </rPh>
    <rPh sb="79" eb="80">
      <t>カンガ</t>
    </rPh>
    <phoneticPr fontId="6"/>
  </si>
  <si>
    <t>イラストが多く、視覚的にわかりやすい。単元が日常生活に関するものが多いので、簡単な日常会話表現を身につけることができ、基礎的な英語力を伸ばすこともできる。音声がＨＰからダウンロード可能で、授業で使いやすく、本校の生徒に適していると考えられる。</t>
    <rPh sb="103" eb="105">
      <t>ホンコウ</t>
    </rPh>
    <rPh sb="106" eb="108">
      <t>セイト</t>
    </rPh>
    <rPh sb="109" eb="110">
      <t>テキ</t>
    </rPh>
    <rPh sb="115" eb="116">
      <t>カンガ</t>
    </rPh>
    <phoneticPr fontId="6"/>
  </si>
  <si>
    <t>読みやすい字の濃さ、文字数であり、写真やイラスト、表などもきれいにまとめられ、興味を持ち学習ができる。各ページの文字数と写真やイラストとのバランスも良い。また、問題の出題もあり、学習した後の確認もできるため、本校の生徒に適していると考えられる。</t>
    <rPh sb="104" eb="106">
      <t>ホンコウ</t>
    </rPh>
    <rPh sb="107" eb="109">
      <t>セイト</t>
    </rPh>
    <rPh sb="110" eb="111">
      <t>テキ</t>
    </rPh>
    <rPh sb="116" eb="117">
      <t>カンガ</t>
    </rPh>
    <phoneticPr fontId="6"/>
  </si>
  <si>
    <t>社会的スキルや社会性について、本校生徒に即した身近な場面をもとに実際にワークしながら学ぶことができる。「プランニング・自立にむけて」の項目もあり、卒業後の進路や生活を考える上で多く活用することができるため、本校の生徒に適していると考えられる。</t>
    <rPh sb="103" eb="105">
      <t>ホンコウ</t>
    </rPh>
    <rPh sb="106" eb="108">
      <t>セイト</t>
    </rPh>
    <rPh sb="109" eb="110">
      <t>テキ</t>
    </rPh>
    <rPh sb="115" eb="116">
      <t>カンガ</t>
    </rPh>
    <phoneticPr fontId="6"/>
  </si>
  <si>
    <t>イラストが多く、視覚的にわかりやすい。簡単な日常会話や挨拶から、ものの名前まで単元ごとにまとまっていて使用しやすい。各単元ごとに簡単な英会話例が掲載されており、会話練習も行いやすい。また、大判であるために、生徒が一人で開いて見ることができるため、本校の生徒に適していると考えられる。</t>
    <rPh sb="123" eb="125">
      <t>ホンコウ</t>
    </rPh>
    <rPh sb="126" eb="128">
      <t>セイト</t>
    </rPh>
    <rPh sb="129" eb="130">
      <t>テキ</t>
    </rPh>
    <rPh sb="135" eb="136">
      <t>カンガ</t>
    </rPh>
    <phoneticPr fontId="6"/>
  </si>
  <si>
    <t>イラストが多く、視覚的にわかりやすい。簡単な日常会話や挨拶から、ものの名前まで単元ごとにまとまっていて使用しやすい。各単元ごとに簡単な英会話例が掲載されており、会話練習も行いやすい。また、大判であるために、生徒が一人で開いて見ることができるため、本校の生徒に適していると考えられる。</t>
    <phoneticPr fontId="6"/>
  </si>
  <si>
    <t>「現代文編」から始まる構成で、続く「古文編」「漢文編」も無理なく学習できる。また、過去と現在のつながりを意識させる工夫が充実しているため、本校の生徒に適していると考えられる。</t>
    <rPh sb="81" eb="82">
      <t>カンガ</t>
    </rPh>
    <phoneticPr fontId="6"/>
  </si>
  <si>
    <t>見開き2ページ完結の45テーマで構成されており、学習内容が焦点化され学びやすくなっている。コンパクトな本文で資料も多数掲載されており、思考・探究に取り組む時間をとることができるため、本校生徒に適していると考えられる。</t>
    <rPh sb="102" eb="103">
      <t>カンガ</t>
    </rPh>
    <phoneticPr fontId="6"/>
  </si>
  <si>
    <t>イラストが多く、視覚的にわかりやすい。単元が日常生活に関するものが多いので、簡単な日常会話表現を身につけることができ、基礎的な英語力を伸ばすこともできる。音声がＨＰからダウンロード可能で、授業で使いやすいため、本校の生徒に適していると考えられる。</t>
    <rPh sb="105" eb="107">
      <t>ホンコウ</t>
    </rPh>
    <rPh sb="108" eb="110">
      <t>セイト</t>
    </rPh>
    <rPh sb="111" eb="112">
      <t>テキ</t>
    </rPh>
    <rPh sb="117" eb="118">
      <t>カンガ</t>
    </rPh>
    <phoneticPr fontId="6"/>
  </si>
  <si>
    <t>化学の成果が人間生活を豊かにしていることが、具体例を通じて記載されており、日常生活と深く関わり生徒の興味・関心を引くような内容を取り扱っているため、本校の生徒に適していると考えられる。</t>
    <rPh sb="74" eb="76">
      <t>ホンコウ</t>
    </rPh>
    <rPh sb="77" eb="79">
      <t>セイト</t>
    </rPh>
    <rPh sb="80" eb="81">
      <t>テキ</t>
    </rPh>
    <rPh sb="86" eb="87">
      <t>カンガ</t>
    </rPh>
    <phoneticPr fontId="6"/>
  </si>
  <si>
    <t>教科書のサイズが一回り大きく、生徒が扱いやすい。曲数が多く、さまざまなジャンルの曲を学ぶことができる。日本の伝統的な文化、楽曲から現代の新しいもの数多く掲載されており、幅広い学習につなげることができる。また、カラー刷りのページも多く、興味関心を引き出しやすいと考える。鑑賞の教材には多くの写真や挿絵が掲載されており、活用できると考えられる。</t>
    <phoneticPr fontId="6"/>
  </si>
  <si>
    <t>化学の成果が人間生活を豊かにしていることが、具体例を通じて記載されており、日常生活と深く関わり生徒の興味・関心を引くような内容を取り扱っているため、本校の生徒に適していると考えられる。</t>
    <rPh sb="74" eb="76">
      <t>ホンコウ</t>
    </rPh>
    <rPh sb="77" eb="79">
      <t>セイト</t>
    </rPh>
    <rPh sb="80" eb="81">
      <t>テキ</t>
    </rPh>
    <phoneticPr fontId="6"/>
  </si>
  <si>
    <t>教科書全体の構成がシンプルで、学ぶ側も教える側もポイントを絞って学習しやすい。また、全ページがカラー印刷されているので、図形だけでなく数式も見やすくイメージしやすいつくりとなっている。さらに、例題、問、基本問題と学習のステップがふみやすく、確実な学びが期待される。</t>
    <rPh sb="42" eb="43">
      <t>ゼン</t>
    </rPh>
    <phoneticPr fontId="6"/>
  </si>
  <si>
    <t>標準的で手堅く、学習指導要領に示された内容が偏りなくバランスよく扱っている。課題学習の充実、自ら判断する力が身につくように工夫されている。また、図が多く説明も丁寧なことから、充実した知識が身につくと考えられるため、本校の生徒に適している。</t>
    <rPh sb="107" eb="109">
      <t>ホンコウ</t>
    </rPh>
    <rPh sb="110" eb="112">
      <t>セイト</t>
    </rPh>
    <rPh sb="113" eb="114">
      <t>テキ</t>
    </rPh>
    <phoneticPr fontId="6"/>
  </si>
  <si>
    <t>教科書のサイズが一回り大きく、生徒が扱いやすい。曲数が多く、さまざまなジャンルの曲を学ぶことができる。日本の伝統的な文化、楽曲から現代の新しいものも数多く掲載されており、幅広い学習につなげることができる。また、カラー刷りのページも多く、興味関心を引き出しやすいと考える。鑑賞の教材には多くの写真や挿絵が掲載されており、活用できると考えられる。</t>
    <phoneticPr fontId="6"/>
  </si>
  <si>
    <t>収録されている作品数が多い。また、原寸大のサイズで印刷されている作品も多数あり、興味関心を引き出すことができる教科書である。</t>
    <phoneticPr fontId="6"/>
  </si>
  <si>
    <t>身近な題材をもとに、社会のきまりやしくみについて関心や理解を深められる内容になっている。また、日本の地理や歴史の流れ、地図の見方など基礎的な地理的・歴史的分野も網羅されており、総合的な社会科の学習に活用しやすい。在学中だけでなく卒業後の社会生活に役立つ項目もあり、本校生徒の学習に適していると考えられる。</t>
    <rPh sb="94" eb="95">
      <t>カ</t>
    </rPh>
    <rPh sb="146" eb="147">
      <t>カンガ</t>
    </rPh>
    <phoneticPr fontId="6"/>
  </si>
  <si>
    <t>豊富なイラストやわかりやすい文章構成、具体的な事例が多く掲載されており、直観的に理解がしやすく、本校の生徒に適していると考えられる。</t>
    <rPh sb="26" eb="27">
      <t>オオ</t>
    </rPh>
    <rPh sb="28" eb="30">
      <t>ケイサイ</t>
    </rPh>
    <rPh sb="60" eb="61">
      <t>カンガ</t>
    </rPh>
    <phoneticPr fontId="6"/>
  </si>
  <si>
    <t>豊富なイラストやわかりやすい文章構成、具体的な事例が掲載されており、直観的に理解がしやすく、本校の生徒に適していると考えられる。</t>
    <rPh sb="26" eb="28">
      <t>ケイサイ</t>
    </rPh>
    <rPh sb="58" eb="59">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</si>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</sst>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7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double">
        <color indexed="64"/>
      </left>
      <right/>
      <top style="thin">
        <color indexed="64"/>
      </top>
      <bottom/>
      <diagonal/>
    </border>
    <border>
      <left style="double">
        <color indexed="64"/>
      </left>
      <right style="thin">
        <color indexed="64"/>
      </right>
      <top style="hair">
        <color indexed="64"/>
      </top>
      <bottom/>
      <diagonal/>
    </border>
    <border>
      <left/>
      <right style="thin">
        <color indexed="64"/>
      </right>
      <top style="hair">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60" fillId="2" borderId="19" xfId="5" applyFont="1" applyFill="1" applyBorder="1" applyAlignment="1">
      <alignment horizontal="center" vertical="center" wrapText="1" shrinkToFit="1"/>
    </xf>
    <xf numFmtId="0" fontId="60" fillId="2" borderId="9" xfId="5" applyFont="1" applyFill="1" applyBorder="1" applyAlignment="1">
      <alignment horizontal="center" vertical="center" shrinkToFit="1"/>
    </xf>
    <xf numFmtId="177" fontId="60" fillId="2" borderId="39" xfId="5" applyNumberFormat="1" applyFont="1" applyFill="1" applyBorder="1" applyAlignment="1" applyProtection="1">
      <alignment horizontal="center" vertical="center" shrinkToFit="1"/>
      <protection locked="0"/>
    </xf>
    <xf numFmtId="177" fontId="60" fillId="2" borderId="4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39" fillId="2" borderId="7" xfId="5" applyFont="1" applyFill="1" applyBorder="1" applyAlignment="1">
      <alignment horizontal="center" vertical="center" shrinkToFit="1"/>
    </xf>
    <xf numFmtId="0" fontId="39" fillId="2" borderId="22" xfId="5" applyFont="1" applyFill="1" applyBorder="1" applyAlignment="1">
      <alignment horizontal="center" vertical="center" shrinkToFit="1"/>
    </xf>
    <xf numFmtId="177" fontId="39" fillId="0" borderId="68" xfId="5" quotePrefix="1" applyNumberFormat="1" applyFont="1" applyBorder="1" applyAlignment="1" applyProtection="1">
      <alignment horizontal="center" vertical="center" shrinkToFit="1"/>
      <protection locked="0"/>
    </xf>
    <xf numFmtId="0" fontId="39" fillId="0" borderId="54" xfId="5" applyFont="1" applyBorder="1" applyProtection="1">
      <alignment vertical="center"/>
      <protection locked="0"/>
    </xf>
    <xf numFmtId="177" fontId="39" fillId="2" borderId="69" xfId="5" applyNumberFormat="1" applyFont="1" applyFill="1" applyBorder="1" applyAlignment="1" applyProtection="1">
      <alignment horizontal="center" vertical="center" shrinkToFit="1"/>
      <protection locked="0"/>
    </xf>
    <xf numFmtId="0" fontId="39" fillId="2" borderId="70" xfId="5" applyFont="1" applyFill="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49" fontId="60" fillId="2" borderId="7" xfId="5" applyNumberFormat="1" applyFont="1" applyFill="1" applyBorder="1" applyAlignment="1" applyProtection="1">
      <alignment horizontal="center" vertical="center" shrinkToFit="1"/>
      <protection locked="0"/>
    </xf>
    <xf numFmtId="49" fontId="60" fillId="2" borderId="6"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60" fillId="2" borderId="7" xfId="5" applyFont="1" applyFill="1" applyBorder="1" applyAlignment="1">
      <alignment horizontal="center" vertical="center" shrinkToFit="1"/>
    </xf>
    <xf numFmtId="0" fontId="60" fillId="2" borderId="22"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0" fontId="60" fillId="2" borderId="6" xfId="5" applyFont="1" applyFill="1" applyBorder="1" applyAlignment="1">
      <alignment horizontal="center" vertical="center" shrinkToFit="1"/>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60" fillId="2" borderId="8" xfId="5" applyNumberFormat="1" applyFont="1" applyFill="1" applyBorder="1" applyAlignment="1" applyProtection="1">
      <alignment horizontal="center" vertical="center" shrinkToFit="1"/>
      <protection locked="0"/>
    </xf>
    <xf numFmtId="49" fontId="60" fillId="2" borderId="4" xfId="5" applyNumberFormat="1" applyFont="1" applyFill="1" applyBorder="1" applyAlignment="1" applyProtection="1">
      <alignment horizontal="center" vertical="center" shrinkToFi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60" fillId="2" borderId="45" xfId="5" applyNumberFormat="1" applyFont="1" applyFill="1" applyBorder="1" applyAlignment="1" applyProtection="1">
      <alignment horizontal="center" vertical="center" wrapText="1"/>
      <protection locked="0"/>
    </xf>
    <xf numFmtId="49" fontId="60" fillId="2" borderId="45"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60" fillId="2" borderId="45" xfId="5" applyFont="1" applyFill="1" applyBorder="1" applyAlignment="1">
      <alignment horizontal="center" vertical="center" shrinkToFit="1"/>
    </xf>
    <xf numFmtId="0" fontId="39" fillId="2" borderId="45" xfId="5" applyFont="1" applyFill="1" applyBorder="1" applyAlignment="1">
      <alignment horizontal="center" vertical="center" wrapText="1"/>
    </xf>
    <xf numFmtId="49" fontId="39" fillId="2" borderId="53" xfId="5" applyNumberFormat="1" applyFont="1" applyFill="1" applyBorder="1" applyAlignment="1" applyProtection="1">
      <alignment horizontal="center" vertical="center"/>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39" fillId="0" borderId="45" xfId="5" applyFont="1" applyBorder="1" applyAlignment="1">
      <alignment horizontal="center" vertical="center" wrapText="1" shrinkToFit="1"/>
    </xf>
    <xf numFmtId="49" fontId="39" fillId="2" borderId="45" xfId="5" applyNumberFormat="1" applyFont="1" applyFill="1" applyBorder="1" applyAlignment="1" applyProtection="1">
      <alignment horizontal="center" vertical="center" shrinkToFit="1"/>
      <protection locked="0"/>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0" fontId="40" fillId="0" borderId="45" xfId="5" applyFont="1" applyBorder="1" applyAlignment="1">
      <alignment horizontal="center" vertical="center" wrapText="1" shrinkToFit="1"/>
    </xf>
    <xf numFmtId="49" fontId="60" fillId="2" borderId="22" xfId="5" applyNumberFormat="1" applyFont="1" applyFill="1" applyBorder="1" applyAlignment="1" applyProtection="1">
      <alignment horizontal="center" vertical="center" wrapText="1"/>
      <protection locked="0"/>
    </xf>
    <xf numFmtId="49" fontId="60" fillId="2" borderId="23" xfId="5" applyNumberFormat="1" applyFont="1" applyFill="1" applyBorder="1" applyAlignment="1" applyProtection="1">
      <alignment horizontal="center" vertical="center" shrinkToFit="1"/>
      <protection locked="0"/>
    </xf>
    <xf numFmtId="49" fontId="60" fillId="2" borderId="22"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39" fillId="2" borderId="45" xfId="5" applyFont="1" applyFill="1" applyBorder="1" applyAlignment="1">
      <alignment horizontal="center" vertical="center" shrinkToFit="1"/>
    </xf>
    <xf numFmtId="0" fontId="60" fillId="2" borderId="7" xfId="5" applyFont="1" applyFill="1" applyBorder="1" applyAlignment="1">
      <alignment horizontal="center" vertical="center" wrapText="1"/>
    </xf>
    <xf numFmtId="0" fontId="60" fillId="2" borderId="45" xfId="5" applyFont="1" applyFill="1" applyBorder="1" applyAlignment="1">
      <alignment horizontal="center" vertical="center" wrapText="1"/>
    </xf>
    <xf numFmtId="49" fontId="39" fillId="2" borderId="23" xfId="5" applyNumberFormat="1" applyFont="1" applyFill="1" applyBorder="1" applyAlignment="1" applyProtection="1">
      <alignment horizontal="center" vertical="center" shrinkToFit="1"/>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49" fontId="39" fillId="2" borderId="22" xfId="5" applyNumberFormat="1" applyFont="1" applyFill="1" applyBorder="1" applyAlignment="1" applyProtection="1">
      <alignment horizontal="center" vertical="center" shrinkToFit="1"/>
      <protection locked="0"/>
    </xf>
    <xf numFmtId="49" fontId="60" fillId="2" borderId="62" xfId="5" applyNumberFormat="1" applyFont="1" applyFill="1" applyBorder="1" applyAlignment="1" applyProtection="1">
      <alignment horizontal="center" vertical="center" shrinkToFit="1"/>
      <protection locked="0"/>
    </xf>
    <xf numFmtId="49" fontId="60" fillId="2" borderId="5" xfId="5" applyNumberFormat="1" applyFont="1" applyFill="1" applyBorder="1" applyAlignment="1" applyProtection="1">
      <alignment horizontal="center" vertical="center" wrapTex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4" zoomScale="51" zoomScaleNormal="55" zoomScaleSheetLayoutView="51" workbookViewId="0">
      <selection activeCell="E41" sqref="E41:E4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24" t="s">
        <v>5527</v>
      </c>
      <c r="B1" s="324"/>
      <c r="C1" s="324"/>
      <c r="D1" s="324"/>
      <c r="E1" s="220"/>
      <c r="F1" s="325" t="s">
        <v>7692</v>
      </c>
      <c r="G1" s="325"/>
      <c r="H1" s="325"/>
      <c r="I1" s="325"/>
      <c r="J1" s="325"/>
      <c r="K1" s="325"/>
      <c r="L1" s="325"/>
      <c r="M1" s="326" t="s">
        <v>8001</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25"/>
      <c r="G2" s="325"/>
      <c r="H2" s="325"/>
      <c r="I2" s="325"/>
      <c r="J2" s="325"/>
      <c r="K2" s="325"/>
      <c r="L2" s="325"/>
      <c r="M2" s="326"/>
      <c r="N2" s="343" t="s">
        <v>7711</v>
      </c>
      <c r="O2" s="343"/>
      <c r="P2" s="343"/>
      <c r="Q2" s="343"/>
      <c r="R2" s="343"/>
      <c r="S2" s="343"/>
      <c r="T2" s="343"/>
      <c r="U2" s="343"/>
      <c r="V2" s="267" t="s">
        <v>5528</v>
      </c>
      <c r="W2" s="321" t="s">
        <v>7774</v>
      </c>
      <c r="X2" s="321"/>
      <c r="Y2" s="321"/>
      <c r="Z2" s="321"/>
    </row>
    <row r="3" spans="1:26" ht="13.95" customHeight="1" x14ac:dyDescent="0.45">
      <c r="A3" s="219"/>
      <c r="B3" s="260" t="s">
        <v>7702</v>
      </c>
      <c r="C3" s="220" t="s">
        <v>7701</v>
      </c>
      <c r="D3" s="220"/>
      <c r="E3" s="220"/>
      <c r="F3" s="221"/>
      <c r="G3" s="221"/>
      <c r="H3" s="221"/>
      <c r="I3" s="219"/>
      <c r="J3" s="220"/>
      <c r="K3" s="220"/>
      <c r="L3" s="220"/>
      <c r="M3" s="220"/>
      <c r="N3" s="339" t="s">
        <v>7710</v>
      </c>
      <c r="O3" s="339"/>
      <c r="P3" s="297" t="s">
        <v>7915</v>
      </c>
      <c r="Q3" s="297"/>
      <c r="R3" s="297"/>
      <c r="S3" s="297"/>
      <c r="T3" s="297"/>
      <c r="U3" s="297"/>
      <c r="V3" s="327" t="s">
        <v>531</v>
      </c>
      <c r="W3" s="322" t="s">
        <v>7972</v>
      </c>
      <c r="X3" s="322"/>
      <c r="Y3" s="322"/>
      <c r="Z3" s="322"/>
    </row>
    <row r="4" spans="1:26" ht="13.95" customHeight="1" thickBot="1" x14ac:dyDescent="0.5">
      <c r="A4" s="219"/>
      <c r="B4" s="261" t="s">
        <v>7702</v>
      </c>
      <c r="C4" s="220" t="s">
        <v>7703</v>
      </c>
      <c r="D4" s="220"/>
      <c r="E4" s="220"/>
      <c r="F4" s="222"/>
      <c r="G4" s="222"/>
      <c r="H4" s="222"/>
      <c r="I4" s="219"/>
      <c r="J4" s="223"/>
      <c r="K4" s="223"/>
      <c r="L4" s="223"/>
      <c r="M4" s="220"/>
      <c r="N4" s="340"/>
      <c r="O4" s="340"/>
      <c r="P4" s="298"/>
      <c r="Q4" s="298"/>
      <c r="R4" s="298"/>
      <c r="S4" s="298"/>
      <c r="T4" s="298"/>
      <c r="U4" s="298"/>
      <c r="V4" s="328"/>
      <c r="W4" s="323"/>
      <c r="X4" s="323"/>
      <c r="Y4" s="323"/>
      <c r="Z4" s="323"/>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18" t="s">
        <v>7677</v>
      </c>
      <c r="P7" s="319"/>
      <c r="Q7" s="319"/>
      <c r="R7" s="319"/>
      <c r="S7" s="320"/>
      <c r="T7" s="224"/>
      <c r="U7" s="233" t="s">
        <v>2143</v>
      </c>
      <c r="V7" s="234" t="s">
        <v>1950</v>
      </c>
      <c r="W7" s="235">
        <v>19</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1</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4</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14" t="s">
        <v>535</v>
      </c>
      <c r="C15" s="214" t="s">
        <v>536</v>
      </c>
      <c r="D15" s="314" t="s">
        <v>7780</v>
      </c>
      <c r="E15" s="329" t="s">
        <v>537</v>
      </c>
      <c r="F15" s="293" t="s">
        <v>7677</v>
      </c>
      <c r="G15" s="293" t="s">
        <v>7687</v>
      </c>
      <c r="H15" s="293" t="s">
        <v>7688</v>
      </c>
      <c r="I15" s="213" t="s">
        <v>1947</v>
      </c>
      <c r="J15" s="344" t="s">
        <v>535</v>
      </c>
      <c r="K15" s="214" t="s">
        <v>536</v>
      </c>
      <c r="L15" s="314" t="s">
        <v>7780</v>
      </c>
      <c r="M15" s="329" t="s">
        <v>538</v>
      </c>
      <c r="N15" s="293" t="s">
        <v>7677</v>
      </c>
      <c r="O15" s="293" t="s">
        <v>7687</v>
      </c>
      <c r="P15" s="293" t="s">
        <v>7688</v>
      </c>
      <c r="Q15" s="341" t="s">
        <v>7690</v>
      </c>
      <c r="R15" s="213" t="s">
        <v>1947</v>
      </c>
      <c r="S15" s="312" t="s">
        <v>535</v>
      </c>
      <c r="T15" s="214" t="s">
        <v>536</v>
      </c>
      <c r="U15" s="314" t="s">
        <v>7780</v>
      </c>
      <c r="V15" s="331" t="s">
        <v>538</v>
      </c>
      <c r="W15" s="293" t="s">
        <v>7677</v>
      </c>
      <c r="X15" s="293" t="s">
        <v>7687</v>
      </c>
      <c r="Y15" s="293" t="s">
        <v>7688</v>
      </c>
      <c r="Z15" s="337" t="s">
        <v>7690</v>
      </c>
    </row>
    <row r="16" spans="1:26" s="215" customFormat="1" ht="18" customHeight="1" x14ac:dyDescent="0.45">
      <c r="A16" s="216" t="s">
        <v>7781</v>
      </c>
      <c r="B16" s="315"/>
      <c r="C16" s="271" t="s">
        <v>539</v>
      </c>
      <c r="D16" s="315"/>
      <c r="E16" s="330"/>
      <c r="F16" s="294"/>
      <c r="G16" s="294"/>
      <c r="H16" s="294"/>
      <c r="I16" s="217" t="s">
        <v>7781</v>
      </c>
      <c r="J16" s="345"/>
      <c r="K16" s="218" t="s">
        <v>539</v>
      </c>
      <c r="L16" s="315"/>
      <c r="M16" s="330"/>
      <c r="N16" s="294"/>
      <c r="O16" s="294"/>
      <c r="P16" s="294"/>
      <c r="Q16" s="342"/>
      <c r="R16" s="217" t="s">
        <v>7781</v>
      </c>
      <c r="S16" s="313"/>
      <c r="T16" s="218" t="s">
        <v>539</v>
      </c>
      <c r="U16" s="315"/>
      <c r="V16" s="332"/>
      <c r="W16" s="294"/>
      <c r="X16" s="294"/>
      <c r="Y16" s="294"/>
      <c r="Z16" s="338"/>
    </row>
    <row r="17" spans="1:27" s="170" customFormat="1" ht="25.95" customHeight="1" x14ac:dyDescent="0.45">
      <c r="A17" s="272" t="s">
        <v>2020</v>
      </c>
      <c r="B17" s="335" t="s">
        <v>7918</v>
      </c>
      <c r="C17" s="273" t="s">
        <v>7959</v>
      </c>
      <c r="D17" s="305" t="str">
        <f xml:space="preserve">
IF(C18="ア",VLOOKUP(A18,ア!$A:$C,2,FALSE),
IF(C18="イ",VLOOKUP(A18,イ!$A:$C,2,FALSE),
IF(C18="ウ",HLOOKUP(A18,ウ!$1:$6,4,FALSE),
IF(C18="エ",VLOOKUP(A18,エ!$A:$E,4,FALSE),""))))</f>
        <v>大修館</v>
      </c>
      <c r="E17" s="307" t="str">
        <f xml:space="preserve">
IF(C18="ア",VLOOKUP(A18,ア!$A:$C,3,FALSE),
IF(C18="イ",VLOOKUP(A18,イ!$A:$C,3,FALSE),
IF(C18="ウ",HLOOKUP(A18,ウ!$1:$6,5,FALSE)&amp;HLOOKUP(A18,ウ!$1:$6,6,FALSE),
IF(C18="エ",VLOOKUP(A18,エ!$A:$E,5,FALSE),""))))</f>
        <v>新編 現代の国語 改訂版</v>
      </c>
      <c r="F17" s="309" t="s">
        <v>7678</v>
      </c>
      <c r="G17" s="348" t="s">
        <v>7898</v>
      </c>
      <c r="H17" s="333" t="s">
        <v>7951</v>
      </c>
      <c r="I17" s="274" t="s">
        <v>2021</v>
      </c>
      <c r="J17" s="335" t="s">
        <v>7918</v>
      </c>
      <c r="K17" s="273" t="s">
        <v>7959</v>
      </c>
      <c r="L17" s="305" t="str">
        <f xml:space="preserve">
IF(K18="ア",VLOOKUP(I18,ア!$A:$C,2,FALSE),
IF(K18="イ",VLOOKUP(I18,イ!$A:$C,2,FALSE),
IF(K18="ウ",HLOOKUP(I18,ウ!$1:$6,4,FALSE),
IF(K18="エ",VLOOKUP(I18,エ!$A:$E,4,FALSE),""))))</f>
        <v>大修館</v>
      </c>
      <c r="M17" s="307" t="str">
        <f xml:space="preserve">
IF(K18="ア",VLOOKUP(I18,ア!$A:$C,3,FALSE),
IF(K18="イ",VLOOKUP(I18,イ!$A:$C,3,FALSE),
IF(K18="ウ",HLOOKUP(I18,ウ!$1:$6,5,FALSE)&amp;HLOOKUP(I18,ウ!$1:$6,6,FALSE),
IF(K18="エ",VLOOKUP(I18,エ!$A:$E,5,FALSE),""))))</f>
        <v>新編 現代の国語 改訂版</v>
      </c>
      <c r="N17" s="309" t="s">
        <v>7678</v>
      </c>
      <c r="O17" s="348" t="s">
        <v>7898</v>
      </c>
      <c r="P17" s="356" t="s">
        <v>7928</v>
      </c>
      <c r="Q17" s="301" t="s">
        <v>7927</v>
      </c>
      <c r="R17" s="274" t="s">
        <v>2022</v>
      </c>
      <c r="S17" s="335" t="s">
        <v>7918</v>
      </c>
      <c r="T17" s="273" t="s">
        <v>7959</v>
      </c>
      <c r="U17" s="305" t="str">
        <f xml:space="preserve">
IF(T18="ア",VLOOKUP(R18,ア!$A:$C,2,FALSE),
IF(T18="イ",VLOOKUP(R18,イ!$A:$C,2,FALSE),
IF(T18="ウ",HLOOKUP(R18,ウ!$1:$6,4,FALSE),
IF(T18="エ",VLOOKUP(R18,エ!$A:$E,4,FALSE),""))))</f>
        <v>大修館</v>
      </c>
      <c r="V17" s="307" t="str">
        <f xml:space="preserve">
IF(T18="ア",VLOOKUP(R18,ア!$A:$C,3,FALSE),
IF(T18="イ",VLOOKUP(R18,イ!$A:$C,3,FALSE),
IF(T18="ウ",HLOOKUP(R18,ウ!$1:$6,5,FALSE)&amp;HLOOKUP(R18,ウ!$1:$6,6,FALSE),
IF(T18="エ",VLOOKUP(R18,エ!$A:$E,5,FALSE),""))))</f>
        <v>新編 現代の国語 改訂版</v>
      </c>
      <c r="W17" s="309" t="s">
        <v>7678</v>
      </c>
      <c r="X17" s="295" t="s">
        <v>7898</v>
      </c>
      <c r="Y17" s="299" t="s">
        <v>7928</v>
      </c>
      <c r="Z17" s="346" t="s">
        <v>7927</v>
      </c>
    </row>
    <row r="18" spans="1:27" s="170" customFormat="1" ht="25.95" customHeight="1" x14ac:dyDescent="0.45">
      <c r="A18" s="205" t="s">
        <v>7923</v>
      </c>
      <c r="B18" s="336"/>
      <c r="C18" s="275" t="s">
        <v>7896</v>
      </c>
      <c r="D18" s="306"/>
      <c r="E18" s="308"/>
      <c r="F18" s="310"/>
      <c r="G18" s="349"/>
      <c r="H18" s="334"/>
      <c r="I18" s="207" t="s">
        <v>7923</v>
      </c>
      <c r="J18" s="336"/>
      <c r="K18" s="275" t="s">
        <v>7896</v>
      </c>
      <c r="L18" s="306"/>
      <c r="M18" s="308"/>
      <c r="N18" s="310"/>
      <c r="O18" s="349"/>
      <c r="P18" s="357"/>
      <c r="Q18" s="302"/>
      <c r="R18" s="205" t="s">
        <v>7923</v>
      </c>
      <c r="S18" s="336"/>
      <c r="T18" s="275" t="s">
        <v>7896</v>
      </c>
      <c r="U18" s="306"/>
      <c r="V18" s="308"/>
      <c r="W18" s="310"/>
      <c r="X18" s="296"/>
      <c r="Y18" s="300"/>
      <c r="Z18" s="347"/>
    </row>
    <row r="19" spans="1:27" s="170" customFormat="1" ht="25.95" customHeight="1" x14ac:dyDescent="0.45">
      <c r="A19" s="272" t="s">
        <v>7782</v>
      </c>
      <c r="B19" s="335" t="s">
        <v>7900</v>
      </c>
      <c r="C19" s="273" t="s">
        <v>7901</v>
      </c>
      <c r="D19" s="305" t="str">
        <f xml:space="preserve">
IF(C20="ア",VLOOKUP(A20,ア!$A:$C,2,FALSE),
IF(C20="イ",VLOOKUP(A20,イ!$A:$C,2,FALSE),
IF(C20="ウ",HLOOKUP(A20,ウ!$1:$6,4,FALSE),
IF(C20="エ",VLOOKUP(A20,エ!$A:$E,4,FALSE),""))))</f>
        <v>清水</v>
      </c>
      <c r="E19" s="307" t="str">
        <f xml:space="preserve">
IF(C20="ア",VLOOKUP(A20,ア!$A:$C,3,FALSE),
IF(C20="イ",VLOOKUP(A20,イ!$A:$C,3,FALSE),
IF(C20="ウ",HLOOKUP(A20,ウ!$1:$6,5,FALSE)&amp;HLOOKUP(A20,ウ!$1:$6,6,FALSE),
IF(C20="エ",VLOOKUP(A20,エ!$A:$E,5,FALSE),""))))</f>
        <v>改訂版　私たちの公共</v>
      </c>
      <c r="F19" s="309" t="s">
        <v>7678</v>
      </c>
      <c r="G19" s="348" t="s">
        <v>7898</v>
      </c>
      <c r="H19" s="333" t="s">
        <v>7899</v>
      </c>
      <c r="I19" s="276" t="s">
        <v>7783</v>
      </c>
      <c r="J19" s="335" t="s">
        <v>7918</v>
      </c>
      <c r="K19" s="273" t="s">
        <v>7960</v>
      </c>
      <c r="L19" s="305" t="str">
        <f xml:space="preserve">
IF(K20="ア",VLOOKUP(I20,ア!$A:$C,2,FALSE),
IF(K20="イ",VLOOKUP(I20,イ!$A:$C,2,FALSE),
IF(K20="ウ",HLOOKUP(I20,ウ!$1:$6,4,FALSE),
IF(K20="エ",VLOOKUP(I20,エ!$A:$E,4,FALSE),""))))</f>
        <v>大修館</v>
      </c>
      <c r="M19" s="307" t="str">
        <f xml:space="preserve">
IF(K20="ア",VLOOKUP(I20,ア!$A:$C,3,FALSE),
IF(K20="イ",VLOOKUP(I20,イ!$A:$C,3,FALSE),
IF(K20="ウ",HLOOKUP(I20,ウ!$1:$6,5,FALSE)&amp;HLOOKUP(I20,ウ!$1:$6,6,FALSE),
IF(K20="エ",VLOOKUP(I20,エ!$A:$E,5,FALSE),""))))</f>
        <v>新編 言語文化 改訂版</v>
      </c>
      <c r="N19" s="309" t="s">
        <v>7678</v>
      </c>
      <c r="O19" s="348" t="s">
        <v>7898</v>
      </c>
      <c r="P19" s="333" t="s">
        <v>7929</v>
      </c>
      <c r="Q19" s="301"/>
      <c r="R19" s="272" t="s">
        <v>7784</v>
      </c>
      <c r="S19" s="335" t="s">
        <v>7918</v>
      </c>
      <c r="T19" s="273" t="s">
        <v>7960</v>
      </c>
      <c r="U19" s="305" t="str">
        <f xml:space="preserve">
IF(T20="ア",VLOOKUP(R20,ア!$A:$C,2,FALSE),
IF(T20="イ",VLOOKUP(R20,イ!$A:$C,2,FALSE),
IF(T20="ウ",HLOOKUP(R20,ウ!$1:$6,4,FALSE),
IF(T20="エ",VLOOKUP(R20,エ!$A:$E,4,FALSE),""))))</f>
        <v>大修館</v>
      </c>
      <c r="V19" s="307" t="str">
        <f xml:space="preserve">
IF(T20="ア",VLOOKUP(R20,ア!$A:$C,3,FALSE),
IF(T20="イ",VLOOKUP(R20,イ!$A:$C,3,FALSE),
IF(T20="ウ",HLOOKUP(R20,ウ!$1:$6,5,FALSE)&amp;HLOOKUP(R20,ウ!$1:$6,6,FALSE),
IF(T20="エ",VLOOKUP(R20,エ!$A:$E,5,FALSE),""))))</f>
        <v>新編 言語文化 改訂版</v>
      </c>
      <c r="W19" s="309" t="s">
        <v>7678</v>
      </c>
      <c r="X19" s="295" t="s">
        <v>7898</v>
      </c>
      <c r="Y19" s="316" t="s">
        <v>7929</v>
      </c>
      <c r="Z19" s="346" t="s">
        <v>7927</v>
      </c>
    </row>
    <row r="20" spans="1:27" s="170" customFormat="1" ht="25.95" customHeight="1" x14ac:dyDescent="0.45">
      <c r="A20" s="205" t="s">
        <v>7925</v>
      </c>
      <c r="B20" s="336"/>
      <c r="C20" s="275" t="s">
        <v>7896</v>
      </c>
      <c r="D20" s="306"/>
      <c r="E20" s="308"/>
      <c r="F20" s="310"/>
      <c r="G20" s="349"/>
      <c r="H20" s="334"/>
      <c r="I20" s="207" t="s">
        <v>7920</v>
      </c>
      <c r="J20" s="336"/>
      <c r="K20" s="275" t="s">
        <v>7896</v>
      </c>
      <c r="L20" s="306"/>
      <c r="M20" s="308"/>
      <c r="N20" s="310"/>
      <c r="O20" s="349"/>
      <c r="P20" s="334"/>
      <c r="Q20" s="302"/>
      <c r="R20" s="283" t="s">
        <v>7920</v>
      </c>
      <c r="S20" s="336"/>
      <c r="T20" s="275" t="s">
        <v>7896</v>
      </c>
      <c r="U20" s="306"/>
      <c r="V20" s="308"/>
      <c r="W20" s="310"/>
      <c r="X20" s="296"/>
      <c r="Y20" s="317"/>
      <c r="Z20" s="347"/>
    </row>
    <row r="21" spans="1:27" s="170" customFormat="1" ht="25.95" customHeight="1" x14ac:dyDescent="0.45">
      <c r="A21" s="272" t="s">
        <v>7785</v>
      </c>
      <c r="B21" s="335" t="s">
        <v>7900</v>
      </c>
      <c r="C21" s="273" t="s">
        <v>7926</v>
      </c>
      <c r="D21" s="305" t="str">
        <f xml:space="preserve">
IF(C22="ア",VLOOKUP(A22,ア!$A:$C,2,FALSE),
IF(C22="イ",VLOOKUP(A22,イ!$A:$C,2,FALSE),
IF(C22="ウ",HLOOKUP(A22,ウ!$1:$6,4,FALSE),
IF(C22="エ",VLOOKUP(A22,エ!$A:$E,4,FALSE),""))))</f>
        <v>山川</v>
      </c>
      <c r="E21" s="307" t="str">
        <f xml:space="preserve">
IF(C22="ア",VLOOKUP(A22,ア!$A:$C,3,FALSE),
IF(C22="イ",VLOOKUP(A22,イ!$A:$C,3,FALSE),
IF(C22="ウ",HLOOKUP(A22,ウ!$1:$6,5,FALSE)&amp;HLOOKUP(A22,ウ!$1:$6,6,FALSE),
IF(C22="エ",VLOOKUP(A22,エ!$A:$E,5,FALSE),""))))</f>
        <v>基本地図帳 改訂版</v>
      </c>
      <c r="F21" s="309" t="s">
        <v>7678</v>
      </c>
      <c r="G21" s="348" t="s">
        <v>7898</v>
      </c>
      <c r="H21" s="333" t="s">
        <v>7951</v>
      </c>
      <c r="I21" s="276" t="s">
        <v>7786</v>
      </c>
      <c r="J21" s="335" t="s">
        <v>7900</v>
      </c>
      <c r="K21" s="273" t="s">
        <v>7935</v>
      </c>
      <c r="L21" s="305" t="str">
        <f xml:space="preserve">
IF(K22="ア",VLOOKUP(I22,ア!$A:$C,2,FALSE),
IF(K22="イ",VLOOKUP(I22,イ!$A:$C,2,FALSE),
IF(K22="ウ",HLOOKUP(I22,ウ!$1:$6,4,FALSE),
IF(K22="エ",VLOOKUP(I22,エ!$A:$E,4,FALSE),""))))</f>
        <v>実教</v>
      </c>
      <c r="M21" s="307" t="str">
        <f xml:space="preserve">
IF(K22="ア",VLOOKUP(I22,ア!$A:$C,3,FALSE),
IF(K22="イ",VLOOKUP(I22,イ!$A:$C,3,FALSE),
IF(K22="ウ",HLOOKUP(I22,ウ!$1:$6,5,FALSE)&amp;HLOOKUP(I22,ウ!$1:$6,6,FALSE),
IF(K22="エ",VLOOKUP(I22,エ!$A:$E,5,FALSE),""))))</f>
        <v>新選地理総合　welcome to geography</v>
      </c>
      <c r="N21" s="309" t="s">
        <v>7678</v>
      </c>
      <c r="O21" s="295" t="s">
        <v>7898</v>
      </c>
      <c r="P21" s="333" t="s">
        <v>7929</v>
      </c>
      <c r="Q21" s="301"/>
      <c r="R21" s="272" t="s">
        <v>7787</v>
      </c>
      <c r="S21" s="335" t="s">
        <v>7900</v>
      </c>
      <c r="T21" s="273" t="s">
        <v>7935</v>
      </c>
      <c r="U21" s="305" t="str">
        <f xml:space="preserve">
IF(T22="ア",VLOOKUP(R22,ア!$A:$C,2,FALSE),
IF(T22="イ",VLOOKUP(R22,イ!$A:$C,2,FALSE),
IF(T22="ウ",HLOOKUP(R22,ウ!$1:$6,4,FALSE),
IF(T22="エ",VLOOKUP(R22,エ!$A:$E,4,FALSE),""))))</f>
        <v>実教</v>
      </c>
      <c r="V21" s="307" t="str">
        <f xml:space="preserve">
IF(T22="ア",VLOOKUP(R22,ア!$A:$C,3,FALSE),
IF(T22="イ",VLOOKUP(R22,イ!$A:$C,3,FALSE),
IF(T22="ウ",HLOOKUP(R22,ウ!$1:$6,5,FALSE)&amp;HLOOKUP(R22,ウ!$1:$6,6,FALSE),
IF(T22="エ",VLOOKUP(R22,エ!$A:$E,5,FALSE),""))))</f>
        <v>新選地理総合　welcome to geography</v>
      </c>
      <c r="W21" s="309" t="s">
        <v>7678</v>
      </c>
      <c r="X21" s="295" t="s">
        <v>7898</v>
      </c>
      <c r="Y21" s="333" t="s">
        <v>7929</v>
      </c>
      <c r="Z21" s="346" t="s">
        <v>7927</v>
      </c>
    </row>
    <row r="22" spans="1:27" s="170" customFormat="1" ht="25.95" customHeight="1" x14ac:dyDescent="0.45">
      <c r="A22" s="205" t="s">
        <v>7924</v>
      </c>
      <c r="B22" s="336"/>
      <c r="C22" s="275" t="s">
        <v>7896</v>
      </c>
      <c r="D22" s="306"/>
      <c r="E22" s="308"/>
      <c r="F22" s="310"/>
      <c r="G22" s="349"/>
      <c r="H22" s="334"/>
      <c r="I22" s="207" t="s">
        <v>7921</v>
      </c>
      <c r="J22" s="336"/>
      <c r="K22" s="275" t="s">
        <v>7896</v>
      </c>
      <c r="L22" s="306"/>
      <c r="M22" s="308"/>
      <c r="N22" s="310"/>
      <c r="O22" s="296"/>
      <c r="P22" s="334"/>
      <c r="Q22" s="302"/>
      <c r="R22" s="207" t="s">
        <v>7921</v>
      </c>
      <c r="S22" s="336"/>
      <c r="T22" s="275" t="s">
        <v>7896</v>
      </c>
      <c r="U22" s="306"/>
      <c r="V22" s="308"/>
      <c r="W22" s="310"/>
      <c r="X22" s="296"/>
      <c r="Y22" s="334"/>
      <c r="Z22" s="347"/>
    </row>
    <row r="23" spans="1:27" s="170" customFormat="1" ht="25.95" customHeight="1" x14ac:dyDescent="0.45">
      <c r="A23" s="272" t="s">
        <v>1943</v>
      </c>
      <c r="B23" s="335" t="s">
        <v>7895</v>
      </c>
      <c r="C23" s="273" t="s">
        <v>7937</v>
      </c>
      <c r="D23" s="305" t="str">
        <f xml:space="preserve">
IF(C24="ア",VLOOKUP(A24,ア!$A:$C,2,FALSE),
IF(C24="イ",VLOOKUP(A24,イ!$A:$C,2,FALSE),
IF(C24="ウ",HLOOKUP(A24,ウ!$1:$6,4,FALSE),
IF(C24="エ",VLOOKUP(A24,エ!$A:$E,4,FALSE),""))))</f>
        <v>東書</v>
      </c>
      <c r="E23" s="307" t="str">
        <f xml:space="preserve">
IF(C24="ア",VLOOKUP(A24,ア!$A:$C,3,FALSE),
IF(C24="イ",VLOOKUP(A24,イ!$A:$C,3,FALSE),
IF(C24="ウ",HLOOKUP(A24,ウ!$1:$6,5,FALSE)&amp;HLOOKUP(A24,ウ!$1:$6,6,FALSE),
IF(C24="エ",VLOOKUP(A24,エ!$A:$E,5,FALSE),""))))</f>
        <v>改訂版　新数学Ⅰ</v>
      </c>
      <c r="F23" s="309" t="s">
        <v>7678</v>
      </c>
      <c r="G23" s="348" t="s">
        <v>7898</v>
      </c>
      <c r="H23" s="333" t="s">
        <v>7951</v>
      </c>
      <c r="I23" s="276" t="s">
        <v>1945</v>
      </c>
      <c r="J23" s="335" t="s">
        <v>7900</v>
      </c>
      <c r="K23" s="273" t="s">
        <v>7961</v>
      </c>
      <c r="L23" s="305" t="str">
        <f xml:space="preserve">
IF(K24="ア",VLOOKUP(I24,ア!$A:$C,2,FALSE),
IF(K24="イ",VLOOKUP(I24,イ!$A:$C,2,FALSE),
IF(K24="ウ",HLOOKUP(I24,ウ!$1:$6,4,FALSE),
IF(K24="エ",VLOOKUP(I24,エ!$A:$E,4,FALSE),""))))</f>
        <v>清水</v>
      </c>
      <c r="M23" s="307" t="str">
        <f xml:space="preserve">
IF(K24="ア",VLOOKUP(I24,ア!$A:$C,3,FALSE),
IF(K24="イ",VLOOKUP(I24,イ!$A:$C,3,FALSE),
IF(K24="ウ",HLOOKUP(I24,ウ!$1:$6,5,FALSE)&amp;HLOOKUP(I24,ウ!$1:$6,6,FALSE),
IF(K24="エ",VLOOKUP(I24,エ!$A:$E,5,FALSE),""))))</f>
        <v>改訂版　私たちの歴史総合</v>
      </c>
      <c r="N23" s="309" t="s">
        <v>7678</v>
      </c>
      <c r="O23" s="295" t="s">
        <v>7898</v>
      </c>
      <c r="P23" s="333" t="s">
        <v>7929</v>
      </c>
      <c r="Q23" s="301"/>
      <c r="R23" s="272" t="s">
        <v>1948</v>
      </c>
      <c r="S23" s="335" t="s">
        <v>7900</v>
      </c>
      <c r="T23" s="273" t="s">
        <v>7961</v>
      </c>
      <c r="U23" s="305" t="str">
        <f xml:space="preserve">
IF(T24="ア",VLOOKUP(R24,ア!$A:$C,2,FALSE),
IF(T24="イ",VLOOKUP(R24,イ!$A:$C,2,FALSE),
IF(T24="ウ",HLOOKUP(R24,ウ!$1:$6,4,FALSE),
IF(T24="エ",VLOOKUP(R24,エ!$A:$E,4,FALSE),""))))</f>
        <v>清水</v>
      </c>
      <c r="V23" s="307" t="str">
        <f xml:space="preserve">
IF(T24="ア",VLOOKUP(R24,ア!$A:$C,3,FALSE),
IF(T24="イ",VLOOKUP(R24,イ!$A:$C,3,FALSE),
IF(T24="ウ",HLOOKUP(R24,ウ!$1:$6,5,FALSE)&amp;HLOOKUP(R24,ウ!$1:$6,6,FALSE),
IF(T24="エ",VLOOKUP(R24,エ!$A:$E,5,FALSE),""))))</f>
        <v>改訂版　私たちの歴史総合</v>
      </c>
      <c r="W23" s="309" t="s">
        <v>7678</v>
      </c>
      <c r="X23" s="295" t="s">
        <v>7898</v>
      </c>
      <c r="Y23" s="333" t="s">
        <v>7929</v>
      </c>
      <c r="Z23" s="346" t="s">
        <v>7927</v>
      </c>
    </row>
    <row r="24" spans="1:27" s="170" customFormat="1" ht="25.95" customHeight="1" x14ac:dyDescent="0.45">
      <c r="A24" s="205" t="s">
        <v>7930</v>
      </c>
      <c r="B24" s="336"/>
      <c r="C24" s="275" t="s">
        <v>7896</v>
      </c>
      <c r="D24" s="306"/>
      <c r="E24" s="308"/>
      <c r="F24" s="310"/>
      <c r="G24" s="349"/>
      <c r="H24" s="334"/>
      <c r="I24" s="207" t="s">
        <v>7922</v>
      </c>
      <c r="J24" s="336"/>
      <c r="K24" s="275" t="s">
        <v>7896</v>
      </c>
      <c r="L24" s="306"/>
      <c r="M24" s="308"/>
      <c r="N24" s="310"/>
      <c r="O24" s="296"/>
      <c r="P24" s="334"/>
      <c r="Q24" s="302"/>
      <c r="R24" s="207" t="s">
        <v>7922</v>
      </c>
      <c r="S24" s="336"/>
      <c r="T24" s="275" t="s">
        <v>7896</v>
      </c>
      <c r="U24" s="306"/>
      <c r="V24" s="308"/>
      <c r="W24" s="310"/>
      <c r="X24" s="296"/>
      <c r="Y24" s="334"/>
      <c r="Z24" s="347"/>
    </row>
    <row r="25" spans="1:27" s="170" customFormat="1" ht="25.95" customHeight="1" x14ac:dyDescent="0.45">
      <c r="A25" s="272" t="s">
        <v>1944</v>
      </c>
      <c r="B25" s="335" t="s">
        <v>7895</v>
      </c>
      <c r="C25" s="273" t="s">
        <v>7937</v>
      </c>
      <c r="D25" s="305" t="str">
        <f xml:space="preserve">
IF(C26="ア",VLOOKUP(A26,ア!$A:$C,2,FALSE),
IF(C26="イ",VLOOKUP(A26,イ!$A:$C,2,FALSE),
IF(C26="ウ",HLOOKUP(A26,ウ!$1:$6,4,FALSE),
IF(C26="エ",VLOOKUP(A26,エ!$A:$E,4,FALSE),""))))</f>
        <v>東書</v>
      </c>
      <c r="E25" s="307" t="str">
        <f xml:space="preserve">
IF(C26="ア",VLOOKUP(A26,ア!$A:$C,3,FALSE),
IF(C26="イ",VLOOKUP(A26,イ!$A:$C,3,FALSE),
IF(C26="ウ",HLOOKUP(A26,ウ!$1:$6,5,FALSE)&amp;HLOOKUP(A26,ウ!$1:$6,6,FALSE),
IF(C26="エ",VLOOKUP(A26,エ!$A:$E,5,FALSE),""))))</f>
        <v>改訂版　新数学Ⅰ　解答編</v>
      </c>
      <c r="F25" s="309" t="s">
        <v>7678</v>
      </c>
      <c r="G25" s="348" t="s">
        <v>7898</v>
      </c>
      <c r="H25" s="333" t="s">
        <v>7951</v>
      </c>
      <c r="I25" s="276" t="s">
        <v>1946</v>
      </c>
      <c r="J25" s="335" t="s">
        <v>7900</v>
      </c>
      <c r="K25" s="273" t="s">
        <v>7926</v>
      </c>
      <c r="L25" s="305" t="str">
        <f xml:space="preserve">
IF(K26="ア",VLOOKUP(I26,ア!$A:$C,2,FALSE),
IF(K26="イ",VLOOKUP(I26,イ!$A:$C,2,FALSE),
IF(K26="ウ",HLOOKUP(I26,ウ!$1:$6,4,FALSE),
IF(K26="エ",VLOOKUP(I26,エ!$A:$E,4,FALSE),""))))</f>
        <v>山川</v>
      </c>
      <c r="M25" s="307" t="str">
        <f xml:space="preserve">
IF(K26="ア",VLOOKUP(I26,ア!$A:$C,3,FALSE),
IF(K26="イ",VLOOKUP(I26,イ!$A:$C,3,FALSE),
IF(K26="ウ",HLOOKUP(I26,ウ!$1:$6,5,FALSE)&amp;HLOOKUP(I26,ウ!$1:$6,6,FALSE),
IF(K26="エ",VLOOKUP(I26,エ!$A:$E,5,FALSE),""))))</f>
        <v>基本地図帳 改訂版</v>
      </c>
      <c r="N25" s="309" t="s">
        <v>7678</v>
      </c>
      <c r="O25" s="295" t="s">
        <v>7898</v>
      </c>
      <c r="P25" s="299" t="s">
        <v>7928</v>
      </c>
      <c r="Q25" s="301" t="s">
        <v>7927</v>
      </c>
      <c r="R25" s="272" t="s">
        <v>1949</v>
      </c>
      <c r="S25" s="335" t="s">
        <v>7900</v>
      </c>
      <c r="T25" s="273" t="s">
        <v>7926</v>
      </c>
      <c r="U25" s="305" t="str">
        <f xml:space="preserve">
IF(T26="ア",VLOOKUP(R26,ア!$A:$C,2,FALSE),
IF(T26="イ",VLOOKUP(R26,イ!$A:$C,2,FALSE),
IF(T26="ウ",HLOOKUP(R26,ウ!$1:$6,4,FALSE),
IF(T26="エ",VLOOKUP(R26,エ!$A:$E,4,FALSE),""))))</f>
        <v>山川</v>
      </c>
      <c r="V25" s="307" t="str">
        <f xml:space="preserve">
IF(T26="ア",VLOOKUP(R26,ア!$A:$C,3,FALSE),
IF(T26="イ",VLOOKUP(R26,イ!$A:$C,3,FALSE),
IF(T26="ウ",HLOOKUP(R26,ウ!$1:$6,5,FALSE)&amp;HLOOKUP(R26,ウ!$1:$6,6,FALSE),
IF(T26="エ",VLOOKUP(R26,エ!$A:$E,5,FALSE),""))))</f>
        <v>基本地図帳 改訂版</v>
      </c>
      <c r="W25" s="309" t="s">
        <v>7678</v>
      </c>
      <c r="X25" s="295" t="s">
        <v>7898</v>
      </c>
      <c r="Y25" s="299" t="s">
        <v>7928</v>
      </c>
      <c r="Z25" s="346" t="s">
        <v>7927</v>
      </c>
    </row>
    <row r="26" spans="1:27" s="170" customFormat="1" ht="25.95" customHeight="1" x14ac:dyDescent="0.45">
      <c r="A26" s="205" t="s">
        <v>7931</v>
      </c>
      <c r="B26" s="336"/>
      <c r="C26" s="275" t="s">
        <v>7896</v>
      </c>
      <c r="D26" s="306"/>
      <c r="E26" s="308"/>
      <c r="F26" s="310"/>
      <c r="G26" s="349"/>
      <c r="H26" s="334"/>
      <c r="I26" s="207" t="s">
        <v>7924</v>
      </c>
      <c r="J26" s="336"/>
      <c r="K26" s="275" t="s">
        <v>7896</v>
      </c>
      <c r="L26" s="306"/>
      <c r="M26" s="308"/>
      <c r="N26" s="310"/>
      <c r="O26" s="296"/>
      <c r="P26" s="300"/>
      <c r="Q26" s="302"/>
      <c r="R26" s="283" t="s">
        <v>7924</v>
      </c>
      <c r="S26" s="336"/>
      <c r="T26" s="275" t="s">
        <v>7896</v>
      </c>
      <c r="U26" s="306"/>
      <c r="V26" s="308"/>
      <c r="W26" s="310"/>
      <c r="X26" s="296"/>
      <c r="Y26" s="300"/>
      <c r="Z26" s="347"/>
    </row>
    <row r="27" spans="1:27" s="170" customFormat="1" ht="25.95" customHeight="1" x14ac:dyDescent="0.45">
      <c r="A27" s="272" t="s">
        <v>7788</v>
      </c>
      <c r="B27" s="335" t="s">
        <v>7895</v>
      </c>
      <c r="C27" s="273" t="s">
        <v>7938</v>
      </c>
      <c r="D27" s="305" t="str">
        <f xml:space="preserve">
IF(C28="ア",VLOOKUP(A28,ア!$A:$C,2,FALSE),
IF(C28="イ",VLOOKUP(A28,イ!$A:$C,2,FALSE),
IF(C28="ウ",HLOOKUP(A28,ウ!$1:$6,4,FALSE),
IF(C28="エ",VLOOKUP(A28,エ!$A:$E,4,FALSE),""))))</f>
        <v>東書</v>
      </c>
      <c r="E27" s="307" t="str">
        <f xml:space="preserve">
IF(C28="ア",VLOOKUP(A28,ア!$A:$C,3,FALSE),
IF(C28="イ",VLOOKUP(A28,イ!$A:$C,3,FALSE),
IF(C28="ウ",HLOOKUP(A28,ウ!$1:$6,5,FALSE)&amp;HLOOKUP(A28,ウ!$1:$6,6,FALSE),
IF(C28="エ",VLOOKUP(A28,エ!$A:$E,5,FALSE),""))))</f>
        <v>改訂版　新数学Ａ</v>
      </c>
      <c r="F27" s="309" t="s">
        <v>7678</v>
      </c>
      <c r="G27" s="348" t="s">
        <v>7898</v>
      </c>
      <c r="H27" s="333" t="s">
        <v>7950</v>
      </c>
      <c r="I27" s="276" t="s">
        <v>7789</v>
      </c>
      <c r="J27" s="287" t="s">
        <v>7895</v>
      </c>
      <c r="K27" s="273" t="s">
        <v>7937</v>
      </c>
      <c r="L27" s="305" t="str">
        <f xml:space="preserve">
IF(K28="ア",VLOOKUP(I28,ア!$A:$C,2,FALSE),
IF(K28="イ",VLOOKUP(I28,イ!$A:$C,2,FALSE),
IF(K28="ウ",HLOOKUP(I28,ウ!$1:$6,4,FALSE),
IF(K28="エ",VLOOKUP(I28,エ!$A:$E,4,FALSE),""))))</f>
        <v>東書</v>
      </c>
      <c r="M27" s="307" t="str">
        <f xml:space="preserve">
IF(K28="ア",VLOOKUP(I28,ア!$A:$C,3,FALSE),
IF(K28="イ",VLOOKUP(I28,イ!$A:$C,3,FALSE),
IF(K28="ウ",HLOOKUP(I28,ウ!$1:$6,5,FALSE)&amp;HLOOKUP(I28,ウ!$1:$6,6,FALSE),
IF(K28="エ",VLOOKUP(I28,エ!$A:$E,5,FALSE),""))))</f>
        <v>改訂版　新数学Ⅰ</v>
      </c>
      <c r="N27" s="309" t="s">
        <v>7678</v>
      </c>
      <c r="O27" s="295" t="s">
        <v>7898</v>
      </c>
      <c r="P27" s="299" t="s">
        <v>7928</v>
      </c>
      <c r="Q27" s="301" t="s">
        <v>7927</v>
      </c>
      <c r="R27" s="272" t="s">
        <v>7790</v>
      </c>
      <c r="S27" s="335" t="s">
        <v>7895</v>
      </c>
      <c r="T27" s="273" t="s">
        <v>7937</v>
      </c>
      <c r="U27" s="305" t="str">
        <f xml:space="preserve">
IF(T28="ア",VLOOKUP(R28,ア!$A:$C,2,FALSE),
IF(T28="イ",VLOOKUP(R28,イ!$A:$C,2,FALSE),
IF(T28="ウ",HLOOKUP(R28,ウ!$1:$6,4,FALSE),
IF(T28="エ",VLOOKUP(R28,エ!$A:$E,4,FALSE),""))))</f>
        <v>東書</v>
      </c>
      <c r="V27" s="307" t="str">
        <f xml:space="preserve">
IF(T28="ア",VLOOKUP(R28,ア!$A:$C,3,FALSE),
IF(T28="イ",VLOOKUP(R28,イ!$A:$C,3,FALSE),
IF(T28="ウ",HLOOKUP(R28,ウ!$1:$6,5,FALSE)&amp;HLOOKUP(R28,ウ!$1:$6,6,FALSE),
IF(T28="エ",VLOOKUP(R28,エ!$A:$E,5,FALSE),""))))</f>
        <v>改訂版　新数学Ⅰ</v>
      </c>
      <c r="W27" s="309" t="s">
        <v>7678</v>
      </c>
      <c r="X27" s="295" t="s">
        <v>7898</v>
      </c>
      <c r="Y27" s="299" t="s">
        <v>7928</v>
      </c>
      <c r="Z27" s="346" t="s">
        <v>7927</v>
      </c>
      <c r="AA27" s="290"/>
    </row>
    <row r="28" spans="1:27" s="170" customFormat="1" ht="25.95" customHeight="1" x14ac:dyDescent="0.45">
      <c r="A28" s="205" t="s">
        <v>7932</v>
      </c>
      <c r="B28" s="336"/>
      <c r="C28" s="275" t="s">
        <v>7896</v>
      </c>
      <c r="D28" s="306"/>
      <c r="E28" s="308"/>
      <c r="F28" s="310"/>
      <c r="G28" s="349"/>
      <c r="H28" s="334"/>
      <c r="I28" s="207" t="s">
        <v>7930</v>
      </c>
      <c r="J28" s="286"/>
      <c r="K28" s="275" t="s">
        <v>7896</v>
      </c>
      <c r="L28" s="306"/>
      <c r="M28" s="308"/>
      <c r="N28" s="310"/>
      <c r="O28" s="296"/>
      <c r="P28" s="300"/>
      <c r="Q28" s="302"/>
      <c r="R28" s="283" t="s">
        <v>7930</v>
      </c>
      <c r="S28" s="336"/>
      <c r="T28" s="275" t="s">
        <v>7896</v>
      </c>
      <c r="U28" s="306"/>
      <c r="V28" s="308"/>
      <c r="W28" s="310"/>
      <c r="X28" s="296"/>
      <c r="Y28" s="300"/>
      <c r="Z28" s="347"/>
      <c r="AA28" s="290"/>
    </row>
    <row r="29" spans="1:27" s="170" customFormat="1" ht="25.95" customHeight="1" x14ac:dyDescent="0.45">
      <c r="A29" s="272" t="s">
        <v>7791</v>
      </c>
      <c r="B29" s="335" t="s">
        <v>7895</v>
      </c>
      <c r="C29" s="273" t="s">
        <v>7938</v>
      </c>
      <c r="D29" s="305" t="str">
        <f xml:space="preserve">
IF(C30="ア",VLOOKUP(A30,ア!$A:$C,2,FALSE),
IF(C30="イ",VLOOKUP(A30,イ!$A:$C,2,FALSE),
IF(C30="ウ",HLOOKUP(A30,ウ!$1:$6,4,FALSE),
IF(C30="エ",VLOOKUP(A30,エ!$A:$E,4,FALSE),""))))</f>
        <v>東書</v>
      </c>
      <c r="E29" s="307" t="str">
        <f xml:space="preserve">
IF(C30="ア",VLOOKUP(A30,ア!$A:$C,3,FALSE),
IF(C30="イ",VLOOKUP(A30,イ!$A:$C,3,FALSE),
IF(C30="ウ",HLOOKUP(A30,ウ!$1:$6,5,FALSE)&amp;HLOOKUP(A30,ウ!$1:$6,6,FALSE),
IF(C30="エ",VLOOKUP(A30,エ!$A:$E,5,FALSE),""))))</f>
        <v>改訂版　新数学Ａ　解答編</v>
      </c>
      <c r="F29" s="309" t="s">
        <v>7678</v>
      </c>
      <c r="G29" s="348" t="s">
        <v>7898</v>
      </c>
      <c r="H29" s="333" t="s">
        <v>7950</v>
      </c>
      <c r="I29" s="276" t="s">
        <v>7792</v>
      </c>
      <c r="J29" s="287" t="s">
        <v>7895</v>
      </c>
      <c r="K29" s="273" t="s">
        <v>7937</v>
      </c>
      <c r="L29" s="305" t="str">
        <f xml:space="preserve">
IF(K30="ア",VLOOKUP(I30,ア!$A:$C,2,FALSE),
IF(K30="イ",VLOOKUP(I30,イ!$A:$C,2,FALSE),
IF(K30="ウ",HLOOKUP(I30,ウ!$1:$6,4,FALSE),
IF(K30="エ",VLOOKUP(I30,エ!$A:$E,4,FALSE),""))))</f>
        <v>東書</v>
      </c>
      <c r="M29" s="307" t="str">
        <f xml:space="preserve">
IF(K30="ア",VLOOKUP(I30,ア!$A:$C,3,FALSE),
IF(K30="イ",VLOOKUP(I30,イ!$A:$C,3,FALSE),
IF(K30="ウ",HLOOKUP(I30,ウ!$1:$6,5,FALSE)&amp;HLOOKUP(I30,ウ!$1:$6,6,FALSE),
IF(K30="エ",VLOOKUP(I30,エ!$A:$E,5,FALSE),""))))</f>
        <v>改訂版　新数学Ⅰ　解答編</v>
      </c>
      <c r="N29" s="309" t="s">
        <v>7678</v>
      </c>
      <c r="O29" s="295" t="s">
        <v>7898</v>
      </c>
      <c r="P29" s="299" t="s">
        <v>7928</v>
      </c>
      <c r="Q29" s="301" t="s">
        <v>7927</v>
      </c>
      <c r="R29" s="272" t="s">
        <v>7793</v>
      </c>
      <c r="S29" s="335" t="s">
        <v>7895</v>
      </c>
      <c r="T29" s="273" t="s">
        <v>7937</v>
      </c>
      <c r="U29" s="305" t="str">
        <f xml:space="preserve">
IF(T30="ア",VLOOKUP(R30,ア!$A:$C,2,FALSE),
IF(T30="イ",VLOOKUP(R30,イ!$A:$C,2,FALSE),
IF(T30="ウ",HLOOKUP(R30,ウ!$1:$6,4,FALSE),
IF(T30="エ",VLOOKUP(R30,エ!$A:$E,4,FALSE),""))))</f>
        <v>東書</v>
      </c>
      <c r="V29" s="307" t="str">
        <f xml:space="preserve">
IF(T30="ア",VLOOKUP(R30,ア!$A:$C,3,FALSE),
IF(T30="イ",VLOOKUP(R30,イ!$A:$C,3,FALSE),
IF(T30="ウ",HLOOKUP(R30,ウ!$1:$6,5,FALSE)&amp;HLOOKUP(R30,ウ!$1:$6,6,FALSE),
IF(T30="エ",VLOOKUP(R30,エ!$A:$E,5,FALSE),""))))</f>
        <v>改訂版　新数学Ⅰ　解答編</v>
      </c>
      <c r="W29" s="309" t="s">
        <v>7678</v>
      </c>
      <c r="X29" s="295" t="s">
        <v>7898</v>
      </c>
      <c r="Y29" s="299" t="s">
        <v>7928</v>
      </c>
      <c r="Z29" s="346" t="s">
        <v>7927</v>
      </c>
      <c r="AA29" s="290"/>
    </row>
    <row r="30" spans="1:27" s="170" customFormat="1" ht="25.95" customHeight="1" x14ac:dyDescent="0.45">
      <c r="A30" s="205" t="s">
        <v>7933</v>
      </c>
      <c r="B30" s="336"/>
      <c r="C30" s="275" t="s">
        <v>7896</v>
      </c>
      <c r="D30" s="306"/>
      <c r="E30" s="308"/>
      <c r="F30" s="310"/>
      <c r="G30" s="349"/>
      <c r="H30" s="334"/>
      <c r="I30" s="207" t="s">
        <v>7931</v>
      </c>
      <c r="J30" s="286"/>
      <c r="K30" s="275" t="s">
        <v>7896</v>
      </c>
      <c r="L30" s="306"/>
      <c r="M30" s="308"/>
      <c r="N30" s="310"/>
      <c r="O30" s="296"/>
      <c r="P30" s="300"/>
      <c r="Q30" s="302"/>
      <c r="R30" s="207" t="s">
        <v>7931</v>
      </c>
      <c r="S30" s="336"/>
      <c r="T30" s="275" t="s">
        <v>7896</v>
      </c>
      <c r="U30" s="306"/>
      <c r="V30" s="308"/>
      <c r="W30" s="310"/>
      <c r="X30" s="296"/>
      <c r="Y30" s="300"/>
      <c r="Z30" s="347"/>
      <c r="AA30" s="290"/>
    </row>
    <row r="31" spans="1:27" s="170" customFormat="1" ht="25.95" customHeight="1" x14ac:dyDescent="0.45">
      <c r="A31" s="272" t="s">
        <v>7794</v>
      </c>
      <c r="B31" s="335" t="s">
        <v>7902</v>
      </c>
      <c r="C31" s="273" t="s">
        <v>7905</v>
      </c>
      <c r="D31" s="305" t="str">
        <f xml:space="preserve">
IF(C32="ア",VLOOKUP(A32,ア!$A:$C,2,FALSE),
IF(C32="イ",VLOOKUP(A32,イ!$A:$C,2,FALSE),
IF(C32="ウ",HLOOKUP(A32,ウ!$1:$6,4,FALSE),
IF(C32="エ",VLOOKUP(A32,エ!$A:$E,4,FALSE),""))))</f>
        <v>啓林館</v>
      </c>
      <c r="E31" s="307" t="str">
        <f xml:space="preserve">
IF(C32="ア",VLOOKUP(A32,ア!$A:$C,3,FALSE),
IF(C32="イ",VLOOKUP(A32,イ!$A:$C,3,FALSE),
IF(C32="ウ",HLOOKUP(A32,ウ!$1:$6,5,FALSE)&amp;HLOOKUP(A32,ウ!$1:$6,6,FALSE),
IF(C32="エ",VLOOKUP(A32,エ!$A:$E,5,FALSE),""))))</f>
        <v>高等学校 科学と人間生活 改訂版</v>
      </c>
      <c r="F31" s="309" t="s">
        <v>7678</v>
      </c>
      <c r="G31" s="348" t="s">
        <v>7897</v>
      </c>
      <c r="H31" s="333" t="s">
        <v>7899</v>
      </c>
      <c r="I31" s="276" t="s">
        <v>7795</v>
      </c>
      <c r="J31" s="287" t="s">
        <v>7895</v>
      </c>
      <c r="K31" s="273" t="s">
        <v>7938</v>
      </c>
      <c r="L31" s="305" t="str">
        <f xml:space="preserve">
IF(K32="ア",VLOOKUP(I32,ア!$A:$C,2,FALSE),
IF(K32="イ",VLOOKUP(I32,イ!$A:$C,2,FALSE),
IF(K32="ウ",HLOOKUP(I32,ウ!$1:$6,4,FALSE),
IF(K32="エ",VLOOKUP(I32,エ!$A:$E,4,FALSE),""))))</f>
        <v>東書</v>
      </c>
      <c r="M31" s="307" t="str">
        <f xml:space="preserve">
IF(K32="ア",VLOOKUP(I32,ア!$A:$C,3,FALSE),
IF(K32="イ",VLOOKUP(I32,イ!$A:$C,3,FALSE),
IF(K32="ウ",HLOOKUP(I32,ウ!$1:$6,5,FALSE)&amp;HLOOKUP(I32,ウ!$1:$6,6,FALSE),
IF(K32="エ",VLOOKUP(I32,エ!$A:$E,5,FALSE),""))))</f>
        <v>改訂版　新数学Ａ</v>
      </c>
      <c r="N31" s="309" t="s">
        <v>7678</v>
      </c>
      <c r="O31" s="295" t="s">
        <v>7898</v>
      </c>
      <c r="P31" s="299" t="s">
        <v>7928</v>
      </c>
      <c r="Q31" s="301" t="s">
        <v>7927</v>
      </c>
      <c r="R31" s="272" t="s">
        <v>7796</v>
      </c>
      <c r="S31" s="335" t="s">
        <v>7895</v>
      </c>
      <c r="T31" s="273" t="s">
        <v>7938</v>
      </c>
      <c r="U31" s="305" t="str">
        <f xml:space="preserve">
IF(T32="ア",VLOOKUP(R32,ア!$A:$C,2,FALSE),
IF(T32="イ",VLOOKUP(R32,イ!$A:$C,2,FALSE),
IF(T32="ウ",HLOOKUP(R32,ウ!$1:$6,4,FALSE),
IF(T32="エ",VLOOKUP(R32,エ!$A:$E,4,FALSE),""))))</f>
        <v>東書</v>
      </c>
      <c r="V31" s="307" t="str">
        <f xml:space="preserve">
IF(T32="ア",VLOOKUP(R32,ア!$A:$C,3,FALSE),
IF(T32="イ",VLOOKUP(R32,イ!$A:$C,3,FALSE),
IF(T32="ウ",HLOOKUP(R32,ウ!$1:$6,5,FALSE)&amp;HLOOKUP(R32,ウ!$1:$6,6,FALSE),
IF(T32="エ",VLOOKUP(R32,エ!$A:$E,5,FALSE),""))))</f>
        <v>改訂版　新数学Ａ</v>
      </c>
      <c r="W31" s="309" t="s">
        <v>7678</v>
      </c>
      <c r="X31" s="295" t="s">
        <v>7898</v>
      </c>
      <c r="Y31" s="299" t="s">
        <v>7928</v>
      </c>
      <c r="Z31" s="346" t="s">
        <v>7927</v>
      </c>
      <c r="AA31" s="290"/>
    </row>
    <row r="32" spans="1:27" s="170" customFormat="1" ht="25.95" customHeight="1" x14ac:dyDescent="0.45">
      <c r="A32" s="205" t="s">
        <v>7903</v>
      </c>
      <c r="B32" s="336"/>
      <c r="C32" s="275" t="s">
        <v>7896</v>
      </c>
      <c r="D32" s="306"/>
      <c r="E32" s="308"/>
      <c r="F32" s="310"/>
      <c r="G32" s="349"/>
      <c r="H32" s="334"/>
      <c r="I32" s="207" t="s">
        <v>7932</v>
      </c>
      <c r="J32" s="286"/>
      <c r="K32" s="275" t="s">
        <v>7896</v>
      </c>
      <c r="L32" s="306"/>
      <c r="M32" s="308"/>
      <c r="N32" s="310"/>
      <c r="O32" s="296"/>
      <c r="P32" s="300"/>
      <c r="Q32" s="302"/>
      <c r="R32" s="207" t="s">
        <v>7932</v>
      </c>
      <c r="S32" s="336"/>
      <c r="T32" s="275" t="s">
        <v>7896</v>
      </c>
      <c r="U32" s="306"/>
      <c r="V32" s="308"/>
      <c r="W32" s="310"/>
      <c r="X32" s="296"/>
      <c r="Y32" s="300"/>
      <c r="Z32" s="347"/>
      <c r="AA32" s="290"/>
    </row>
    <row r="33" spans="1:27" s="170" customFormat="1" ht="25.95" customHeight="1" x14ac:dyDescent="0.45">
      <c r="A33" s="272" t="s">
        <v>7797</v>
      </c>
      <c r="B33" s="335" t="s">
        <v>7907</v>
      </c>
      <c r="C33" s="273" t="s">
        <v>7908</v>
      </c>
      <c r="D33" s="305" t="str">
        <f xml:space="preserve">
IF(C34="ア",VLOOKUP(A34,ア!$A:$C,2,FALSE),
IF(C34="イ",VLOOKUP(A34,イ!$A:$C,2,FALSE),
IF(C34="ウ",HLOOKUP(A34,ウ!$1:$6,4,FALSE),
IF(C34="エ",VLOOKUP(A34,エ!$A:$E,4,FALSE),""))))</f>
        <v>大修館</v>
      </c>
      <c r="E33" s="307" t="str">
        <f xml:space="preserve">
IF(C34="ア",VLOOKUP(A34,ア!$A:$C,3,FALSE),
IF(C34="イ",VLOOKUP(A34,イ!$A:$C,3,FALSE),
IF(C34="ウ",HLOOKUP(A34,ウ!$1:$6,5,FALSE)&amp;HLOOKUP(A34,ウ!$1:$6,6,FALSE),
IF(C34="エ",VLOOKUP(A34,エ!$A:$E,5,FALSE),""))))</f>
        <v>現代高等保健体育 改訂版</v>
      </c>
      <c r="F33" s="309" t="s">
        <v>7678</v>
      </c>
      <c r="G33" s="348" t="s">
        <v>7897</v>
      </c>
      <c r="H33" s="333" t="s">
        <v>7951</v>
      </c>
      <c r="I33" s="276" t="s">
        <v>7798</v>
      </c>
      <c r="J33" s="287" t="s">
        <v>7895</v>
      </c>
      <c r="K33" s="273" t="s">
        <v>7938</v>
      </c>
      <c r="L33" s="305" t="str">
        <f xml:space="preserve">
IF(K34="ア",VLOOKUP(I34,ア!$A:$C,2,FALSE),
IF(K34="イ",VLOOKUP(I34,イ!$A:$C,2,FALSE),
IF(K34="ウ",HLOOKUP(I34,ウ!$1:$6,4,FALSE),
IF(K34="エ",VLOOKUP(I34,エ!$A:$E,4,FALSE),""))))</f>
        <v>東書</v>
      </c>
      <c r="M33" s="307" t="str">
        <f xml:space="preserve">
IF(K34="ア",VLOOKUP(I34,ア!$A:$C,3,FALSE),
IF(K34="イ",VLOOKUP(I34,イ!$A:$C,3,FALSE),
IF(K34="ウ",HLOOKUP(I34,ウ!$1:$6,5,FALSE)&amp;HLOOKUP(I34,ウ!$1:$6,6,FALSE),
IF(K34="エ",VLOOKUP(I34,エ!$A:$E,5,FALSE),""))))</f>
        <v>改訂版　新数学Ａ　解答編</v>
      </c>
      <c r="N33" s="309" t="s">
        <v>7678</v>
      </c>
      <c r="O33" s="295" t="s">
        <v>7898</v>
      </c>
      <c r="P33" s="299" t="s">
        <v>7928</v>
      </c>
      <c r="Q33" s="301" t="s">
        <v>7927</v>
      </c>
      <c r="R33" s="272" t="s">
        <v>7799</v>
      </c>
      <c r="S33" s="335" t="s">
        <v>7895</v>
      </c>
      <c r="T33" s="273" t="s">
        <v>7938</v>
      </c>
      <c r="U33" s="305" t="str">
        <f xml:space="preserve">
IF(T34="ア",VLOOKUP(R34,ア!$A:$C,2,FALSE),
IF(T34="イ",VLOOKUP(R34,イ!$A:$C,2,FALSE),
IF(T34="ウ",HLOOKUP(R34,ウ!$1:$6,4,FALSE),
IF(T34="エ",VLOOKUP(R34,エ!$A:$E,4,FALSE),""))))</f>
        <v>東書</v>
      </c>
      <c r="V33" s="307" t="str">
        <f xml:space="preserve">
IF(T34="ア",VLOOKUP(R34,ア!$A:$C,3,FALSE),
IF(T34="イ",VLOOKUP(R34,イ!$A:$C,3,FALSE),
IF(T34="ウ",HLOOKUP(R34,ウ!$1:$6,5,FALSE)&amp;HLOOKUP(R34,ウ!$1:$6,6,FALSE),
IF(T34="エ",VLOOKUP(R34,エ!$A:$E,5,FALSE),""))))</f>
        <v>改訂版　新数学Ａ　解答編</v>
      </c>
      <c r="W33" s="309" t="s">
        <v>7678</v>
      </c>
      <c r="X33" s="295" t="s">
        <v>7898</v>
      </c>
      <c r="Y33" s="299" t="s">
        <v>7928</v>
      </c>
      <c r="Z33" s="346" t="s">
        <v>7927</v>
      </c>
      <c r="AA33" s="290"/>
    </row>
    <row r="34" spans="1:27" s="170" customFormat="1" ht="25.95" customHeight="1" x14ac:dyDescent="0.45">
      <c r="A34" s="205" t="s">
        <v>7906</v>
      </c>
      <c r="B34" s="336"/>
      <c r="C34" s="275" t="s">
        <v>7896</v>
      </c>
      <c r="D34" s="306"/>
      <c r="E34" s="308"/>
      <c r="F34" s="310"/>
      <c r="G34" s="349"/>
      <c r="H34" s="334"/>
      <c r="I34" s="207" t="s">
        <v>7933</v>
      </c>
      <c r="J34" s="286"/>
      <c r="K34" s="275" t="s">
        <v>7896</v>
      </c>
      <c r="L34" s="306"/>
      <c r="M34" s="308"/>
      <c r="N34" s="310"/>
      <c r="O34" s="296"/>
      <c r="P34" s="300"/>
      <c r="Q34" s="302"/>
      <c r="R34" s="207" t="s">
        <v>7933</v>
      </c>
      <c r="S34" s="336"/>
      <c r="T34" s="275" t="s">
        <v>7896</v>
      </c>
      <c r="U34" s="306"/>
      <c r="V34" s="308"/>
      <c r="W34" s="310"/>
      <c r="X34" s="296"/>
      <c r="Y34" s="300"/>
      <c r="Z34" s="347"/>
      <c r="AA34" s="290"/>
    </row>
    <row r="35" spans="1:27" s="170" customFormat="1" ht="22.8" customHeight="1" x14ac:dyDescent="0.45">
      <c r="A35" s="272" t="s">
        <v>7800</v>
      </c>
      <c r="B35" s="372" t="s">
        <v>7912</v>
      </c>
      <c r="C35" s="279" t="s">
        <v>7943</v>
      </c>
      <c r="D35" s="305" t="str">
        <f xml:space="preserve">
IF(C36="ア",VLOOKUP(A36,ア!$A:$C,2,FALSE),
IF(C36="イ",VLOOKUP(A36,イ!$A:$C,2,FALSE),
IF(C36="ウ",HLOOKUP(A36,ウ!$1:$6,4,FALSE),
IF(C36="エ",VLOOKUP(A36,エ!$A:$E,4,FALSE),""))))</f>
        <v>教芸</v>
      </c>
      <c r="E35" s="307" t="str">
        <f xml:space="preserve">
IF(C36="ア",VLOOKUP(A36,ア!$A:$C,3,FALSE),
IF(C36="イ",VLOOKUP(A36,イ!$A:$C,3,FALSE),
IF(C36="ウ",HLOOKUP(A36,ウ!$1:$6,5,FALSE)&amp;HLOOKUP(A36,ウ!$1:$6,6,FALSE),
IF(C36="エ",VLOOKUP(A36,エ!$A:$E,5,FALSE),""))))</f>
        <v>MOUSA１</v>
      </c>
      <c r="F35" s="309" t="s">
        <v>7678</v>
      </c>
      <c r="G35" s="348" t="s">
        <v>7897</v>
      </c>
      <c r="H35" s="333" t="s">
        <v>7973</v>
      </c>
      <c r="I35" s="276" t="s">
        <v>7801</v>
      </c>
      <c r="J35" s="287" t="s">
        <v>7902</v>
      </c>
      <c r="K35" s="273" t="s">
        <v>7904</v>
      </c>
      <c r="L35" s="305" t="str">
        <f xml:space="preserve">
IF(K36="ア",VLOOKUP(I36,ア!$A:$C,2,FALSE),
IF(K36="イ",VLOOKUP(I36,イ!$A:$C,2,FALSE),
IF(K36="ウ",HLOOKUP(I36,ウ!$1:$6,4,FALSE),
IF(K36="エ",VLOOKUP(I36,エ!$A:$E,4,FALSE),""))))</f>
        <v>啓林館</v>
      </c>
      <c r="M35" s="307" t="str">
        <f xml:space="preserve">
IF(K36="ア",VLOOKUP(I36,ア!$A:$C,3,FALSE),
IF(K36="イ",VLOOKUP(I36,イ!$A:$C,3,FALSE),
IF(K36="ウ",HLOOKUP(I36,ウ!$1:$6,5,FALSE)&amp;HLOOKUP(I36,ウ!$1:$6,6,FALSE),
IF(K36="エ",VLOOKUP(I36,エ!$A:$E,5,FALSE),""))))</f>
        <v>高等学校 化学基礎 改訂版</v>
      </c>
      <c r="N35" s="309" t="s">
        <v>7678</v>
      </c>
      <c r="O35" s="295" t="s">
        <v>7898</v>
      </c>
      <c r="P35" s="299" t="s">
        <v>7929</v>
      </c>
      <c r="Q35" s="301"/>
      <c r="R35" s="272" t="s">
        <v>7802</v>
      </c>
      <c r="S35" s="335" t="s">
        <v>7902</v>
      </c>
      <c r="T35" s="273" t="s">
        <v>7904</v>
      </c>
      <c r="U35" s="305" t="str">
        <f xml:space="preserve">
IF(T36="ア",VLOOKUP(R36,ア!$A:$C,2,FALSE),
IF(T36="イ",VLOOKUP(R36,イ!$A:$C,2,FALSE),
IF(T36="ウ",HLOOKUP(R36,ウ!$1:$6,4,FALSE),
IF(T36="エ",VLOOKUP(R36,エ!$A:$E,4,FALSE),""))))</f>
        <v>啓林館</v>
      </c>
      <c r="V35" s="307" t="str">
        <f xml:space="preserve">
IF(T36="ア",VLOOKUP(R36,ア!$A:$C,3,FALSE),
IF(T36="イ",VLOOKUP(R36,イ!$A:$C,3,FALSE),
IF(T36="ウ",HLOOKUP(R36,ウ!$1:$6,5,FALSE)&amp;HLOOKUP(R36,ウ!$1:$6,6,FALSE),
IF(T36="エ",VLOOKUP(R36,エ!$A:$E,5,FALSE),""))))</f>
        <v>高等学校 化学基礎 改訂版</v>
      </c>
      <c r="W35" s="309" t="s">
        <v>7678</v>
      </c>
      <c r="X35" s="295" t="s">
        <v>7898</v>
      </c>
      <c r="Y35" s="316" t="s">
        <v>7929</v>
      </c>
      <c r="Z35" s="346" t="s">
        <v>7927</v>
      </c>
    </row>
    <row r="36" spans="1:27" s="170" customFormat="1" ht="22.8" customHeight="1" thickBot="1" x14ac:dyDescent="0.5">
      <c r="A36" s="206" t="s">
        <v>7911</v>
      </c>
      <c r="B36" s="336"/>
      <c r="C36" s="275" t="s">
        <v>7896</v>
      </c>
      <c r="D36" s="306"/>
      <c r="E36" s="308"/>
      <c r="F36" s="310"/>
      <c r="G36" s="349"/>
      <c r="H36" s="334"/>
      <c r="I36" s="207" t="s">
        <v>7936</v>
      </c>
      <c r="J36" s="286"/>
      <c r="K36" s="275" t="s">
        <v>7896</v>
      </c>
      <c r="L36" s="306"/>
      <c r="M36" s="308"/>
      <c r="N36" s="310"/>
      <c r="O36" s="296"/>
      <c r="P36" s="300"/>
      <c r="Q36" s="302"/>
      <c r="R36" s="283" t="s">
        <v>7936</v>
      </c>
      <c r="S36" s="336"/>
      <c r="T36" s="275" t="s">
        <v>7896</v>
      </c>
      <c r="U36" s="306"/>
      <c r="V36" s="308"/>
      <c r="W36" s="310"/>
      <c r="X36" s="296"/>
      <c r="Y36" s="317"/>
      <c r="Z36" s="347"/>
    </row>
    <row r="37" spans="1:27" s="170" customFormat="1" ht="22.8" customHeight="1" x14ac:dyDescent="0.45">
      <c r="A37" s="272" t="s">
        <v>7803</v>
      </c>
      <c r="B37" s="335" t="s">
        <v>7910</v>
      </c>
      <c r="C37" s="273" t="s">
        <v>7910</v>
      </c>
      <c r="D37" s="305" t="str">
        <f xml:space="preserve">
IF(C38="ア",VLOOKUP(A38,ア!$A:$C,2,FALSE),
IF(C38="イ",VLOOKUP(A38,イ!$A:$C,2,FALSE),
IF(C38="ウ",HLOOKUP(A38,ウ!$1:$6,4,FALSE),
IF(C38="エ",VLOOKUP(A38,エ!$A:$E,4,FALSE),""))))</f>
        <v>日文</v>
      </c>
      <c r="E37" s="307" t="str">
        <f xml:space="preserve">
IF(C38="ア",VLOOKUP(A38,ア!$A:$C,3,FALSE),
IF(C38="イ",VLOOKUP(A38,イ!$A:$C,3,FALSE),
IF(C38="ウ",HLOOKUP(A38,ウ!$1:$6,5,FALSE)&amp;HLOOKUP(A38,ウ!$1:$6,6,FALSE),
IF(C38="エ",VLOOKUP(A38,エ!$A:$E,5,FALSE),""))))</f>
        <v>高校生の美術１</v>
      </c>
      <c r="F37" s="309" t="s">
        <v>7678</v>
      </c>
      <c r="G37" s="348" t="s">
        <v>7897</v>
      </c>
      <c r="H37" s="333" t="s">
        <v>7951</v>
      </c>
      <c r="I37" s="276" t="s">
        <v>7804</v>
      </c>
      <c r="J37" s="287" t="s">
        <v>7940</v>
      </c>
      <c r="K37" s="273" t="s">
        <v>7908</v>
      </c>
      <c r="L37" s="305" t="str">
        <f xml:space="preserve">
IF(K38="ア",VLOOKUP(I38,ア!$A:$C,2,FALSE),
IF(K38="イ",VLOOKUP(I38,イ!$A:$C,2,FALSE),
IF(K38="ウ",HLOOKUP(I38,ウ!$1:$6,4,FALSE),
IF(K38="エ",VLOOKUP(I38,エ!$A:$E,4,FALSE),""))))</f>
        <v>大修館</v>
      </c>
      <c r="M37" s="307" t="str">
        <f xml:space="preserve">
IF(K38="ア",VLOOKUP(I38,ア!$A:$C,3,FALSE),
IF(K38="イ",VLOOKUP(I38,イ!$A:$C,3,FALSE),
IF(K38="ウ",HLOOKUP(I38,ウ!$1:$6,5,FALSE)&amp;HLOOKUP(I38,ウ!$1:$6,6,FALSE),
IF(K38="エ",VLOOKUP(I38,エ!$A:$E,5,FALSE),""))))</f>
        <v>現代高等保健体育 改訂版</v>
      </c>
      <c r="N37" s="309" t="s">
        <v>7678</v>
      </c>
      <c r="O37" s="295" t="s">
        <v>7898</v>
      </c>
      <c r="P37" s="299" t="s">
        <v>7928</v>
      </c>
      <c r="Q37" s="301" t="s">
        <v>7927</v>
      </c>
      <c r="R37" s="272" t="s">
        <v>7805</v>
      </c>
      <c r="S37" s="303" t="s">
        <v>7940</v>
      </c>
      <c r="T37" s="273" t="s">
        <v>7908</v>
      </c>
      <c r="U37" s="305" t="str">
        <f xml:space="preserve">
IF(T38="ア",VLOOKUP(R38,ア!$A:$C,2,FALSE),
IF(T38="イ",VLOOKUP(R38,イ!$A:$C,2,FALSE),
IF(T38="ウ",HLOOKUP(R38,ウ!$1:$6,4,FALSE),
IF(T38="エ",VLOOKUP(R38,エ!$A:$E,4,FALSE),""))))</f>
        <v>大修館</v>
      </c>
      <c r="V37" s="307" t="str">
        <f xml:space="preserve">
IF(T38="ア",VLOOKUP(R38,ア!$A:$C,3,FALSE),
IF(T38="イ",VLOOKUP(R38,イ!$A:$C,3,FALSE),
IF(T38="ウ",HLOOKUP(R38,ウ!$1:$6,5,FALSE)&amp;HLOOKUP(R38,ウ!$1:$6,6,FALSE),
IF(T38="エ",VLOOKUP(R38,エ!$A:$E,5,FALSE),""))))</f>
        <v>現代高等保健体育 改訂版</v>
      </c>
      <c r="W37" s="309" t="s">
        <v>7678</v>
      </c>
      <c r="X37" s="295" t="s">
        <v>7898</v>
      </c>
      <c r="Y37" s="299" t="s">
        <v>7928</v>
      </c>
      <c r="Z37" s="346" t="s">
        <v>7927</v>
      </c>
    </row>
    <row r="38" spans="1:27" s="170" customFormat="1" ht="22.8" customHeight="1" x14ac:dyDescent="0.45">
      <c r="A38" s="205" t="s">
        <v>7909</v>
      </c>
      <c r="B38" s="336"/>
      <c r="C38" s="275" t="s">
        <v>7896</v>
      </c>
      <c r="D38" s="306"/>
      <c r="E38" s="308"/>
      <c r="F38" s="310"/>
      <c r="G38" s="349"/>
      <c r="H38" s="334"/>
      <c r="I38" s="207" t="s">
        <v>7939</v>
      </c>
      <c r="J38" s="286"/>
      <c r="K38" s="275" t="s">
        <v>7896</v>
      </c>
      <c r="L38" s="306"/>
      <c r="M38" s="308"/>
      <c r="N38" s="310"/>
      <c r="O38" s="296"/>
      <c r="P38" s="300"/>
      <c r="Q38" s="302"/>
      <c r="R38" s="283" t="s">
        <v>7939</v>
      </c>
      <c r="S38" s="311"/>
      <c r="T38" s="275" t="s">
        <v>7896</v>
      </c>
      <c r="U38" s="306"/>
      <c r="V38" s="308"/>
      <c r="W38" s="310"/>
      <c r="X38" s="296"/>
      <c r="Y38" s="300"/>
      <c r="Z38" s="347"/>
    </row>
    <row r="39" spans="1:27" s="170" customFormat="1" ht="22.8" customHeight="1" x14ac:dyDescent="0.45">
      <c r="A39" s="272" t="s">
        <v>7806</v>
      </c>
      <c r="B39" s="335" t="s">
        <v>7945</v>
      </c>
      <c r="C39" s="273" t="s">
        <v>7946</v>
      </c>
      <c r="D39" s="305" t="str">
        <f xml:space="preserve">
IF(C40="ア",VLOOKUP(A40,ア!$A:$C,2,FALSE),
IF(C40="イ",VLOOKUP(A40,イ!$A:$C,2,FALSE),
IF(C40="ウ",HLOOKUP(A40,ウ!$1:$6,4,FALSE),
IF(C40="エ",VLOOKUP(A40,エ!$A:$E,4,FALSE),""))))</f>
        <v>数研</v>
      </c>
      <c r="E39" s="307" t="str">
        <f xml:space="preserve">
IF(C40="ア",VLOOKUP(A40,ア!$A:$C,3,FALSE),
IF(C40="イ",VLOOKUP(A40,イ!$A:$C,3,FALSE),
IF(C40="ウ",HLOOKUP(A40,ウ!$1:$6,5,FALSE)&amp;HLOOKUP(A40,ウ!$1:$6,6,FALSE),
IF(C40="エ",VLOOKUP(A40,エ!$A:$E,5,FALSE),""))))</f>
        <v>Revised COMET 
English Communication Ⅰ</v>
      </c>
      <c r="F39" s="309" t="s">
        <v>7678</v>
      </c>
      <c r="G39" s="348" t="s">
        <v>7897</v>
      </c>
      <c r="H39" s="333" t="s">
        <v>7951</v>
      </c>
      <c r="I39" s="276" t="s">
        <v>7807</v>
      </c>
      <c r="J39" s="287" t="s">
        <v>7912</v>
      </c>
      <c r="K39" s="273" t="s">
        <v>7943</v>
      </c>
      <c r="L39" s="305" t="str">
        <f xml:space="preserve">
IF(K40="ア",VLOOKUP(I40,ア!$A:$C,2,FALSE),
IF(K40="イ",VLOOKUP(I40,イ!$A:$C,2,FALSE),
IF(K40="ウ",HLOOKUP(I40,ウ!$1:$6,4,FALSE),
IF(K40="エ",VLOOKUP(I40,エ!$A:$E,4,FALSE),""))))</f>
        <v>教芸</v>
      </c>
      <c r="M39" s="307" t="str">
        <f xml:space="preserve">
IF(K40="ア",VLOOKUP(I40,ア!$A:$C,3,FALSE),
IF(K40="イ",VLOOKUP(I40,イ!$A:$C,3,FALSE),
IF(K40="ウ",HLOOKUP(I40,ウ!$1:$6,5,FALSE)&amp;HLOOKUP(I40,ウ!$1:$6,6,FALSE),
IF(K40="エ",VLOOKUP(I40,エ!$A:$E,5,FALSE),""))))</f>
        <v>MOUSA２</v>
      </c>
      <c r="N39" s="309" t="s">
        <v>7678</v>
      </c>
      <c r="O39" s="295" t="s">
        <v>7898</v>
      </c>
      <c r="P39" s="299" t="s">
        <v>7929</v>
      </c>
      <c r="Q39" s="301"/>
      <c r="R39" s="272" t="s">
        <v>7808</v>
      </c>
      <c r="S39" s="303" t="s">
        <v>7912</v>
      </c>
      <c r="T39" s="273" t="s">
        <v>7943</v>
      </c>
      <c r="U39" s="305" t="str">
        <f xml:space="preserve">
IF(T40="ア",VLOOKUP(R40,ア!$A:$C,2,FALSE),
IF(T40="イ",VLOOKUP(R40,イ!$A:$C,2,FALSE),
IF(T40="ウ",HLOOKUP(R40,ウ!$1:$6,4,FALSE),
IF(T40="エ",VLOOKUP(R40,エ!$A:$E,4,FALSE),""))))</f>
        <v>教芸</v>
      </c>
      <c r="V39" s="307" t="str">
        <f xml:space="preserve">
IF(T40="ア",VLOOKUP(R40,ア!$A:$C,3,FALSE),
IF(T40="イ",VLOOKUP(R40,イ!$A:$C,3,FALSE),
IF(T40="ウ",HLOOKUP(R40,ウ!$1:$6,5,FALSE)&amp;HLOOKUP(R40,ウ!$1:$6,6,FALSE),
IF(T40="エ",VLOOKUP(R40,エ!$A:$E,5,FALSE),""))))</f>
        <v>MOUSA２</v>
      </c>
      <c r="W39" s="309" t="s">
        <v>7678</v>
      </c>
      <c r="X39" s="295" t="s">
        <v>7898</v>
      </c>
      <c r="Y39" s="299" t="s">
        <v>7929</v>
      </c>
      <c r="Z39" s="346" t="s">
        <v>7927</v>
      </c>
    </row>
    <row r="40" spans="1:27" s="170" customFormat="1" ht="22.8" customHeight="1" thickBot="1" x14ac:dyDescent="0.5">
      <c r="A40" s="205" t="s">
        <v>7947</v>
      </c>
      <c r="B40" s="336"/>
      <c r="C40" s="275" t="s">
        <v>7896</v>
      </c>
      <c r="D40" s="306"/>
      <c r="E40" s="308"/>
      <c r="F40" s="310"/>
      <c r="G40" s="349"/>
      <c r="H40" s="334"/>
      <c r="I40" s="207" t="s">
        <v>7942</v>
      </c>
      <c r="J40" s="288"/>
      <c r="K40" s="277" t="s">
        <v>7896</v>
      </c>
      <c r="L40" s="306"/>
      <c r="M40" s="308"/>
      <c r="N40" s="310"/>
      <c r="O40" s="296"/>
      <c r="P40" s="300"/>
      <c r="Q40" s="302"/>
      <c r="R40" s="284" t="s">
        <v>7942</v>
      </c>
      <c r="S40" s="304"/>
      <c r="T40" s="277" t="s">
        <v>7896</v>
      </c>
      <c r="U40" s="306"/>
      <c r="V40" s="308"/>
      <c r="W40" s="310"/>
      <c r="X40" s="296"/>
      <c r="Y40" s="300"/>
      <c r="Z40" s="347"/>
    </row>
    <row r="41" spans="1:27" s="170" customFormat="1" ht="22.8" customHeight="1" x14ac:dyDescent="0.45">
      <c r="A41" s="272" t="s">
        <v>7809</v>
      </c>
      <c r="B41" s="335" t="s">
        <v>7916</v>
      </c>
      <c r="C41" s="273" t="s">
        <v>7917</v>
      </c>
      <c r="D41" s="305" t="str">
        <f xml:space="preserve">
IF(C42="ア",VLOOKUP(A42,ア!$A:$C,2,FALSE),
IF(C42="イ",VLOOKUP(A42,イ!$A:$C,2,FALSE),
IF(C42="ウ",HLOOKUP(A42,ウ!$1:$6,4,FALSE),
IF(C42="エ",VLOOKUP(A42,エ!$A:$E,4,FALSE),""))))</f>
        <v>開隆堂</v>
      </c>
      <c r="E41" s="307" t="str">
        <f xml:space="preserve">
IF(C42="ア",VLOOKUP(A42,ア!$A:$C,3,FALSE),
IF(C42="イ",VLOOKUP(A42,イ!$A:$C,3,FALSE),
IF(C42="ウ",HLOOKUP(A42,ウ!$1:$6,5,FALSE)&amp;HLOOKUP(A42,ウ!$1:$6,6,FALSE),
IF(C42="エ",VLOOKUP(A42,エ!$A:$E,5,FALSE),""))))</f>
        <v>家庭基礎 明日の生活を築く</v>
      </c>
      <c r="F41" s="309" t="s">
        <v>7678</v>
      </c>
      <c r="G41" s="348" t="s">
        <v>7897</v>
      </c>
      <c r="H41" s="333" t="s">
        <v>7952</v>
      </c>
      <c r="I41" s="276" t="s">
        <v>7810</v>
      </c>
      <c r="J41" s="285" t="s">
        <v>7910</v>
      </c>
      <c r="K41" s="279" t="s">
        <v>7962</v>
      </c>
      <c r="L41" s="305" t="str">
        <f xml:space="preserve">
IF(K42="ア",VLOOKUP(I42,ア!$A:$C,2,FALSE),
IF(K42="イ",VLOOKUP(I42,イ!$A:$C,2,FALSE),
IF(K42="ウ",HLOOKUP(I42,ウ!$1:$6,4,FALSE),
IF(K42="エ",VLOOKUP(I42,エ!$A:$E,4,FALSE),""))))</f>
        <v>日文</v>
      </c>
      <c r="M41" s="307" t="str">
        <f xml:space="preserve">
IF(K42="ア",VLOOKUP(I42,ア!$A:$C,3,FALSE),
IF(K42="イ",VLOOKUP(I42,イ!$A:$C,3,FALSE),
IF(K42="ウ",HLOOKUP(I42,ウ!$1:$6,5,FALSE)&amp;HLOOKUP(I42,ウ!$1:$6,6,FALSE),
IF(K42="エ",VLOOKUP(I42,エ!$A:$E,5,FALSE),""))))</f>
        <v>高校生の美術１</v>
      </c>
      <c r="N41" s="309" t="s">
        <v>7678</v>
      </c>
      <c r="O41" s="295" t="s">
        <v>7898</v>
      </c>
      <c r="P41" s="299" t="s">
        <v>7928</v>
      </c>
      <c r="Q41" s="301" t="s">
        <v>7927</v>
      </c>
      <c r="R41" s="272" t="s">
        <v>7811</v>
      </c>
      <c r="S41" s="353" t="s">
        <v>7910</v>
      </c>
      <c r="T41" s="279" t="s">
        <v>7962</v>
      </c>
      <c r="U41" s="305" t="str">
        <f xml:space="preserve">
IF(T42="ア",VLOOKUP(R42,ア!$A:$C,2,FALSE),
IF(T42="イ",VLOOKUP(R42,イ!$A:$C,2,FALSE),
IF(T42="ウ",HLOOKUP(R42,ウ!$1:$6,4,FALSE),
IF(T42="エ",VLOOKUP(R42,エ!$A:$E,4,FALSE),""))))</f>
        <v>日文</v>
      </c>
      <c r="V41" s="307" t="str">
        <f xml:space="preserve">
IF(T42="ア",VLOOKUP(R42,ア!$A:$C,3,FALSE),
IF(T42="イ",VLOOKUP(R42,イ!$A:$C,3,FALSE),
IF(T42="ウ",HLOOKUP(R42,ウ!$1:$6,5,FALSE)&amp;HLOOKUP(R42,ウ!$1:$6,6,FALSE),
IF(T42="エ",VLOOKUP(R42,エ!$A:$E,5,FALSE),""))))</f>
        <v>高校生の美術１</v>
      </c>
      <c r="W41" s="354" t="s">
        <v>7678</v>
      </c>
      <c r="X41" s="350" t="s">
        <v>7898</v>
      </c>
      <c r="Y41" s="351" t="s">
        <v>7928</v>
      </c>
      <c r="Z41" s="355" t="s">
        <v>7927</v>
      </c>
    </row>
    <row r="42" spans="1:27" s="170" customFormat="1" ht="22.8" customHeight="1" thickBot="1" x14ac:dyDescent="0.5">
      <c r="A42" s="205" t="s">
        <v>7948</v>
      </c>
      <c r="B42" s="336"/>
      <c r="C42" s="275" t="s">
        <v>7896</v>
      </c>
      <c r="D42" s="306"/>
      <c r="E42" s="308"/>
      <c r="F42" s="310"/>
      <c r="G42" s="349"/>
      <c r="H42" s="334"/>
      <c r="I42" s="208" t="s">
        <v>7944</v>
      </c>
      <c r="J42" s="286"/>
      <c r="K42" s="275" t="s">
        <v>7896</v>
      </c>
      <c r="L42" s="306"/>
      <c r="M42" s="308"/>
      <c r="N42" s="310"/>
      <c r="O42" s="296"/>
      <c r="P42" s="300"/>
      <c r="Q42" s="302"/>
      <c r="R42" s="283" t="s">
        <v>7944</v>
      </c>
      <c r="S42" s="311"/>
      <c r="T42" s="275" t="s">
        <v>7896</v>
      </c>
      <c r="U42" s="306"/>
      <c r="V42" s="308"/>
      <c r="W42" s="310"/>
      <c r="X42" s="296"/>
      <c r="Y42" s="300"/>
      <c r="Z42" s="347"/>
    </row>
    <row r="43" spans="1:27" s="170" customFormat="1" ht="22.8" customHeight="1" x14ac:dyDescent="0.45">
      <c r="A43" s="272" t="s">
        <v>7812</v>
      </c>
      <c r="B43" s="335" t="s">
        <v>7900</v>
      </c>
      <c r="C43" s="273" t="s">
        <v>7900</v>
      </c>
      <c r="D43" s="305" t="str">
        <f xml:space="preserve">
IF(C44="ア",VLOOKUP(A44,ア!$A:$C,2,FALSE),
IF(C44="イ",VLOOKUP(A44,イ!$A:$C,2,FALSE),
IF(C44="ウ",HLOOKUP(A44,ウ!$1:$6,4,FALSE),
IF(C44="エ",VLOOKUP(A44,エ!$A:$E,4,FALSE),""))))</f>
        <v>山川</v>
      </c>
      <c r="E43" s="307" t="str">
        <f xml:space="preserve">
IF(C44="ア",VLOOKUP(A44,ア!$A:$C,3,FALSE),
IF(C44="イ",VLOOKUP(A44,イ!$A:$C,3,FALSE),
IF(C44="ウ",HLOOKUP(A44,ウ!$1:$6,5,FALSE)&amp;HLOOKUP(A44,ウ!$1:$6,6,FALSE),
IF(C44="エ",VLOOKUP(A44,エ!$A:$E,5,FALSE),""))))</f>
        <v>基本地図帳 改訂版</v>
      </c>
      <c r="F43" s="309" t="s">
        <v>7680</v>
      </c>
      <c r="G43" s="348" t="s">
        <v>7919</v>
      </c>
      <c r="H43" s="333" t="s">
        <v>7951</v>
      </c>
      <c r="I43" s="276" t="s">
        <v>7813</v>
      </c>
      <c r="J43" s="287" t="s">
        <v>7945</v>
      </c>
      <c r="K43" s="273" t="s">
        <v>7946</v>
      </c>
      <c r="L43" s="305" t="str">
        <f xml:space="preserve">
IF(K44="ア",VLOOKUP(I44,ア!$A:$C,2,FALSE),
IF(K44="イ",VLOOKUP(I44,イ!$A:$C,2,FALSE),
IF(K44="ウ",HLOOKUP(I44,ウ!$1:$6,4,FALSE),
IF(K44="エ",VLOOKUP(I44,エ!$A:$E,4,FALSE),""))))</f>
        <v>数研</v>
      </c>
      <c r="M43" s="307" t="str">
        <f xml:space="preserve">
IF(K44="ア",VLOOKUP(I44,ア!$A:$C,3,FALSE),
IF(K44="イ",VLOOKUP(I44,イ!$A:$C,3,FALSE),
IF(K44="ウ",HLOOKUP(I44,ウ!$1:$6,5,FALSE)&amp;HLOOKUP(I44,ウ!$1:$6,6,FALSE),
IF(K44="エ",VLOOKUP(I44,エ!$A:$E,5,FALSE),""))))</f>
        <v>Revised COMET 
English Communication Ⅰ</v>
      </c>
      <c r="N43" s="373" t="s">
        <v>7678</v>
      </c>
      <c r="O43" s="295" t="s">
        <v>7898</v>
      </c>
      <c r="P43" s="299" t="s">
        <v>7928</v>
      </c>
      <c r="Q43" s="301" t="s">
        <v>7927</v>
      </c>
      <c r="R43" s="272" t="s">
        <v>7814</v>
      </c>
      <c r="S43" s="303" t="s">
        <v>7945</v>
      </c>
      <c r="T43" s="273" t="s">
        <v>7946</v>
      </c>
      <c r="U43" s="305" t="str">
        <f xml:space="preserve">
IF(T44="ア",VLOOKUP(R44,ア!$A:$C,2,FALSE),
IF(T44="イ",VLOOKUP(R44,イ!$A:$C,2,FALSE),
IF(T44="ウ",HLOOKUP(R44,ウ!$1:$6,4,FALSE),
IF(T44="エ",VLOOKUP(R44,エ!$A:$E,4,FALSE),""))))</f>
        <v>数研</v>
      </c>
      <c r="V43" s="307" t="str">
        <f xml:space="preserve">
IF(T44="ア",VLOOKUP(R44,ア!$A:$C,3,FALSE),
IF(T44="イ",VLOOKUP(R44,イ!$A:$C,3,FALSE),
IF(T44="ウ",HLOOKUP(R44,ウ!$1:$6,5,FALSE)&amp;HLOOKUP(R44,ウ!$1:$6,6,FALSE),
IF(T44="エ",VLOOKUP(R44,エ!$A:$E,5,FALSE),""))))</f>
        <v>Revised COMET 
English Communication Ⅰ</v>
      </c>
      <c r="W43" s="309" t="s">
        <v>7678</v>
      </c>
      <c r="X43" s="295" t="s">
        <v>7898</v>
      </c>
      <c r="Y43" s="299" t="s">
        <v>7928</v>
      </c>
      <c r="Z43" s="346" t="s">
        <v>7927</v>
      </c>
    </row>
    <row r="44" spans="1:27" s="170" customFormat="1" ht="22.8" customHeight="1" x14ac:dyDescent="0.45">
      <c r="A44" s="205" t="s">
        <v>7924</v>
      </c>
      <c r="B44" s="336"/>
      <c r="C44" s="275" t="s">
        <v>7896</v>
      </c>
      <c r="D44" s="306"/>
      <c r="E44" s="308"/>
      <c r="F44" s="310"/>
      <c r="G44" s="349"/>
      <c r="H44" s="334"/>
      <c r="I44" s="291" t="s">
        <v>7947</v>
      </c>
      <c r="J44" s="285"/>
      <c r="K44" s="292" t="s">
        <v>7896</v>
      </c>
      <c r="L44" s="366"/>
      <c r="M44" s="358"/>
      <c r="N44" s="374"/>
      <c r="O44" s="350"/>
      <c r="P44" s="351"/>
      <c r="Q44" s="352"/>
      <c r="R44" s="283" t="s">
        <v>7947</v>
      </c>
      <c r="S44" s="311"/>
      <c r="T44" s="275" t="s">
        <v>7896</v>
      </c>
      <c r="U44" s="306"/>
      <c r="V44" s="308"/>
      <c r="W44" s="310"/>
      <c r="X44" s="296"/>
      <c r="Y44" s="300"/>
      <c r="Z44" s="347"/>
    </row>
    <row r="45" spans="1:27" s="170" customFormat="1" ht="22.8" customHeight="1" x14ac:dyDescent="0.45">
      <c r="A45" s="272" t="s">
        <v>7815</v>
      </c>
      <c r="B45" s="335" t="s">
        <v>7900</v>
      </c>
      <c r="C45" s="273" t="s">
        <v>7900</v>
      </c>
      <c r="D45" s="305" t="str">
        <f xml:space="preserve">
IF(C46="ア",VLOOKUP(A46,ア!$A:$C,2,FALSE),
IF(C46="イ",VLOOKUP(A46,イ!$A:$C,2,FALSE),
IF(C46="ウ",HLOOKUP(A46,ウ!$1:$6,4,FALSE),
IF(C46="エ",VLOOKUP(A46,エ!$A:$E,4,FALSE),""))))</f>
        <v>東洋館</v>
      </c>
      <c r="E45" s="307" t="str">
        <f xml:space="preserve">
IF(C46="ア",VLOOKUP(A46,ア!$A:$C,3,FALSE),
IF(C46="イ",VLOOKUP(A46,イ!$A:$C,3,FALSE),
IF(C46="ウ",HLOOKUP(A46,ウ!$1:$6,5,FALSE)&amp;HLOOKUP(A46,ウ!$1:$6,6,FALSE),
IF(C46="エ",VLOOKUP(A46,エ!$A:$E,5,FALSE),""))))</f>
        <v>くらしに役立つ社会改訂新版</v>
      </c>
      <c r="F45" s="309" t="s">
        <v>7680</v>
      </c>
      <c r="G45" s="348" t="s">
        <v>7919</v>
      </c>
      <c r="H45" s="333" t="s">
        <v>7951</v>
      </c>
      <c r="I45" s="276" t="s">
        <v>7816</v>
      </c>
      <c r="J45" s="287" t="s">
        <v>7975</v>
      </c>
      <c r="K45" s="273" t="s">
        <v>7976</v>
      </c>
      <c r="L45" s="305" t="str">
        <f xml:space="preserve">
IF(K46="ア",VLOOKUP(I46,ア!$A:$C,2,FALSE),
IF(K46="イ",VLOOKUP(I46,イ!$A:$C,2,FALSE),
IF(K46="ウ",HLOOKUP(I46,ウ!$1:$6,4,FALSE),
IF(K46="エ",VLOOKUP(I46,エ!$A:$E,4,FALSE),""))))</f>
        <v>開隆堂</v>
      </c>
      <c r="M45" s="307" t="str">
        <f xml:space="preserve">
IF(K46="ア",VLOOKUP(I46,ア!$A:$C,3,FALSE),
IF(K46="イ",VLOOKUP(I46,イ!$A:$C,3,FALSE),
IF(K46="ウ",HLOOKUP(I46,ウ!$1:$6,5,FALSE)&amp;HLOOKUP(I46,ウ!$1:$6,6,FALSE),
IF(K46="エ",VLOOKUP(I46,エ!$A:$E,5,FALSE),""))))</f>
        <v>家庭基礎 明日の生活を築く</v>
      </c>
      <c r="N45" s="309" t="s">
        <v>7678</v>
      </c>
      <c r="O45" s="295" t="s">
        <v>7898</v>
      </c>
      <c r="P45" s="299" t="s">
        <v>7954</v>
      </c>
      <c r="Q45" s="301" t="s">
        <v>7927</v>
      </c>
      <c r="R45" s="289" t="s">
        <v>7817</v>
      </c>
      <c r="S45" s="303" t="s">
        <v>7913</v>
      </c>
      <c r="T45" s="273" t="s">
        <v>7914</v>
      </c>
      <c r="U45" s="305" t="str">
        <f xml:space="preserve">
IF(T46="ア",VLOOKUP(R46,ア!$A:$C,2,FALSE),
IF(T46="イ",VLOOKUP(R46,イ!$A:$C,2,FALSE),
IF(T46="ウ",HLOOKUP(R46,ウ!$1:$6,4,FALSE),
IF(T46="エ",VLOOKUP(R46,エ!$A:$E,4,FALSE),""))))</f>
        <v>実教</v>
      </c>
      <c r="V45" s="307" t="str">
        <f xml:space="preserve">
IF(T46="ア",VLOOKUP(R46,ア!$A:$C,3,FALSE),
IF(T46="イ",VLOOKUP(R46,イ!$A:$C,3,FALSE),
IF(T46="ウ",HLOOKUP(R46,ウ!$1:$6,5,FALSE)&amp;HLOOKUP(R46,ウ!$1:$6,6,FALSE),
IF(T46="エ",VLOOKUP(R46,エ!$A:$E,5,FALSE),""))))</f>
        <v>図説情報Ⅰ 新訂版</v>
      </c>
      <c r="W45" s="309" t="s">
        <v>7678</v>
      </c>
      <c r="X45" s="295" t="s">
        <v>7898</v>
      </c>
      <c r="Y45" s="316" t="s">
        <v>7929</v>
      </c>
      <c r="Z45" s="346" t="s">
        <v>7927</v>
      </c>
    </row>
    <row r="46" spans="1:27" s="167" customFormat="1" ht="22.8" customHeight="1" thickBot="1" x14ac:dyDescent="0.2">
      <c r="A46" s="206">
        <v>352</v>
      </c>
      <c r="B46" s="371"/>
      <c r="C46" s="277" t="s">
        <v>7717</v>
      </c>
      <c r="D46" s="362"/>
      <c r="E46" s="363"/>
      <c r="F46" s="360"/>
      <c r="G46" s="361"/>
      <c r="H46" s="375"/>
      <c r="I46" s="208" t="s">
        <v>7948</v>
      </c>
      <c r="J46" s="288"/>
      <c r="K46" s="277" t="s">
        <v>7896</v>
      </c>
      <c r="L46" s="362"/>
      <c r="M46" s="363"/>
      <c r="N46" s="360"/>
      <c r="O46" s="367"/>
      <c r="P46" s="369"/>
      <c r="Q46" s="370"/>
      <c r="R46" s="284" t="s">
        <v>7949</v>
      </c>
      <c r="S46" s="304"/>
      <c r="T46" s="277" t="s">
        <v>7896</v>
      </c>
      <c r="U46" s="362"/>
      <c r="V46" s="363"/>
      <c r="W46" s="360"/>
      <c r="X46" s="367"/>
      <c r="Y46" s="368"/>
      <c r="Z46" s="364"/>
    </row>
    <row r="47" spans="1:27" s="170" customFormat="1" ht="25.95" customHeight="1" x14ac:dyDescent="0.45">
      <c r="A47" s="278" t="s">
        <v>7818</v>
      </c>
      <c r="B47" s="372" t="s">
        <v>7902</v>
      </c>
      <c r="C47" s="279" t="s">
        <v>7902</v>
      </c>
      <c r="D47" s="366" t="str">
        <f xml:space="preserve">
IF(C48="ア",VLOOKUP(A48,ア!$A:$C,2,FALSE),
IF(C48="イ",VLOOKUP(A48,イ!$A:$C,2,FALSE),
IF(C48="ウ",HLOOKUP(A48,ウ!$1:$6,4,FALSE),
IF(C48="エ",VLOOKUP(A48,エ!$A:$E,4,FALSE),""))))</f>
        <v>啓林館</v>
      </c>
      <c r="E47" s="358" t="str">
        <f xml:space="preserve">
IF(C48="ア",VLOOKUP(A48,ア!$A:$C,3,FALSE),
IF(C48="イ",VLOOKUP(A48,イ!$A:$C,3,FALSE),
IF(C48="ウ",HLOOKUP(A48,ウ!$1:$6,5,FALSE)&amp;HLOOKUP(A48,ウ!$1:$6,6,FALSE),
IF(C48="エ",VLOOKUP(A48,エ!$A:$E,5,FALSE),""))))</f>
        <v>高等学校 科学と人間生活 改訂版</v>
      </c>
      <c r="F47" s="354" t="s">
        <v>7680</v>
      </c>
      <c r="G47" s="365" t="s">
        <v>7919</v>
      </c>
      <c r="H47" s="377" t="s">
        <v>7951</v>
      </c>
      <c r="I47" s="280" t="s">
        <v>1955</v>
      </c>
      <c r="J47" s="285" t="s">
        <v>7977</v>
      </c>
      <c r="K47" s="279" t="s">
        <v>6649</v>
      </c>
      <c r="L47" s="366" t="str">
        <f xml:space="preserve">
IF(K48="ア",VLOOKUP(I48,ア!$A:$C,2,FALSE),
IF(K48="イ",VLOOKUP(I48,イ!$A:$C,2,FALSE),
IF(K48="ウ",HLOOKUP(I48,ウ!$1:$6,4,FALSE),
IF(K48="エ",VLOOKUP(I48,エ!$A:$E,4,FALSE),""))))</f>
        <v>実教</v>
      </c>
      <c r="M47" s="358" t="str">
        <f xml:space="preserve">
IF(K48="ア",VLOOKUP(I48,ア!$A:$C,3,FALSE),
IF(K48="イ",VLOOKUP(I48,イ!$A:$C,3,FALSE),
IF(K48="ウ",HLOOKUP(I48,ウ!$1:$6,5,FALSE)&amp;HLOOKUP(I48,ウ!$1:$6,6,FALSE),
IF(K48="エ",VLOOKUP(I48,エ!$A:$E,5,FALSE),""))))</f>
        <v>図説情報Ⅰ 新訂版</v>
      </c>
      <c r="N47" s="354" t="s">
        <v>7678</v>
      </c>
      <c r="O47" s="350" t="s">
        <v>7898</v>
      </c>
      <c r="P47" s="351" t="s">
        <v>7929</v>
      </c>
      <c r="Q47" s="352"/>
      <c r="R47" s="278" t="s">
        <v>1970</v>
      </c>
      <c r="S47" s="353" t="s">
        <v>7918</v>
      </c>
      <c r="T47" s="279" t="s">
        <v>7918</v>
      </c>
      <c r="U47" s="366" t="str">
        <f xml:space="preserve">
IF(T48="ア",VLOOKUP(R48,ア!$A:$C,2,FALSE),
IF(T48="イ",VLOOKUP(R48,イ!$A:$C,2,FALSE),
IF(T48="ウ",HLOOKUP(R48,ウ!$1:$6,4,FALSE),
IF(T48="エ",VLOOKUP(R48,エ!$A:$E,4,FALSE),""))))</f>
        <v>大修館</v>
      </c>
      <c r="V47" s="358" t="str">
        <f xml:space="preserve">
IF(T48="ア",VLOOKUP(R48,ア!$A:$C,3,FALSE),
IF(T48="イ",VLOOKUP(R48,イ!$A:$C,3,FALSE),
IF(T48="ウ",HLOOKUP(R48,ウ!$1:$6,5,FALSE)&amp;HLOOKUP(R48,ウ!$1:$6,6,FALSE),
IF(T48="エ",VLOOKUP(R48,エ!$A:$E,5,FALSE),""))))</f>
        <v>新編 言語文化 改訂版</v>
      </c>
      <c r="W47" s="354" t="s">
        <v>7680</v>
      </c>
      <c r="X47" s="350" t="s">
        <v>7919</v>
      </c>
      <c r="Y47" s="351" t="s">
        <v>7929</v>
      </c>
      <c r="Z47" s="355" t="s">
        <v>7927</v>
      </c>
    </row>
    <row r="48" spans="1:27" s="170" customFormat="1" ht="25.95" customHeight="1" x14ac:dyDescent="0.45">
      <c r="A48" s="205" t="s">
        <v>7934</v>
      </c>
      <c r="B48" s="336"/>
      <c r="C48" s="275" t="s">
        <v>7896</v>
      </c>
      <c r="D48" s="306"/>
      <c r="E48" s="308"/>
      <c r="F48" s="310"/>
      <c r="G48" s="349"/>
      <c r="H48" s="334"/>
      <c r="I48" s="207" t="s">
        <v>7949</v>
      </c>
      <c r="J48" s="286"/>
      <c r="K48" s="275" t="s">
        <v>7896</v>
      </c>
      <c r="L48" s="306"/>
      <c r="M48" s="308"/>
      <c r="N48" s="310"/>
      <c r="O48" s="296"/>
      <c r="P48" s="300"/>
      <c r="Q48" s="302"/>
      <c r="R48" s="207" t="s">
        <v>7920</v>
      </c>
      <c r="S48" s="311"/>
      <c r="T48" s="275" t="s">
        <v>7896</v>
      </c>
      <c r="U48" s="306"/>
      <c r="V48" s="308"/>
      <c r="W48" s="310"/>
      <c r="X48" s="296"/>
      <c r="Y48" s="300"/>
      <c r="Z48" s="347"/>
    </row>
    <row r="49" spans="1:26" s="170" customFormat="1" ht="25.95" customHeight="1" x14ac:dyDescent="0.45">
      <c r="A49" s="272" t="s">
        <v>7819</v>
      </c>
      <c r="B49" s="372" t="s">
        <v>7912</v>
      </c>
      <c r="C49" s="279" t="s">
        <v>7912</v>
      </c>
      <c r="D49" s="305" t="str">
        <f xml:space="preserve">
IF(C50="ア",VLOOKUP(A50,ア!$A:$C,2,FALSE),
IF(C50="イ",VLOOKUP(A50,イ!$A:$C,2,FALSE),
IF(C50="ウ",HLOOKUP(A50,ウ!$1:$6,4,FALSE),
IF(C50="エ",VLOOKUP(A50,エ!$A:$E,4,FALSE),""))))</f>
        <v>教芸</v>
      </c>
      <c r="E49" s="307" t="str">
        <f xml:space="preserve">
IF(C50="ア",VLOOKUP(A50,ア!$A:$C,3,FALSE),
IF(C50="イ",VLOOKUP(A50,イ!$A:$C,3,FALSE),
IF(C50="ウ",HLOOKUP(A50,ウ!$1:$6,5,FALSE)&amp;HLOOKUP(A50,ウ!$1:$6,6,FALSE),
IF(C50="エ",VLOOKUP(A50,エ!$A:$E,5,FALSE),""))))</f>
        <v>MOUSA１</v>
      </c>
      <c r="F49" s="309" t="s">
        <v>7680</v>
      </c>
      <c r="G49" s="348" t="s">
        <v>7919</v>
      </c>
      <c r="H49" s="333" t="s">
        <v>7973</v>
      </c>
      <c r="I49" s="276" t="s">
        <v>1956</v>
      </c>
      <c r="J49" s="287" t="s">
        <v>7900</v>
      </c>
      <c r="K49" s="273" t="s">
        <v>7900</v>
      </c>
      <c r="L49" s="305" t="str">
        <f xml:space="preserve">
IF(K50="ア",VLOOKUP(I50,ア!$A:$C,2,FALSE),
IF(K50="イ",VLOOKUP(I50,イ!$A:$C,2,FALSE),
IF(K50="ウ",HLOOKUP(I50,ウ!$1:$6,4,FALSE),
IF(K50="エ",VLOOKUP(I50,エ!$A:$E,4,FALSE),""))))</f>
        <v>山川</v>
      </c>
      <c r="M49" s="307" t="str">
        <f xml:space="preserve">
IF(K50="ア",VLOOKUP(I50,ア!$A:$C,3,FALSE),
IF(K50="イ",VLOOKUP(I50,イ!$A:$C,3,FALSE),
IF(K50="ウ",HLOOKUP(I50,ウ!$1:$6,5,FALSE)&amp;HLOOKUP(I50,ウ!$1:$6,6,FALSE),
IF(K50="エ",VLOOKUP(I50,エ!$A:$E,5,FALSE),""))))</f>
        <v>基本地図帳 改訂版</v>
      </c>
      <c r="N49" s="309" t="s">
        <v>7680</v>
      </c>
      <c r="O49" s="348" t="s">
        <v>7919</v>
      </c>
      <c r="P49" s="356" t="s">
        <v>7928</v>
      </c>
      <c r="Q49" s="301" t="s">
        <v>7927</v>
      </c>
      <c r="R49" s="272" t="s">
        <v>1971</v>
      </c>
      <c r="S49" s="303" t="s">
        <v>7900</v>
      </c>
      <c r="T49" s="282" t="s">
        <v>7900</v>
      </c>
      <c r="U49" s="305" t="str">
        <f xml:space="preserve">
IF(T50="ア",VLOOKUP(R50,ア!$A:$C,2,FALSE),
IF(T50="イ",VLOOKUP(R50,イ!$A:$C,2,FALSE),
IF(T50="ウ",HLOOKUP(R50,ウ!$1:$6,4,FALSE),
IF(T50="エ",VLOOKUP(R50,エ!$A:$E,4,FALSE),""))))</f>
        <v>山川</v>
      </c>
      <c r="V49" s="307" t="str">
        <f xml:space="preserve">
IF(T50="ア",VLOOKUP(R50,ア!$A:$C,3,FALSE),
IF(T50="イ",VLOOKUP(R50,イ!$A:$C,3,FALSE),
IF(T50="ウ",HLOOKUP(R50,ウ!$1:$6,5,FALSE)&amp;HLOOKUP(R50,ウ!$1:$6,6,FALSE),
IF(T50="エ",VLOOKUP(R50,エ!$A:$E,5,FALSE),""))))</f>
        <v>基本地図帳 改訂版</v>
      </c>
      <c r="W49" s="309" t="s">
        <v>7680</v>
      </c>
      <c r="X49" s="295" t="s">
        <v>7919</v>
      </c>
      <c r="Y49" s="316" t="s">
        <v>7928</v>
      </c>
      <c r="Z49" s="346" t="s">
        <v>7927</v>
      </c>
    </row>
    <row r="50" spans="1:26" s="170" customFormat="1" ht="25.95" customHeight="1" thickBot="1" x14ac:dyDescent="0.5">
      <c r="A50" s="206" t="s">
        <v>7911</v>
      </c>
      <c r="B50" s="336"/>
      <c r="C50" s="275" t="s">
        <v>7896</v>
      </c>
      <c r="D50" s="306"/>
      <c r="E50" s="308"/>
      <c r="F50" s="310"/>
      <c r="G50" s="349"/>
      <c r="H50" s="334"/>
      <c r="I50" s="207" t="s">
        <v>7924</v>
      </c>
      <c r="J50" s="286"/>
      <c r="K50" s="275" t="s">
        <v>7896</v>
      </c>
      <c r="L50" s="306"/>
      <c r="M50" s="308"/>
      <c r="N50" s="310"/>
      <c r="O50" s="349"/>
      <c r="P50" s="357"/>
      <c r="Q50" s="302"/>
      <c r="R50" s="283" t="s">
        <v>7924</v>
      </c>
      <c r="S50" s="311"/>
      <c r="T50" s="281" t="s">
        <v>7896</v>
      </c>
      <c r="U50" s="306"/>
      <c r="V50" s="308"/>
      <c r="W50" s="310"/>
      <c r="X50" s="296"/>
      <c r="Y50" s="317"/>
      <c r="Z50" s="347"/>
    </row>
    <row r="51" spans="1:26" s="170" customFormat="1" ht="25.95" customHeight="1" x14ac:dyDescent="0.45">
      <c r="A51" s="272" t="s">
        <v>7820</v>
      </c>
      <c r="B51" s="335" t="s">
        <v>7945</v>
      </c>
      <c r="C51" s="275" t="s">
        <v>7953</v>
      </c>
      <c r="D51" s="305" t="str">
        <f xml:space="preserve">
IF(C52="ア",VLOOKUP(A52,ア!$A:$C,2,FALSE),
IF(C52="イ",VLOOKUP(A52,イ!$A:$C,2,FALSE),
IF(C52="ウ",HLOOKUP(A52,ウ!$1:$6,4,FALSE),
IF(C52="エ",VLOOKUP(A52,エ!$A:$E,4,FALSE),""))))</f>
        <v xml:space="preserve">McGraw-Hill </v>
      </c>
      <c r="E51" s="307" t="str">
        <f xml:space="preserve">
IF(C52="ア",VLOOKUP(A52,ア!$A:$C,3,FALSE),
IF(C52="イ",VLOOKUP(A52,イ!$A:$C,3,FALSE),
IF(C52="ウ",HLOOKUP(A52,ウ!$1:$6,5,FALSE)&amp;HLOOKUP(A52,ウ!$1:$6,6,FALSE),
IF(C52="エ",VLOOKUP(A52,エ!$A:$E,5,FALSE),""))))</f>
        <v>WE　CAN！　STUDENT　BOOK１</v>
      </c>
      <c r="F51" s="309" t="s">
        <v>7680</v>
      </c>
      <c r="G51" s="348" t="s">
        <v>7919</v>
      </c>
      <c r="H51" s="333" t="s">
        <v>7973</v>
      </c>
      <c r="I51" s="276" t="s">
        <v>1957</v>
      </c>
      <c r="J51" s="287" t="s">
        <v>7900</v>
      </c>
      <c r="K51" s="273" t="s">
        <v>7900</v>
      </c>
      <c r="L51" s="305" t="str">
        <f xml:space="preserve">
IF(K52="ア",VLOOKUP(I52,ア!$A:$C,2,FALSE),
IF(K52="イ",VLOOKUP(I52,イ!$A:$C,2,FALSE),
IF(K52="ウ",HLOOKUP(I52,ウ!$1:$6,4,FALSE),
IF(K52="エ",VLOOKUP(I52,エ!$A:$E,4,FALSE),""))))</f>
        <v>東洋館</v>
      </c>
      <c r="M51" s="307" t="str">
        <f xml:space="preserve">
IF(K52="ア",VLOOKUP(I52,ア!$A:$C,3,FALSE),
IF(K52="イ",VLOOKUP(I52,イ!$A:$C,3,FALSE),
IF(K52="ウ",HLOOKUP(I52,ウ!$1:$6,5,FALSE)&amp;HLOOKUP(I52,ウ!$1:$6,6,FALSE),
IF(K52="エ",VLOOKUP(I52,エ!$A:$E,5,FALSE),""))))</f>
        <v>くらしに役立つ社会改訂新版</v>
      </c>
      <c r="N51" s="309" t="s">
        <v>7680</v>
      </c>
      <c r="O51" s="295" t="s">
        <v>7919</v>
      </c>
      <c r="P51" s="299" t="s">
        <v>7928</v>
      </c>
      <c r="Q51" s="301" t="s">
        <v>7927</v>
      </c>
      <c r="R51" s="272" t="s">
        <v>1972</v>
      </c>
      <c r="S51" s="335" t="s">
        <v>7900</v>
      </c>
      <c r="T51" s="273" t="s">
        <v>7900</v>
      </c>
      <c r="U51" s="305" t="str">
        <f xml:space="preserve">
IF(T52="ア",VLOOKUP(R52,ア!$A:$C,2,FALSE),
IF(T52="イ",VLOOKUP(R52,イ!$A:$C,2,FALSE),
IF(T52="ウ",HLOOKUP(R52,ウ!$1:$6,4,FALSE),
IF(T52="エ",VLOOKUP(R52,エ!$A:$E,4,FALSE),""))))</f>
        <v>東洋館</v>
      </c>
      <c r="V51" s="307" t="str">
        <f xml:space="preserve">
IF(T52="ア",VLOOKUP(R52,ア!$A:$C,3,FALSE),
IF(T52="イ",VLOOKUP(R52,イ!$A:$C,3,FALSE),
IF(T52="ウ",HLOOKUP(R52,ウ!$1:$6,5,FALSE)&amp;HLOOKUP(R52,ウ!$1:$6,6,FALSE),
IF(T52="エ",VLOOKUP(R52,エ!$A:$E,5,FALSE),""))))</f>
        <v>くらしに役立つ社会改訂新版</v>
      </c>
      <c r="W51" s="309" t="s">
        <v>7680</v>
      </c>
      <c r="X51" s="348" t="s">
        <v>7919</v>
      </c>
      <c r="Y51" s="356" t="s">
        <v>7928</v>
      </c>
      <c r="Z51" s="346" t="s">
        <v>7927</v>
      </c>
    </row>
    <row r="52" spans="1:26" s="170" customFormat="1" ht="25.95" customHeight="1" x14ac:dyDescent="0.45">
      <c r="A52" s="205">
        <v>3</v>
      </c>
      <c r="B52" s="336"/>
      <c r="C52" s="275" t="s">
        <v>7717</v>
      </c>
      <c r="D52" s="306"/>
      <c r="E52" s="308"/>
      <c r="F52" s="310"/>
      <c r="G52" s="349"/>
      <c r="H52" s="334"/>
      <c r="I52" s="207">
        <v>352</v>
      </c>
      <c r="J52" s="286"/>
      <c r="K52" s="275" t="s">
        <v>7717</v>
      </c>
      <c r="L52" s="306"/>
      <c r="M52" s="308"/>
      <c r="N52" s="310"/>
      <c r="O52" s="296"/>
      <c r="P52" s="300"/>
      <c r="Q52" s="302"/>
      <c r="R52" s="205">
        <v>352</v>
      </c>
      <c r="S52" s="336"/>
      <c r="T52" s="275" t="s">
        <v>7717</v>
      </c>
      <c r="U52" s="306"/>
      <c r="V52" s="308"/>
      <c r="W52" s="310"/>
      <c r="X52" s="349"/>
      <c r="Y52" s="357"/>
      <c r="Z52" s="347"/>
    </row>
    <row r="53" spans="1:26" s="170" customFormat="1" ht="25.95" customHeight="1" x14ac:dyDescent="0.45">
      <c r="A53" s="272" t="s">
        <v>1953</v>
      </c>
      <c r="B53" s="335" t="s">
        <v>7916</v>
      </c>
      <c r="C53" s="273" t="s">
        <v>7916</v>
      </c>
      <c r="D53" s="305" t="str">
        <f xml:space="preserve">
IF(C54="ア",VLOOKUP(A54,ア!$A:$C,2,FALSE),
IF(C54="イ",VLOOKUP(A54,イ!$A:$C,2,FALSE),
IF(C54="ウ",HLOOKUP(A54,ウ!$1:$6,4,FALSE),
IF(C54="エ",VLOOKUP(A54,エ!$A:$E,4,FALSE),""))))</f>
        <v>開隆堂</v>
      </c>
      <c r="E53" s="307" t="str">
        <f xml:space="preserve">
IF(C54="ア",VLOOKUP(A54,ア!$A:$C,3,FALSE),
IF(C54="イ",VLOOKUP(A54,イ!$A:$C,3,FALSE),
IF(C54="ウ",HLOOKUP(A54,ウ!$1:$6,5,FALSE)&amp;HLOOKUP(A54,ウ!$1:$6,6,FALSE),
IF(C54="エ",VLOOKUP(A54,エ!$A:$E,5,FALSE),""))))</f>
        <v>家庭基礎 明日の生活を築く</v>
      </c>
      <c r="F53" s="309" t="s">
        <v>7680</v>
      </c>
      <c r="G53" s="348" t="s">
        <v>7919</v>
      </c>
      <c r="H53" s="333" t="s">
        <v>7952</v>
      </c>
      <c r="I53" s="276" t="s">
        <v>1958</v>
      </c>
      <c r="J53" s="287" t="s">
        <v>7902</v>
      </c>
      <c r="K53" s="273" t="s">
        <v>7902</v>
      </c>
      <c r="L53" s="305" t="str">
        <f xml:space="preserve">
IF(K54="ア",VLOOKUP(I54,ア!$A:$C,2,FALSE),
IF(K54="イ",VLOOKUP(I54,イ!$A:$C,2,FALSE),
IF(K54="ウ",HLOOKUP(I54,ウ!$1:$6,4,FALSE),
IF(K54="エ",VLOOKUP(I54,エ!$A:$E,4,FALSE),""))))</f>
        <v>啓林館</v>
      </c>
      <c r="M53" s="307" t="str">
        <f xml:space="preserve">
IF(K54="ア",VLOOKUP(I54,ア!$A:$C,3,FALSE),
IF(K54="イ",VLOOKUP(I54,イ!$A:$C,3,FALSE),
IF(K54="ウ",HLOOKUP(I54,ウ!$1:$6,5,FALSE)&amp;HLOOKUP(I54,ウ!$1:$6,6,FALSE),
IF(K54="エ",VLOOKUP(I54,エ!$A:$E,5,FALSE),""))))</f>
        <v>高等学校 科学と人間生活 改訂版</v>
      </c>
      <c r="N53" s="309" t="s">
        <v>7680</v>
      </c>
      <c r="O53" s="295" t="s">
        <v>7919</v>
      </c>
      <c r="P53" s="299" t="s">
        <v>7928</v>
      </c>
      <c r="Q53" s="301" t="s">
        <v>7927</v>
      </c>
      <c r="R53" s="272" t="s">
        <v>1973</v>
      </c>
      <c r="S53" s="335" t="s">
        <v>7902</v>
      </c>
      <c r="T53" s="273" t="s">
        <v>7902</v>
      </c>
      <c r="U53" s="305" t="str">
        <f xml:space="preserve">
IF(T54="ア",VLOOKUP(R54,ア!$A:$C,2,FALSE),
IF(T54="イ",VLOOKUP(R54,イ!$A:$C,2,FALSE),
IF(T54="ウ",HLOOKUP(R54,ウ!$1:$6,4,FALSE),
IF(T54="エ",VLOOKUP(R54,エ!$A:$E,4,FALSE),""))))</f>
        <v>啓林館</v>
      </c>
      <c r="V53" s="307" t="str">
        <f xml:space="preserve">
IF(T54="ア",VLOOKUP(R54,ア!$A:$C,3,FALSE),
IF(T54="イ",VLOOKUP(R54,イ!$A:$C,3,FALSE),
IF(T54="ウ",HLOOKUP(R54,ウ!$1:$6,5,FALSE)&amp;HLOOKUP(R54,ウ!$1:$6,6,FALSE),
IF(T54="エ",VLOOKUP(R54,エ!$A:$E,5,FALSE),""))))</f>
        <v>高等学校 科学と人間生活 改訂版</v>
      </c>
      <c r="W53" s="309" t="s">
        <v>7680</v>
      </c>
      <c r="X53" s="348" t="s">
        <v>7919</v>
      </c>
      <c r="Y53" s="356" t="s">
        <v>7951</v>
      </c>
      <c r="Z53" s="346" t="s">
        <v>7927</v>
      </c>
    </row>
    <row r="54" spans="1:26" s="170" customFormat="1" ht="25.95" customHeight="1" x14ac:dyDescent="0.45">
      <c r="A54" s="205" t="s">
        <v>7948</v>
      </c>
      <c r="B54" s="336"/>
      <c r="C54" s="275" t="s">
        <v>7896</v>
      </c>
      <c r="D54" s="306"/>
      <c r="E54" s="308"/>
      <c r="F54" s="310"/>
      <c r="G54" s="349"/>
      <c r="H54" s="334"/>
      <c r="I54" s="207" t="s">
        <v>7934</v>
      </c>
      <c r="J54" s="286"/>
      <c r="K54" s="275" t="s">
        <v>7896</v>
      </c>
      <c r="L54" s="306"/>
      <c r="M54" s="308"/>
      <c r="N54" s="310"/>
      <c r="O54" s="296"/>
      <c r="P54" s="300"/>
      <c r="Q54" s="302"/>
      <c r="R54" s="205" t="s">
        <v>7934</v>
      </c>
      <c r="S54" s="336"/>
      <c r="T54" s="275" t="s">
        <v>7896</v>
      </c>
      <c r="U54" s="306"/>
      <c r="V54" s="308"/>
      <c r="W54" s="310"/>
      <c r="X54" s="349"/>
      <c r="Y54" s="357"/>
      <c r="Z54" s="347"/>
    </row>
    <row r="55" spans="1:26" s="170" customFormat="1" ht="25.95" customHeight="1" x14ac:dyDescent="0.45">
      <c r="A55" s="272" t="s">
        <v>1954</v>
      </c>
      <c r="B55" s="335" t="s">
        <v>7913</v>
      </c>
      <c r="C55" s="273" t="s">
        <v>7913</v>
      </c>
      <c r="D55" s="305" t="str">
        <f xml:space="preserve">
IF(C56="ア",VLOOKUP(A56,ア!$A:$C,2,FALSE),
IF(C56="イ",VLOOKUP(A56,イ!$A:$C,2,FALSE),
IF(C56="ウ",HLOOKUP(A56,ウ!$1:$6,4,FALSE),
IF(C56="エ",VLOOKUP(A56,エ!$A:$E,4,FALSE),""))))</f>
        <v>実教</v>
      </c>
      <c r="E55" s="307" t="str">
        <f xml:space="preserve">
IF(C56="ア",VLOOKUP(A56,ア!$A:$C,3,FALSE),
IF(C56="イ",VLOOKUP(A56,イ!$A:$C,3,FALSE),
IF(C56="ウ",HLOOKUP(A56,ウ!$1:$6,5,FALSE)&amp;HLOOKUP(A56,ウ!$1:$6,6,FALSE),
IF(C56="エ",VLOOKUP(A56,エ!$A:$E,5,FALSE),""))))</f>
        <v>図説情報Ⅰ 新訂版</v>
      </c>
      <c r="F55" s="309" t="s">
        <v>7680</v>
      </c>
      <c r="G55" s="348" t="s">
        <v>7919</v>
      </c>
      <c r="H55" s="333" t="s">
        <v>7956</v>
      </c>
      <c r="I55" s="276" t="s">
        <v>1959</v>
      </c>
      <c r="J55" s="287" t="s">
        <v>7902</v>
      </c>
      <c r="K55" s="273" t="s">
        <v>7902</v>
      </c>
      <c r="L55" s="305" t="str">
        <f xml:space="preserve">
IF(K56="ア",VLOOKUP(I56,ア!$A:$C,2,FALSE),
IF(K56="イ",VLOOKUP(I56,イ!$A:$C,2,FALSE),
IF(K56="ウ",HLOOKUP(I56,ウ!$1:$6,4,FALSE),
IF(K56="エ",VLOOKUP(I56,エ!$A:$E,4,FALSE),""))))</f>
        <v>啓林館</v>
      </c>
      <c r="M55" s="307" t="str">
        <f xml:space="preserve">
IF(K56="ア",VLOOKUP(I56,ア!$A:$C,3,FALSE),
IF(K56="イ",VLOOKUP(I56,イ!$A:$C,3,FALSE),
IF(K56="ウ",HLOOKUP(I56,ウ!$1:$6,5,FALSE)&amp;HLOOKUP(I56,ウ!$1:$6,6,FALSE),
IF(K56="エ",VLOOKUP(I56,エ!$A:$E,5,FALSE),""))))</f>
        <v>高等学校 化学基礎 改訂版</v>
      </c>
      <c r="N55" s="309" t="s">
        <v>7680</v>
      </c>
      <c r="O55" s="295" t="s">
        <v>7919</v>
      </c>
      <c r="P55" s="299" t="s">
        <v>7929</v>
      </c>
      <c r="Q55" s="301"/>
      <c r="R55" s="272" t="s">
        <v>1974</v>
      </c>
      <c r="S55" s="335" t="s">
        <v>7912</v>
      </c>
      <c r="T55" s="273" t="s">
        <v>7965</v>
      </c>
      <c r="U55" s="305" t="str">
        <f xml:space="preserve">
IF(T56="ア",VLOOKUP(R56,ア!$A:$C,2,FALSE),
IF(T56="イ",VLOOKUP(R56,イ!$A:$C,2,FALSE),
IF(T56="ウ",HLOOKUP(R56,ウ!$1:$6,4,FALSE),
IF(T56="エ",VLOOKUP(R56,エ!$A:$E,4,FALSE),""))))</f>
        <v>教芸</v>
      </c>
      <c r="V55" s="307" t="str">
        <f xml:space="preserve">
IF(T56="ア",VLOOKUP(R56,ア!$A:$C,3,FALSE),
IF(T56="イ",VLOOKUP(R56,イ!$A:$C,3,FALSE),
IF(T56="ウ",HLOOKUP(R56,ウ!$1:$6,5,FALSE)&amp;HLOOKUP(R56,ウ!$1:$6,6,FALSE),
IF(T56="エ",VLOOKUP(R56,エ!$A:$E,5,FALSE),""))))</f>
        <v>MOUSA２</v>
      </c>
      <c r="W55" s="309" t="s">
        <v>7680</v>
      </c>
      <c r="X55" s="348" t="s">
        <v>7919</v>
      </c>
      <c r="Y55" s="356" t="s">
        <v>7929</v>
      </c>
      <c r="Z55" s="346" t="s">
        <v>7927</v>
      </c>
    </row>
    <row r="56" spans="1:26" s="170" customFormat="1" ht="25.95" customHeight="1" x14ac:dyDescent="0.45">
      <c r="A56" s="205" t="s">
        <v>7949</v>
      </c>
      <c r="B56" s="336"/>
      <c r="C56" s="275" t="s">
        <v>7896</v>
      </c>
      <c r="D56" s="306"/>
      <c r="E56" s="308"/>
      <c r="F56" s="310"/>
      <c r="G56" s="349"/>
      <c r="H56" s="334"/>
      <c r="I56" s="207" t="s">
        <v>7936</v>
      </c>
      <c r="J56" s="286"/>
      <c r="K56" s="275" t="s">
        <v>7896</v>
      </c>
      <c r="L56" s="306"/>
      <c r="M56" s="308"/>
      <c r="N56" s="310"/>
      <c r="O56" s="296"/>
      <c r="P56" s="300"/>
      <c r="Q56" s="302"/>
      <c r="R56" s="205" t="s">
        <v>7942</v>
      </c>
      <c r="S56" s="336"/>
      <c r="T56" s="275" t="s">
        <v>7896</v>
      </c>
      <c r="U56" s="306"/>
      <c r="V56" s="308"/>
      <c r="W56" s="310"/>
      <c r="X56" s="349"/>
      <c r="Y56" s="357"/>
      <c r="Z56" s="347"/>
    </row>
    <row r="57" spans="1:26" s="170" customFormat="1" ht="25.95" customHeight="1" x14ac:dyDescent="0.45">
      <c r="A57" s="272" t="s">
        <v>7821</v>
      </c>
      <c r="B57" s="335" t="s">
        <v>7900</v>
      </c>
      <c r="C57" s="273" t="s">
        <v>7964</v>
      </c>
      <c r="D57" s="305" t="str">
        <f xml:space="preserve">
IF(C58="ア",VLOOKUP(A58,ア!$A:$C,2,FALSE),
IF(C58="イ",VLOOKUP(A58,イ!$A:$C,2,FALSE),
IF(C58="ウ",HLOOKUP(A58,ウ!$1:$6,4,FALSE),
IF(C58="エ",VLOOKUP(A58,エ!$A:$E,4,FALSE),""))))</f>
        <v>かもがわ</v>
      </c>
      <c r="E57" s="307" t="str">
        <f xml:space="preserve">
IF(C58="ア",VLOOKUP(A58,ア!$A:$C,3,FALSE),
IF(C58="イ",VLOOKUP(A58,イ!$A:$C,3,FALSE),
IF(C58="ウ",HLOOKUP(A58,ウ!$1:$6,5,FALSE)&amp;HLOOKUP(A58,ウ!$1:$6,6,FALSE),
IF(C58="エ",VLOOKUP(A58,エ!$A:$E,5,FALSE),""))))</f>
        <v>あたまと心で考えよう　ＳＳＴワークシート　思春期編</v>
      </c>
      <c r="F57" s="309" t="s">
        <v>7682</v>
      </c>
      <c r="G57" s="348" t="s">
        <v>7955</v>
      </c>
      <c r="H57" s="333" t="s">
        <v>7951</v>
      </c>
      <c r="I57" s="276" t="s">
        <v>1960</v>
      </c>
      <c r="J57" s="287" t="s">
        <v>7912</v>
      </c>
      <c r="K57" s="273" t="s">
        <v>7912</v>
      </c>
      <c r="L57" s="305" t="str">
        <f xml:space="preserve">
IF(K58="ア",VLOOKUP(I58,ア!$A:$C,2,FALSE),
IF(K58="イ",VLOOKUP(I58,イ!$A:$C,2,FALSE),
IF(K58="ウ",HLOOKUP(I58,ウ!$1:$6,4,FALSE),
IF(K58="エ",VLOOKUP(I58,エ!$A:$E,4,FALSE),""))))</f>
        <v>教芸</v>
      </c>
      <c r="M57" s="307" t="str">
        <f xml:space="preserve">
IF(K58="ア",VLOOKUP(I58,ア!$A:$C,3,FALSE),
IF(K58="イ",VLOOKUP(I58,イ!$A:$C,3,FALSE),
IF(K58="ウ",HLOOKUP(I58,ウ!$1:$6,5,FALSE)&amp;HLOOKUP(I58,ウ!$1:$6,6,FALSE),
IF(K58="エ",VLOOKUP(I58,エ!$A:$E,5,FALSE),""))))</f>
        <v>MOUSA２</v>
      </c>
      <c r="N57" s="309" t="s">
        <v>7680</v>
      </c>
      <c r="O57" s="295" t="s">
        <v>7919</v>
      </c>
      <c r="P57" s="299" t="s">
        <v>7929</v>
      </c>
      <c r="Q57" s="301"/>
      <c r="R57" s="272" t="s">
        <v>1975</v>
      </c>
      <c r="S57" s="335" t="s">
        <v>7900</v>
      </c>
      <c r="T57" s="273" t="s">
        <v>7964</v>
      </c>
      <c r="U57" s="305" t="str">
        <f xml:space="preserve">
IF(T58="ア",VLOOKUP(R58,ア!$A:$C,2,FALSE),
IF(T58="イ",VLOOKUP(R58,イ!$A:$C,2,FALSE),
IF(T58="ウ",HLOOKUP(R58,ウ!$1:$6,4,FALSE),
IF(T58="エ",VLOOKUP(R58,エ!$A:$E,4,FALSE),""))))</f>
        <v>かもがわ</v>
      </c>
      <c r="V57" s="307" t="str">
        <f xml:space="preserve">
IF(T58="ア",VLOOKUP(R58,ア!$A:$C,3,FALSE),
IF(T58="イ",VLOOKUP(R58,イ!$A:$C,3,FALSE),
IF(T58="ウ",HLOOKUP(R58,ウ!$1:$6,5,FALSE)&amp;HLOOKUP(R58,ウ!$1:$6,6,FALSE),
IF(T58="エ",VLOOKUP(R58,エ!$A:$E,5,FALSE),""))))</f>
        <v>あたまと心で考えよう　ＳＳＴワークシート　思春期編</v>
      </c>
      <c r="W57" s="309" t="s">
        <v>7682</v>
      </c>
      <c r="X57" s="348" t="s">
        <v>7955</v>
      </c>
      <c r="Y57" s="356" t="s">
        <v>7951</v>
      </c>
      <c r="Z57" s="346" t="s">
        <v>7927</v>
      </c>
    </row>
    <row r="58" spans="1:26" s="170" customFormat="1" ht="25.95" customHeight="1" x14ac:dyDescent="0.45">
      <c r="A58" s="205">
        <v>157</v>
      </c>
      <c r="B58" s="336"/>
      <c r="C58" s="275" t="s">
        <v>7717</v>
      </c>
      <c r="D58" s="306"/>
      <c r="E58" s="308"/>
      <c r="F58" s="310"/>
      <c r="G58" s="349"/>
      <c r="H58" s="334"/>
      <c r="I58" s="207" t="s">
        <v>7942</v>
      </c>
      <c r="J58" s="286"/>
      <c r="K58" s="275" t="s">
        <v>7896</v>
      </c>
      <c r="L58" s="306"/>
      <c r="M58" s="308"/>
      <c r="N58" s="310"/>
      <c r="O58" s="296"/>
      <c r="P58" s="300"/>
      <c r="Q58" s="302"/>
      <c r="R58" s="205">
        <v>157</v>
      </c>
      <c r="S58" s="336"/>
      <c r="T58" s="275" t="s">
        <v>7717</v>
      </c>
      <c r="U58" s="306"/>
      <c r="V58" s="308"/>
      <c r="W58" s="310"/>
      <c r="X58" s="349"/>
      <c r="Y58" s="357"/>
      <c r="Z58" s="347"/>
    </row>
    <row r="59" spans="1:26" s="170" customFormat="1" ht="25.95" customHeight="1" x14ac:dyDescent="0.45">
      <c r="A59" s="272" t="s">
        <v>7822</v>
      </c>
      <c r="B59" s="372" t="s">
        <v>7912</v>
      </c>
      <c r="C59" s="279" t="s">
        <v>7943</v>
      </c>
      <c r="D59" s="305" t="str">
        <f xml:space="preserve">
IF(C60="ア",VLOOKUP(A60,ア!$A:$C,2,FALSE),
IF(C60="イ",VLOOKUP(A60,イ!$A:$C,2,FALSE),
IF(C60="ウ",HLOOKUP(A60,ウ!$1:$6,4,FALSE),
IF(C60="エ",VLOOKUP(A60,エ!$A:$E,4,FALSE),""))))</f>
        <v>教芸</v>
      </c>
      <c r="E59" s="307" t="str">
        <f xml:space="preserve">
IF(C60="ア",VLOOKUP(A60,ア!$A:$C,3,FALSE),
IF(C60="イ",VLOOKUP(A60,イ!$A:$C,3,FALSE),
IF(C60="ウ",HLOOKUP(A60,ウ!$1:$6,5,FALSE)&amp;HLOOKUP(A60,ウ!$1:$6,6,FALSE),
IF(C60="エ",VLOOKUP(A60,エ!$A:$E,5,FALSE),""))))</f>
        <v>MOUSA１</v>
      </c>
      <c r="F59" s="309" t="s">
        <v>7682</v>
      </c>
      <c r="G59" s="348" t="s">
        <v>7955</v>
      </c>
      <c r="H59" s="333" t="s">
        <v>7973</v>
      </c>
      <c r="I59" s="276" t="s">
        <v>1961</v>
      </c>
      <c r="J59" s="287" t="s">
        <v>7945</v>
      </c>
      <c r="K59" s="273" t="s">
        <v>7953</v>
      </c>
      <c r="L59" s="305" t="str">
        <f xml:space="preserve">
IF(K60="ア",VLOOKUP(I60,ア!$A:$C,2,FALSE),
IF(K60="イ",VLOOKUP(I60,イ!$A:$C,2,FALSE),
IF(K60="ウ",HLOOKUP(I60,ウ!$1:$6,4,FALSE),
IF(K60="エ",VLOOKUP(I60,エ!$A:$E,4,FALSE),""))))</f>
        <v xml:space="preserve">McGraw-Hill </v>
      </c>
      <c r="M59" s="307" t="str">
        <f xml:space="preserve">
IF(K60="ア",VLOOKUP(I60,ア!$A:$C,3,FALSE),
IF(K60="イ",VLOOKUP(I60,イ!$A:$C,3,FALSE),
IF(K60="ウ",HLOOKUP(I60,ウ!$1:$6,5,FALSE)&amp;HLOOKUP(I60,ウ!$1:$6,6,FALSE),
IF(K60="エ",VLOOKUP(I60,エ!$A:$E,5,FALSE),""))))</f>
        <v>WE　CAN！　STUDENT　BOOK2</v>
      </c>
      <c r="N59" s="309" t="s">
        <v>7680</v>
      </c>
      <c r="O59" s="295" t="s">
        <v>7919</v>
      </c>
      <c r="P59" s="356" t="s">
        <v>7974</v>
      </c>
      <c r="Q59" s="301"/>
      <c r="R59" s="272" t="s">
        <v>1976</v>
      </c>
      <c r="S59" s="335" t="s">
        <v>7912</v>
      </c>
      <c r="T59" s="273" t="s">
        <v>7965</v>
      </c>
      <c r="U59" s="305" t="str">
        <f xml:space="preserve">
IF(T60="ア",VLOOKUP(R60,ア!$A:$C,2,FALSE),
IF(T60="イ",VLOOKUP(R60,イ!$A:$C,2,FALSE),
IF(T60="ウ",HLOOKUP(R60,ウ!$1:$6,4,FALSE),
IF(T60="エ",VLOOKUP(R60,エ!$A:$E,4,FALSE),""))))</f>
        <v>教芸</v>
      </c>
      <c r="V59" s="307" t="str">
        <f xml:space="preserve">
IF(T60="ア",VLOOKUP(R60,ア!$A:$C,3,FALSE),
IF(T60="イ",VLOOKUP(R60,イ!$A:$C,3,FALSE),
IF(T60="ウ",HLOOKUP(R60,ウ!$1:$6,5,FALSE)&amp;HLOOKUP(R60,ウ!$1:$6,6,FALSE),
IF(T60="エ",VLOOKUP(R60,エ!$A:$E,5,FALSE),""))))</f>
        <v>MOUSA２</v>
      </c>
      <c r="W59" s="309" t="s">
        <v>7682</v>
      </c>
      <c r="X59" s="348" t="s">
        <v>7955</v>
      </c>
      <c r="Y59" s="356" t="s">
        <v>7929</v>
      </c>
      <c r="Z59" s="346" t="s">
        <v>7927</v>
      </c>
    </row>
    <row r="60" spans="1:26" s="170" customFormat="1" ht="25.95" customHeight="1" x14ac:dyDescent="0.45">
      <c r="A60" s="205" t="s">
        <v>7911</v>
      </c>
      <c r="B60" s="336"/>
      <c r="C60" s="275" t="s">
        <v>7896</v>
      </c>
      <c r="D60" s="306"/>
      <c r="E60" s="308"/>
      <c r="F60" s="310"/>
      <c r="G60" s="349"/>
      <c r="H60" s="334"/>
      <c r="I60" s="207">
        <v>4</v>
      </c>
      <c r="J60" s="286"/>
      <c r="K60" s="275" t="s">
        <v>7717</v>
      </c>
      <c r="L60" s="306"/>
      <c r="M60" s="308"/>
      <c r="N60" s="310"/>
      <c r="O60" s="296"/>
      <c r="P60" s="357"/>
      <c r="Q60" s="302"/>
      <c r="R60" s="205" t="s">
        <v>7942</v>
      </c>
      <c r="S60" s="336"/>
      <c r="T60" s="275" t="s">
        <v>7896</v>
      </c>
      <c r="U60" s="306"/>
      <c r="V60" s="308"/>
      <c r="W60" s="310"/>
      <c r="X60" s="349"/>
      <c r="Y60" s="357"/>
      <c r="Z60" s="347"/>
    </row>
    <row r="61" spans="1:26" s="170" customFormat="1" ht="25.95" customHeight="1" x14ac:dyDescent="0.45">
      <c r="A61" s="272" t="s">
        <v>7823</v>
      </c>
      <c r="B61" s="335" t="s">
        <v>7945</v>
      </c>
      <c r="C61" s="273" t="s">
        <v>7957</v>
      </c>
      <c r="D61" s="305" t="str">
        <f xml:space="preserve">
IF(C62="ア",VLOOKUP(A62,ア!$A:$C,2,FALSE),
IF(C62="イ",VLOOKUP(A62,イ!$A:$C,2,FALSE),
IF(C62="ウ",HLOOKUP(A62,ウ!$1:$6,4,FALSE),
IF(C62="エ",VLOOKUP(A62,エ!$A:$E,4,FALSE),""))))</f>
        <v>11-4 三省堂</v>
      </c>
      <c r="E61" s="307" t="str">
        <f xml:space="preserve">
IF(C62="ア",VLOOKUP(A62,ア!$A:$C,3,FALSE),
IF(C62="イ",VLOOKUP(A62,イ!$A:$C,3,FALSE),
IF(C62="ウ",HLOOKUP(A62,ウ!$1:$6,5,FALSE)&amp;HLOOKUP(A62,ウ!$1:$6,6,FALSE),
IF(C62="エ",VLOOKUP(A62,エ!$A:$E,5,FALSE),""))))</f>
        <v>ARで英語が聞ける英語もののなまえ
絵じてん</v>
      </c>
      <c r="F61" s="309" t="s">
        <v>7682</v>
      </c>
      <c r="G61" s="348" t="s">
        <v>7955</v>
      </c>
      <c r="H61" s="333" t="s">
        <v>7899</v>
      </c>
      <c r="I61" s="276" t="s">
        <v>1962</v>
      </c>
      <c r="J61" s="287" t="s">
        <v>7916</v>
      </c>
      <c r="K61" s="273" t="s">
        <v>7916</v>
      </c>
      <c r="L61" s="305" t="str">
        <f xml:space="preserve">
IF(K62="ア",VLOOKUP(I62,ア!$A:$C,2,FALSE),
IF(K62="イ",VLOOKUP(I62,イ!$A:$C,2,FALSE),
IF(K62="ウ",HLOOKUP(I62,ウ!$1:$6,4,FALSE),
IF(K62="エ",VLOOKUP(I62,エ!$A:$E,4,FALSE),""))))</f>
        <v>開隆堂</v>
      </c>
      <c r="M61" s="307" t="str">
        <f xml:space="preserve">
IF(K62="ア",VLOOKUP(I62,ア!$A:$C,3,FALSE),
IF(K62="イ",VLOOKUP(I62,イ!$A:$C,3,FALSE),
IF(K62="ウ",HLOOKUP(I62,ウ!$1:$6,5,FALSE)&amp;HLOOKUP(I62,ウ!$1:$6,6,FALSE),
IF(K62="エ",VLOOKUP(I62,エ!$A:$E,5,FALSE),""))))</f>
        <v>家庭基礎 明日の生活を築く</v>
      </c>
      <c r="N61" s="309" t="s">
        <v>7680</v>
      </c>
      <c r="O61" s="295" t="s">
        <v>7919</v>
      </c>
      <c r="P61" s="299" t="s">
        <v>7954</v>
      </c>
      <c r="Q61" s="301" t="s">
        <v>7927</v>
      </c>
      <c r="R61" s="272" t="s">
        <v>1977</v>
      </c>
      <c r="S61" s="335" t="s">
        <v>7912</v>
      </c>
      <c r="T61" s="273" t="s">
        <v>7965</v>
      </c>
      <c r="U61" s="305" t="str">
        <f xml:space="preserve">
IF(T62="ア",VLOOKUP(R62,ア!$A:$C,2,FALSE),
IF(T62="イ",VLOOKUP(R62,イ!$A:$C,2,FALSE),
IF(T62="ウ",HLOOKUP(R62,ウ!$1:$6,4,FALSE),
IF(T62="エ",VLOOKUP(R62,エ!$A:$E,4,FALSE),""))))</f>
        <v>教芸</v>
      </c>
      <c r="V61" s="307" t="str">
        <f xml:space="preserve">
IF(T62="ア",VLOOKUP(R62,ア!$A:$C,3,FALSE),
IF(T62="イ",VLOOKUP(R62,イ!$A:$C,3,FALSE),
IF(T62="ウ",HLOOKUP(R62,ウ!$1:$6,5,FALSE)&amp;HLOOKUP(R62,ウ!$1:$6,6,FALSE),
IF(T62="エ",VLOOKUP(R62,エ!$A:$E,5,FALSE),""))))</f>
        <v>MOUSA２</v>
      </c>
      <c r="W61" s="309" t="s">
        <v>7682</v>
      </c>
      <c r="X61" s="348" t="s">
        <v>7958</v>
      </c>
      <c r="Y61" s="356" t="s">
        <v>7929</v>
      </c>
      <c r="Z61" s="346" t="s">
        <v>7927</v>
      </c>
    </row>
    <row r="62" spans="1:26" s="170" customFormat="1" ht="25.95" customHeight="1" x14ac:dyDescent="0.45">
      <c r="A62" s="205">
        <v>9784385143316</v>
      </c>
      <c r="B62" s="336"/>
      <c r="C62" s="275" t="s">
        <v>7716</v>
      </c>
      <c r="D62" s="306"/>
      <c r="E62" s="308"/>
      <c r="F62" s="310"/>
      <c r="G62" s="349"/>
      <c r="H62" s="334"/>
      <c r="I62" s="207" t="s">
        <v>7948</v>
      </c>
      <c r="J62" s="286"/>
      <c r="K62" s="275" t="s">
        <v>7896</v>
      </c>
      <c r="L62" s="306"/>
      <c r="M62" s="308"/>
      <c r="N62" s="310"/>
      <c r="O62" s="296"/>
      <c r="P62" s="300"/>
      <c r="Q62" s="302"/>
      <c r="R62" s="205" t="s">
        <v>7942</v>
      </c>
      <c r="S62" s="336"/>
      <c r="T62" s="275" t="s">
        <v>7896</v>
      </c>
      <c r="U62" s="306"/>
      <c r="V62" s="308"/>
      <c r="W62" s="310"/>
      <c r="X62" s="349"/>
      <c r="Y62" s="357"/>
      <c r="Z62" s="347"/>
    </row>
    <row r="63" spans="1:26" s="170" customFormat="1" ht="25.95" customHeight="1" x14ac:dyDescent="0.45">
      <c r="A63" s="272" t="s">
        <v>7824</v>
      </c>
      <c r="B63" s="372" t="s">
        <v>7912</v>
      </c>
      <c r="C63" s="279" t="s">
        <v>7963</v>
      </c>
      <c r="D63" s="305" t="str">
        <f xml:space="preserve">
IF(C64="ア",VLOOKUP(A64,ア!$A:$C,2,FALSE),
IF(C64="イ",VLOOKUP(A64,イ!$A:$C,2,FALSE),
IF(C64="ウ",HLOOKUP(A64,ウ!$1:$6,4,FALSE),
IF(C64="エ",VLOOKUP(A64,エ!$A:$E,4,FALSE),""))))</f>
        <v>教芸</v>
      </c>
      <c r="E63" s="307" t="str">
        <f xml:space="preserve">
IF(C64="ア",VLOOKUP(A64,ア!$A:$C,3,FALSE),
IF(C64="イ",VLOOKUP(A64,イ!$A:$C,3,FALSE),
IF(C64="ウ",HLOOKUP(A64,ウ!$1:$6,5,FALSE)&amp;HLOOKUP(A64,ウ!$1:$6,6,FALSE),
IF(C64="エ",VLOOKUP(A64,エ!$A:$E,5,FALSE),""))))</f>
        <v>MOUSA１</v>
      </c>
      <c r="F63" s="309" t="s">
        <v>7682</v>
      </c>
      <c r="G63" s="348" t="s">
        <v>7958</v>
      </c>
      <c r="H63" s="333" t="s">
        <v>7973</v>
      </c>
      <c r="I63" s="276" t="s">
        <v>1963</v>
      </c>
      <c r="J63" s="287" t="s">
        <v>7900</v>
      </c>
      <c r="K63" s="273" t="s">
        <v>7964</v>
      </c>
      <c r="L63" s="305" t="str">
        <f xml:space="preserve">
IF(K64="ア",VLOOKUP(I64,ア!$A:$C,2,FALSE),
IF(K64="イ",VLOOKUP(I64,イ!$A:$C,2,FALSE),
IF(K64="ウ",HLOOKUP(I64,ウ!$1:$6,4,FALSE),
IF(K64="エ",VLOOKUP(I64,エ!$A:$E,4,FALSE),""))))</f>
        <v>かもがわ</v>
      </c>
      <c r="M63" s="307" t="str">
        <f xml:space="preserve">
IF(K64="ア",VLOOKUP(I64,ア!$A:$C,3,FALSE),
IF(K64="イ",VLOOKUP(I64,イ!$A:$C,3,FALSE),
IF(K64="ウ",HLOOKUP(I64,ウ!$1:$6,5,FALSE)&amp;HLOOKUP(I64,ウ!$1:$6,6,FALSE),
IF(K64="エ",VLOOKUP(I64,エ!$A:$E,5,FALSE),""))))</f>
        <v>あたまと心で考えよう　ＳＳＴワークシート　思春期編</v>
      </c>
      <c r="N63" s="309" t="s">
        <v>7682</v>
      </c>
      <c r="O63" s="348" t="s">
        <v>7955</v>
      </c>
      <c r="P63" s="299" t="s">
        <v>7928</v>
      </c>
      <c r="Q63" s="301" t="s">
        <v>7927</v>
      </c>
      <c r="R63" s="272" t="s">
        <v>1978</v>
      </c>
      <c r="S63" s="335"/>
      <c r="T63" s="273"/>
      <c r="U63" s="305" t="str">
        <f xml:space="preserve">
IF(T64="ア",VLOOKUP(R64,ア!$A:$C,2,FALSE),
IF(T64="イ",VLOOKUP(R64,イ!$A:$C,2,FALSE),
IF(T64="ウ",HLOOKUP(R64,ウ!$1:$6,4,FALSE),
IF(T64="エ",VLOOKUP(R64,エ!$A:$E,4,FALSE),""))))</f>
        <v/>
      </c>
      <c r="V63" s="307" t="str">
        <f xml:space="preserve">
IF(T64="ア",VLOOKUP(R64,ア!$A:$C,3,FALSE),
IF(T64="イ",VLOOKUP(R64,イ!$A:$C,3,FALSE),
IF(T64="ウ",HLOOKUP(R64,ウ!$1:$6,5,FALSE)&amp;HLOOKUP(R64,ウ!$1:$6,6,FALSE),
IF(T64="エ",VLOOKUP(R64,エ!$A:$E,5,FALSE),""))))</f>
        <v/>
      </c>
      <c r="W63" s="354"/>
      <c r="X63" s="365"/>
      <c r="Y63" s="359"/>
      <c r="Z63" s="355"/>
    </row>
    <row r="64" spans="1:26" s="170" customFormat="1" ht="25.95" customHeight="1" x14ac:dyDescent="0.45">
      <c r="A64" s="205" t="s">
        <v>7941</v>
      </c>
      <c r="B64" s="336"/>
      <c r="C64" s="275" t="s">
        <v>7896</v>
      </c>
      <c r="D64" s="306"/>
      <c r="E64" s="308"/>
      <c r="F64" s="310"/>
      <c r="G64" s="349"/>
      <c r="H64" s="334"/>
      <c r="I64" s="207">
        <v>157</v>
      </c>
      <c r="J64" s="286"/>
      <c r="K64" s="275" t="s">
        <v>7717</v>
      </c>
      <c r="L64" s="306"/>
      <c r="M64" s="308"/>
      <c r="N64" s="310"/>
      <c r="O64" s="349"/>
      <c r="P64" s="300"/>
      <c r="Q64" s="302"/>
      <c r="R64" s="205"/>
      <c r="S64" s="336"/>
      <c r="T64" s="275"/>
      <c r="U64" s="306"/>
      <c r="V64" s="308"/>
      <c r="W64" s="310"/>
      <c r="X64" s="349"/>
      <c r="Y64" s="357"/>
      <c r="Z64" s="347"/>
    </row>
    <row r="65" spans="1:26" s="170" customFormat="1" ht="25.95" customHeight="1" x14ac:dyDescent="0.45">
      <c r="A65" s="272" t="s">
        <v>7825</v>
      </c>
      <c r="B65" s="335" t="s">
        <v>7945</v>
      </c>
      <c r="C65" s="273" t="s">
        <v>7957</v>
      </c>
      <c r="D65" s="305" t="str">
        <f xml:space="preserve">
IF(C66="ア",VLOOKUP(A66,ア!$A:$C,2,FALSE),
IF(C66="イ",VLOOKUP(A66,イ!$A:$C,2,FALSE),
IF(C66="ウ",HLOOKUP(A66,ウ!$1:$6,4,FALSE),
IF(C66="エ",VLOOKUP(A66,エ!$A:$E,4,FALSE),""))))</f>
        <v>11-4 三省堂</v>
      </c>
      <c r="E65" s="307" t="str">
        <f xml:space="preserve">
IF(C66="ア",VLOOKUP(A66,ア!$A:$C,3,FALSE),
IF(C66="イ",VLOOKUP(A66,イ!$A:$C,3,FALSE),
IF(C66="ウ",HLOOKUP(A66,ウ!$1:$6,5,FALSE)&amp;HLOOKUP(A66,ウ!$1:$6,6,FALSE),
IF(C66="エ",VLOOKUP(A66,エ!$A:$E,5,FALSE),""))))</f>
        <v>ARで英語が聞ける英語もののなまえ
絵じてん</v>
      </c>
      <c r="F65" s="309" t="s">
        <v>7682</v>
      </c>
      <c r="G65" s="348" t="s">
        <v>7958</v>
      </c>
      <c r="H65" s="333" t="s">
        <v>7899</v>
      </c>
      <c r="I65" s="276" t="s">
        <v>1964</v>
      </c>
      <c r="J65" s="287" t="s">
        <v>7912</v>
      </c>
      <c r="K65" s="273" t="s">
        <v>7965</v>
      </c>
      <c r="L65" s="305" t="str">
        <f xml:space="preserve">
IF(K66="ア",VLOOKUP(I66,ア!$A:$C,2,FALSE),
IF(K66="イ",VLOOKUP(I66,イ!$A:$C,2,FALSE),
IF(K66="ウ",HLOOKUP(I66,ウ!$1:$6,4,FALSE),
IF(K66="エ",VLOOKUP(I66,エ!$A:$E,4,FALSE),""))))</f>
        <v>教芸</v>
      </c>
      <c r="M65" s="307" t="str">
        <f xml:space="preserve">
IF(K66="ア",VLOOKUP(I66,ア!$A:$C,3,FALSE),
IF(K66="イ",VLOOKUP(I66,イ!$A:$C,3,FALSE),
IF(K66="ウ",HLOOKUP(I66,ウ!$1:$6,5,FALSE)&amp;HLOOKUP(I66,ウ!$1:$6,6,FALSE),
IF(K66="エ",VLOOKUP(I66,エ!$A:$E,5,FALSE),""))))</f>
        <v>MOUSA２</v>
      </c>
      <c r="N65" s="309" t="s">
        <v>7682</v>
      </c>
      <c r="O65" s="295" t="s">
        <v>7955</v>
      </c>
      <c r="P65" s="299" t="s">
        <v>7929</v>
      </c>
      <c r="Q65" s="301"/>
      <c r="R65" s="272" t="s">
        <v>1979</v>
      </c>
      <c r="S65" s="335"/>
      <c r="T65" s="273"/>
      <c r="U65" s="305" t="str">
        <f xml:space="preserve">
IF(T66="ア",VLOOKUP(R66,ア!$A:$C,2,FALSE),
IF(T66="イ",VLOOKUP(R66,イ!$A:$C,2,FALSE),
IF(T66="ウ",HLOOKUP(R66,ウ!$1:$6,4,FALSE),
IF(T66="エ",VLOOKUP(R66,エ!$A:$E,4,FALSE),""))))</f>
        <v/>
      </c>
      <c r="V65" s="307" t="str">
        <f xml:space="preserve">
IF(T66="ア",VLOOKUP(R66,ア!$A:$C,3,FALSE),
IF(T66="イ",VLOOKUP(R66,イ!$A:$C,3,FALSE),
IF(T66="ウ",HLOOKUP(R66,ウ!$1:$6,5,FALSE)&amp;HLOOKUP(R66,ウ!$1:$6,6,FALSE),
IF(T66="エ",VLOOKUP(R66,エ!$A:$E,5,FALSE),""))))</f>
        <v/>
      </c>
      <c r="W65" s="309"/>
      <c r="X65" s="348"/>
      <c r="Y65" s="356"/>
      <c r="Z65" s="346"/>
    </row>
    <row r="66" spans="1:26" s="170" customFormat="1" ht="25.95" customHeight="1" x14ac:dyDescent="0.45">
      <c r="A66" s="205">
        <v>9784385143316</v>
      </c>
      <c r="B66" s="336"/>
      <c r="C66" s="275" t="s">
        <v>7716</v>
      </c>
      <c r="D66" s="306"/>
      <c r="E66" s="308"/>
      <c r="F66" s="310"/>
      <c r="G66" s="349"/>
      <c r="H66" s="334"/>
      <c r="I66" s="207" t="s">
        <v>7942</v>
      </c>
      <c r="J66" s="286"/>
      <c r="K66" s="275" t="s">
        <v>7896</v>
      </c>
      <c r="L66" s="306"/>
      <c r="M66" s="308"/>
      <c r="N66" s="310"/>
      <c r="O66" s="296"/>
      <c r="P66" s="300"/>
      <c r="Q66" s="302"/>
      <c r="R66" s="205"/>
      <c r="S66" s="336"/>
      <c r="T66" s="275"/>
      <c r="U66" s="306"/>
      <c r="V66" s="308"/>
      <c r="W66" s="310"/>
      <c r="X66" s="349"/>
      <c r="Y66" s="357"/>
      <c r="Z66" s="347"/>
    </row>
    <row r="67" spans="1:26" s="170" customFormat="1" ht="25.95" customHeight="1" x14ac:dyDescent="0.45">
      <c r="A67" s="272" t="s">
        <v>7826</v>
      </c>
      <c r="B67" s="335"/>
      <c r="C67" s="273"/>
      <c r="D67" s="305" t="str">
        <f xml:space="preserve">
IF(C68="ア",VLOOKUP(A68,ア!$A:$C,2,FALSE),
IF(C68="イ",VLOOKUP(A68,イ!$A:$C,2,FALSE),
IF(C68="ウ",HLOOKUP(A68,ウ!$1:$6,4,FALSE),
IF(C68="エ",VLOOKUP(A68,エ!$A:$E,4,FALSE),""))))</f>
        <v/>
      </c>
      <c r="E67" s="307" t="str">
        <f xml:space="preserve">
IF(C68="ア",VLOOKUP(A68,ア!$A:$C,3,FALSE),
IF(C68="イ",VLOOKUP(A68,イ!$A:$C,3,FALSE),
IF(C68="ウ",HLOOKUP(A68,ウ!$1:$6,5,FALSE)&amp;HLOOKUP(A68,ウ!$1:$6,6,FALSE),
IF(C68="エ",VLOOKUP(A68,エ!$A:$E,5,FALSE),""))))</f>
        <v/>
      </c>
      <c r="F67" s="309"/>
      <c r="G67" s="348"/>
      <c r="H67" s="333"/>
      <c r="I67" s="280" t="s">
        <v>1965</v>
      </c>
      <c r="J67" s="335" t="s">
        <v>7912</v>
      </c>
      <c r="K67" s="273" t="s">
        <v>7965</v>
      </c>
      <c r="L67" s="366" t="str">
        <f xml:space="preserve">
IF(K68="ア",VLOOKUP(I68,ア!$A:$C,2,FALSE),
IF(K68="イ",VLOOKUP(I68,イ!$A:$C,2,FALSE),
IF(K68="ウ",HLOOKUP(I68,ウ!$1:$6,4,FALSE),
IF(K68="エ",VLOOKUP(I68,エ!$A:$E,4,FALSE),""))))</f>
        <v>教芸</v>
      </c>
      <c r="M67" s="358" t="str">
        <f xml:space="preserve">
IF(K68="ア",VLOOKUP(I68,ア!$A:$C,3,FALSE),
IF(K68="イ",VLOOKUP(I68,イ!$A:$C,3,FALSE),
IF(K68="ウ",HLOOKUP(I68,ウ!$1:$6,5,FALSE)&amp;HLOOKUP(I68,ウ!$1:$6,6,FALSE),
IF(K68="エ",VLOOKUP(I68,エ!$A:$E,5,FALSE),""))))</f>
        <v>MOUSA２</v>
      </c>
      <c r="N67" s="309" t="s">
        <v>7682</v>
      </c>
      <c r="O67" s="365" t="s">
        <v>7958</v>
      </c>
      <c r="P67" s="316" t="s">
        <v>7929</v>
      </c>
      <c r="Q67" s="301"/>
      <c r="R67" s="272" t="s">
        <v>1980</v>
      </c>
      <c r="S67" s="335"/>
      <c r="T67" s="273"/>
      <c r="U67" s="305" t="str">
        <f xml:space="preserve">
IF(T68="ア",VLOOKUP(R68,ア!$A:$C,2,FALSE),
IF(T68="イ",VLOOKUP(R68,イ!$A:$C,2,FALSE),
IF(T68="ウ",HLOOKUP(R68,ウ!$1:$6,4,FALSE),
IF(T68="エ",VLOOKUP(R68,エ!$A:$E,4,FALSE),""))))</f>
        <v/>
      </c>
      <c r="V67" s="307" t="str">
        <f xml:space="preserve">
IF(T68="ア",VLOOKUP(R68,ア!$A:$C,3,FALSE),
IF(T68="イ",VLOOKUP(R68,イ!$A:$C,3,FALSE),
IF(T68="ウ",HLOOKUP(R68,ウ!$1:$6,5,FALSE)&amp;HLOOKUP(R68,ウ!$1:$6,6,FALSE),
IF(T68="エ",VLOOKUP(R68,エ!$A:$E,5,FALSE),""))))</f>
        <v/>
      </c>
      <c r="W67" s="309"/>
      <c r="X67" s="348"/>
      <c r="Y67" s="356"/>
      <c r="Z67" s="346"/>
    </row>
    <row r="68" spans="1:26" s="170" customFormat="1" ht="25.95" customHeight="1" x14ac:dyDescent="0.45">
      <c r="A68" s="205"/>
      <c r="B68" s="336"/>
      <c r="C68" s="275"/>
      <c r="D68" s="306"/>
      <c r="E68" s="308"/>
      <c r="F68" s="310"/>
      <c r="G68" s="349"/>
      <c r="H68" s="334"/>
      <c r="I68" s="207" t="s">
        <v>7942</v>
      </c>
      <c r="J68" s="336"/>
      <c r="K68" s="275" t="s">
        <v>7896</v>
      </c>
      <c r="L68" s="306"/>
      <c r="M68" s="308"/>
      <c r="N68" s="310"/>
      <c r="O68" s="349"/>
      <c r="P68" s="317"/>
      <c r="Q68" s="302"/>
      <c r="R68" s="205"/>
      <c r="S68" s="336"/>
      <c r="T68" s="275"/>
      <c r="U68" s="306"/>
      <c r="V68" s="308"/>
      <c r="W68" s="310"/>
      <c r="X68" s="349"/>
      <c r="Y68" s="357"/>
      <c r="Z68" s="347"/>
    </row>
    <row r="69" spans="1:26" s="170" customFormat="1" ht="22.8" customHeight="1" x14ac:dyDescent="0.45">
      <c r="A69" s="272" t="s">
        <v>7827</v>
      </c>
      <c r="B69" s="335"/>
      <c r="C69" s="273"/>
      <c r="D69" s="305" t="str">
        <f xml:space="preserve">
IF(C70="ア",VLOOKUP(A70,ア!$A:$C,2,FALSE),
IF(C70="イ",VLOOKUP(A70,イ!$A:$C,2,FALSE),
IF(C70="ウ",HLOOKUP(A70,ウ!$1:$6,4,FALSE),
IF(C70="エ",VLOOKUP(A70,エ!$A:$E,4,FALSE),""))))</f>
        <v/>
      </c>
      <c r="E69" s="307" t="str">
        <f xml:space="preserve">
IF(C70="ア",VLOOKUP(A70,ア!$A:$C,3,FALSE),
IF(C70="イ",VLOOKUP(A70,イ!$A:$C,3,FALSE),
IF(C70="ウ",HLOOKUP(A70,ウ!$1:$6,5,FALSE)&amp;HLOOKUP(A70,ウ!$1:$6,6,FALSE),
IF(C70="エ",VLOOKUP(A70,エ!$A:$E,5,FALSE),""))))</f>
        <v/>
      </c>
      <c r="F69" s="309"/>
      <c r="G69" s="348"/>
      <c r="H69" s="333"/>
      <c r="I69" s="276" t="s">
        <v>1966</v>
      </c>
      <c r="J69" s="335"/>
      <c r="K69" s="273"/>
      <c r="L69" s="305" t="str">
        <f xml:space="preserve">
IF(K70="ア",VLOOKUP(I70,ア!$A:$C,2,FALSE),
IF(K70="イ",VLOOKUP(I70,イ!$A:$C,2,FALSE),
IF(K70="ウ",HLOOKUP(I70,ウ!$1:$6,4,FALSE),
IF(K70="エ",VLOOKUP(I70,エ!$A:$E,4,FALSE),""))))</f>
        <v/>
      </c>
      <c r="M69" s="307" t="str">
        <f xml:space="preserve">
IF(K70="ア",VLOOKUP(I70,ア!$A:$C,3,FALSE),
IF(K70="イ",VLOOKUP(I70,イ!$A:$C,3,FALSE),
IF(K70="ウ",HLOOKUP(I70,ウ!$1:$6,5,FALSE)&amp;HLOOKUP(I70,ウ!$1:$6,6,FALSE),
IF(K70="エ",VLOOKUP(I70,エ!$A:$E,5,FALSE),""))))</f>
        <v/>
      </c>
      <c r="N69" s="309"/>
      <c r="O69" s="365"/>
      <c r="P69" s="316"/>
      <c r="Q69" s="301"/>
      <c r="R69" s="272" t="s">
        <v>1981</v>
      </c>
      <c r="S69" s="335"/>
      <c r="T69" s="273"/>
      <c r="U69" s="305" t="str">
        <f xml:space="preserve">
IF(T70="ア",VLOOKUP(R70,ア!$A:$C,2,FALSE),
IF(T70="イ",VLOOKUP(R70,イ!$A:$C,2,FALSE),
IF(T70="ウ",HLOOKUP(R70,ウ!$1:$6,4,FALSE),
IF(T70="エ",VLOOKUP(R70,エ!$A:$E,4,FALSE),""))))</f>
        <v/>
      </c>
      <c r="V69" s="307" t="str">
        <f xml:space="preserve">
IF(T70="ア",VLOOKUP(R70,ア!$A:$C,3,FALSE),
IF(T70="イ",VLOOKUP(R70,イ!$A:$C,3,FALSE),
IF(T70="ウ",HLOOKUP(R70,ウ!$1:$6,5,FALSE)&amp;HLOOKUP(R70,ウ!$1:$6,6,FALSE),
IF(T70="エ",VLOOKUP(R70,エ!$A:$E,5,FALSE),""))))</f>
        <v/>
      </c>
      <c r="W69" s="309"/>
      <c r="X69" s="348"/>
      <c r="Y69" s="356"/>
      <c r="Z69" s="346"/>
    </row>
    <row r="70" spans="1:26" s="170" customFormat="1" ht="22.8" customHeight="1" x14ac:dyDescent="0.45">
      <c r="A70" s="205"/>
      <c r="B70" s="336"/>
      <c r="C70" s="275"/>
      <c r="D70" s="306"/>
      <c r="E70" s="308"/>
      <c r="F70" s="310"/>
      <c r="G70" s="349"/>
      <c r="H70" s="334"/>
      <c r="I70" s="207"/>
      <c r="J70" s="336"/>
      <c r="K70" s="275"/>
      <c r="L70" s="306"/>
      <c r="M70" s="308"/>
      <c r="N70" s="310"/>
      <c r="O70" s="349"/>
      <c r="P70" s="317"/>
      <c r="Q70" s="302"/>
      <c r="R70" s="205"/>
      <c r="S70" s="336"/>
      <c r="T70" s="275"/>
      <c r="U70" s="306"/>
      <c r="V70" s="308"/>
      <c r="W70" s="310"/>
      <c r="X70" s="349"/>
      <c r="Y70" s="357"/>
      <c r="Z70" s="347"/>
    </row>
    <row r="71" spans="1:26" s="170" customFormat="1" ht="22.8" customHeight="1" x14ac:dyDescent="0.45">
      <c r="A71" s="272" t="s">
        <v>7828</v>
      </c>
      <c r="B71" s="335"/>
      <c r="C71" s="273"/>
      <c r="D71" s="305" t="str">
        <f xml:space="preserve">
IF(C72="ア",VLOOKUP(A72,ア!$A:$C,2,FALSE),
IF(C72="イ",VLOOKUP(A72,イ!$A:$C,2,FALSE),
IF(C72="ウ",HLOOKUP(A72,ウ!$1:$6,4,FALSE),
IF(C72="エ",VLOOKUP(A72,エ!$A:$E,4,FALSE),""))))</f>
        <v/>
      </c>
      <c r="E71" s="307" t="str">
        <f xml:space="preserve">
IF(C72="ア",VLOOKUP(A72,ア!$A:$C,3,FALSE),
IF(C72="イ",VLOOKUP(A72,イ!$A:$C,3,FALSE),
IF(C72="ウ",HLOOKUP(A72,ウ!$1:$6,5,FALSE)&amp;HLOOKUP(A72,ウ!$1:$6,6,FALSE),
IF(C72="エ",VLOOKUP(A72,エ!$A:$E,5,FALSE),""))))</f>
        <v/>
      </c>
      <c r="F71" s="309"/>
      <c r="G71" s="348"/>
      <c r="H71" s="333"/>
      <c r="I71" s="276" t="s">
        <v>1967</v>
      </c>
      <c r="J71" s="335"/>
      <c r="K71" s="273"/>
      <c r="L71" s="305" t="str">
        <f xml:space="preserve">
IF(K72="ア",VLOOKUP(I72,ア!$A:$C,2,FALSE),
IF(K72="イ",VLOOKUP(I72,イ!$A:$C,2,FALSE),
IF(K72="ウ",HLOOKUP(I72,ウ!$1:$6,4,FALSE),
IF(K72="エ",VLOOKUP(I72,エ!$A:$E,4,FALSE),""))))</f>
        <v/>
      </c>
      <c r="M71" s="307" t="str">
        <f xml:space="preserve">
IF(K72="ア",VLOOKUP(I72,ア!$A:$C,3,FALSE),
IF(K72="イ",VLOOKUP(I72,イ!$A:$C,3,FALSE),
IF(K72="ウ",HLOOKUP(I72,ウ!$1:$6,5,FALSE)&amp;HLOOKUP(I72,ウ!$1:$6,6,FALSE),
IF(K72="エ",VLOOKUP(I72,エ!$A:$E,5,FALSE),""))))</f>
        <v/>
      </c>
      <c r="N71" s="309"/>
      <c r="O71" s="295"/>
      <c r="P71" s="316"/>
      <c r="Q71" s="301"/>
      <c r="R71" s="272" t="s">
        <v>1982</v>
      </c>
      <c r="S71" s="335"/>
      <c r="T71" s="273"/>
      <c r="U71" s="305" t="str">
        <f xml:space="preserve">
IF(T72="ア",VLOOKUP(R72,ア!$A:$C,2,FALSE),
IF(T72="イ",VLOOKUP(R72,イ!$A:$C,2,FALSE),
IF(T72="ウ",HLOOKUP(R72,ウ!$1:$6,4,FALSE),
IF(T72="エ",VLOOKUP(R72,エ!$A:$E,4,FALSE),""))))</f>
        <v/>
      </c>
      <c r="V71" s="307" t="str">
        <f xml:space="preserve">
IF(T72="ア",VLOOKUP(R72,ア!$A:$C,3,FALSE),
IF(T72="イ",VLOOKUP(R72,イ!$A:$C,3,FALSE),
IF(T72="ウ",HLOOKUP(R72,ウ!$1:$6,5,FALSE)&amp;HLOOKUP(R72,ウ!$1:$6,6,FALSE),
IF(T72="エ",VLOOKUP(R72,エ!$A:$E,5,FALSE),""))))</f>
        <v/>
      </c>
      <c r="W71" s="309"/>
      <c r="X71" s="348"/>
      <c r="Y71" s="356"/>
      <c r="Z71" s="346"/>
    </row>
    <row r="72" spans="1:26" s="170" customFormat="1" ht="22.8" customHeight="1" x14ac:dyDescent="0.45">
      <c r="A72" s="205"/>
      <c r="B72" s="336"/>
      <c r="C72" s="275"/>
      <c r="D72" s="306"/>
      <c r="E72" s="308"/>
      <c r="F72" s="310"/>
      <c r="G72" s="349"/>
      <c r="H72" s="334"/>
      <c r="I72" s="207"/>
      <c r="J72" s="336"/>
      <c r="K72" s="275"/>
      <c r="L72" s="306"/>
      <c r="M72" s="308"/>
      <c r="N72" s="310"/>
      <c r="O72" s="296"/>
      <c r="P72" s="317"/>
      <c r="Q72" s="302"/>
      <c r="R72" s="205"/>
      <c r="S72" s="336"/>
      <c r="T72" s="275"/>
      <c r="U72" s="306"/>
      <c r="V72" s="308"/>
      <c r="W72" s="310"/>
      <c r="X72" s="349"/>
      <c r="Y72" s="357"/>
      <c r="Z72" s="347"/>
    </row>
    <row r="73" spans="1:26" s="170" customFormat="1" ht="22.8" customHeight="1" x14ac:dyDescent="0.45">
      <c r="A73" s="272" t="s">
        <v>7829</v>
      </c>
      <c r="B73" s="335"/>
      <c r="C73" s="273"/>
      <c r="D73" s="305" t="str">
        <f xml:space="preserve">
IF(C74="ア",VLOOKUP(A74,ア!$A:$C,2,FALSE),
IF(C74="イ",VLOOKUP(A74,イ!$A:$C,2,FALSE),
IF(C74="ウ",HLOOKUP(A74,ウ!$1:$6,4,FALSE),
IF(C74="エ",VLOOKUP(A74,エ!$A:$E,4,FALSE),""))))</f>
        <v/>
      </c>
      <c r="E73" s="307" t="str">
        <f xml:space="preserve">
IF(C74="ア",VLOOKUP(A74,ア!$A:$C,3,FALSE),
IF(C74="イ",VLOOKUP(A74,イ!$A:$C,3,FALSE),
IF(C74="ウ",HLOOKUP(A74,ウ!$1:$6,5,FALSE)&amp;HLOOKUP(A74,ウ!$1:$6,6,FALSE),
IF(C74="エ",VLOOKUP(A74,エ!$A:$E,5,FALSE),""))))</f>
        <v/>
      </c>
      <c r="F73" s="309"/>
      <c r="G73" s="348"/>
      <c r="H73" s="333"/>
      <c r="I73" s="276" t="s">
        <v>1968</v>
      </c>
      <c r="J73" s="335"/>
      <c r="K73" s="273"/>
      <c r="L73" s="305" t="str">
        <f xml:space="preserve">
IF(K74="ア",VLOOKUP(I74,ア!$A:$C,2,FALSE),
IF(K74="イ",VLOOKUP(I74,イ!$A:$C,2,FALSE),
IF(K74="ウ",HLOOKUP(I74,ウ!$1:$6,4,FALSE),
IF(K74="エ",VLOOKUP(I74,エ!$A:$E,4,FALSE),""))))</f>
        <v/>
      </c>
      <c r="M73" s="307" t="str">
        <f xml:space="preserve">
IF(K74="ア",VLOOKUP(I74,ア!$A:$C,3,FALSE),
IF(K74="イ",VLOOKUP(I74,イ!$A:$C,3,FALSE),
IF(K74="ウ",HLOOKUP(I74,ウ!$1:$6,5,FALSE)&amp;HLOOKUP(I74,ウ!$1:$6,6,FALSE),
IF(K74="エ",VLOOKUP(I74,エ!$A:$E,5,FALSE),""))))</f>
        <v/>
      </c>
      <c r="N73" s="309"/>
      <c r="O73" s="295"/>
      <c r="P73" s="316"/>
      <c r="Q73" s="301"/>
      <c r="R73" s="272" t="s">
        <v>1983</v>
      </c>
      <c r="S73" s="335"/>
      <c r="T73" s="273"/>
      <c r="U73" s="305" t="str">
        <f xml:space="preserve">
IF(T74="ア",VLOOKUP(R74,ア!$A:$C,2,FALSE),
IF(T74="イ",VLOOKUP(R74,イ!$A:$C,2,FALSE),
IF(T74="ウ",HLOOKUP(R74,ウ!$1:$6,4,FALSE),
IF(T74="エ",VLOOKUP(R74,エ!$A:$E,4,FALSE),""))))</f>
        <v/>
      </c>
      <c r="V73" s="307" t="str">
        <f xml:space="preserve">
IF(T74="ア",VLOOKUP(R74,ア!$A:$C,3,FALSE),
IF(T74="イ",VLOOKUP(R74,イ!$A:$C,3,FALSE),
IF(T74="ウ",HLOOKUP(R74,ウ!$1:$6,5,FALSE)&amp;HLOOKUP(R74,ウ!$1:$6,6,FALSE),
IF(T74="エ",VLOOKUP(R74,エ!$A:$E,5,FALSE),""))))</f>
        <v/>
      </c>
      <c r="W73" s="309"/>
      <c r="X73" s="348"/>
      <c r="Y73" s="356"/>
      <c r="Z73" s="346"/>
    </row>
    <row r="74" spans="1:26" s="170" customFormat="1" ht="22.8" customHeight="1" x14ac:dyDescent="0.45">
      <c r="A74" s="205"/>
      <c r="B74" s="336"/>
      <c r="C74" s="275"/>
      <c r="D74" s="306"/>
      <c r="E74" s="308"/>
      <c r="F74" s="310"/>
      <c r="G74" s="349"/>
      <c r="H74" s="334"/>
      <c r="I74" s="207"/>
      <c r="J74" s="336"/>
      <c r="K74" s="275"/>
      <c r="L74" s="306"/>
      <c r="M74" s="308"/>
      <c r="N74" s="310"/>
      <c r="O74" s="296"/>
      <c r="P74" s="317"/>
      <c r="Q74" s="302"/>
      <c r="R74" s="205"/>
      <c r="S74" s="336"/>
      <c r="T74" s="275"/>
      <c r="U74" s="306"/>
      <c r="V74" s="308"/>
      <c r="W74" s="310"/>
      <c r="X74" s="349"/>
      <c r="Y74" s="357"/>
      <c r="Z74" s="347"/>
    </row>
    <row r="75" spans="1:26" s="170" customFormat="1" ht="22.8" customHeight="1" x14ac:dyDescent="0.45">
      <c r="A75" s="272" t="s">
        <v>7830</v>
      </c>
      <c r="B75" s="335"/>
      <c r="C75" s="273"/>
      <c r="D75" s="305" t="str">
        <f xml:space="preserve">
IF(C76="ア",VLOOKUP(A76,ア!$A:$C,2,FALSE),
IF(C76="イ",VLOOKUP(A76,イ!$A:$C,2,FALSE),
IF(C76="ウ",HLOOKUP(A76,ウ!$1:$6,4,FALSE),
IF(C76="エ",VLOOKUP(A76,エ!$A:$E,4,FALSE),""))))</f>
        <v/>
      </c>
      <c r="E75" s="307" t="str">
        <f xml:space="preserve">
IF(C76="ア",VLOOKUP(A76,ア!$A:$C,3,FALSE),
IF(C76="イ",VLOOKUP(A76,イ!$A:$C,3,FALSE),
IF(C76="ウ",HLOOKUP(A76,ウ!$1:$6,5,FALSE)&amp;HLOOKUP(A76,ウ!$1:$6,6,FALSE),
IF(C76="エ",VLOOKUP(A76,エ!$A:$E,5,FALSE),""))))</f>
        <v/>
      </c>
      <c r="F75" s="309"/>
      <c r="G75" s="348"/>
      <c r="H75" s="333"/>
      <c r="I75" s="276" t="s">
        <v>1969</v>
      </c>
      <c r="J75" s="335"/>
      <c r="K75" s="273"/>
      <c r="L75" s="305" t="str">
        <f xml:space="preserve">
IF(K76="ア",VLOOKUP(I76,ア!$A:$C,2,FALSE),
IF(K76="イ",VLOOKUP(I76,イ!$A:$C,2,FALSE),
IF(K76="ウ",HLOOKUP(I76,ウ!$1:$6,4,FALSE),
IF(K76="エ",VLOOKUP(I76,エ!$A:$E,4,FALSE),""))))</f>
        <v/>
      </c>
      <c r="M75" s="307" t="str">
        <f xml:space="preserve">
IF(K76="ア",VLOOKUP(I76,ア!$A:$C,3,FALSE),
IF(K76="イ",VLOOKUP(I76,イ!$A:$C,3,FALSE),
IF(K76="ウ",HLOOKUP(I76,ウ!$1:$6,5,FALSE)&amp;HLOOKUP(I76,ウ!$1:$6,6,FALSE),
IF(K76="エ",VLOOKUP(I76,エ!$A:$E,5,FALSE),""))))</f>
        <v/>
      </c>
      <c r="N75" s="309"/>
      <c r="O75" s="348"/>
      <c r="P75" s="299"/>
      <c r="Q75" s="301"/>
      <c r="R75" s="289" t="s">
        <v>1984</v>
      </c>
      <c r="S75" s="335"/>
      <c r="T75" s="273"/>
      <c r="U75" s="305" t="str">
        <f xml:space="preserve">
IF(T76="ア",VLOOKUP(R76,ア!$A:$C,2,FALSE),
IF(T76="イ",VLOOKUP(R76,イ!$A:$C,2,FALSE),
IF(T76="ウ",HLOOKUP(R76,ウ!$1:$6,4,FALSE),
IF(T76="エ",VLOOKUP(R76,エ!$A:$E,4,FALSE),""))))</f>
        <v/>
      </c>
      <c r="V75" s="307" t="str">
        <f xml:space="preserve">
IF(T76="ア",VLOOKUP(R76,ア!$A:$C,3,FALSE),
IF(T76="イ",VLOOKUP(R76,イ!$A:$C,3,FALSE),
IF(T76="ウ",HLOOKUP(R76,ウ!$1:$6,5,FALSE)&amp;HLOOKUP(R76,ウ!$1:$6,6,FALSE),
IF(T76="エ",VLOOKUP(R76,エ!$A:$E,5,FALSE),""))))</f>
        <v/>
      </c>
      <c r="W75" s="309"/>
      <c r="X75" s="348"/>
      <c r="Y75" s="356"/>
      <c r="Z75" s="346"/>
    </row>
    <row r="76" spans="1:26" s="167" customFormat="1" ht="22.8" customHeight="1" thickBot="1" x14ac:dyDescent="0.2">
      <c r="A76" s="206"/>
      <c r="B76" s="371"/>
      <c r="C76" s="277"/>
      <c r="D76" s="362"/>
      <c r="E76" s="363"/>
      <c r="F76" s="360"/>
      <c r="G76" s="361"/>
      <c r="H76" s="375"/>
      <c r="I76" s="208"/>
      <c r="J76" s="371"/>
      <c r="K76" s="277"/>
      <c r="L76" s="362"/>
      <c r="M76" s="363"/>
      <c r="N76" s="360"/>
      <c r="O76" s="361"/>
      <c r="P76" s="369"/>
      <c r="Q76" s="370"/>
      <c r="R76" s="208"/>
      <c r="S76" s="371"/>
      <c r="T76" s="277"/>
      <c r="U76" s="362"/>
      <c r="V76" s="363"/>
      <c r="W76" s="360"/>
      <c r="X76" s="361"/>
      <c r="Y76" s="379"/>
      <c r="Z76" s="364"/>
    </row>
    <row r="77" spans="1:26" s="170" customFormat="1" ht="25.95" customHeight="1" x14ac:dyDescent="0.45">
      <c r="A77" s="278" t="s">
        <v>7831</v>
      </c>
      <c r="B77" s="372"/>
      <c r="C77" s="279"/>
      <c r="D77" s="366" t="str">
        <f xml:space="preserve">
IF(C78="ア",VLOOKUP(A78,ア!$A:$C,2,FALSE),
IF(C78="イ",VLOOKUP(A78,イ!$A:$C,2,FALSE),
IF(C78="ウ",HLOOKUP(A78,ウ!$1:$6,4,FALSE),
IF(C78="エ",VLOOKUP(A78,エ!$A:$E,4,FALSE),""))))</f>
        <v/>
      </c>
      <c r="E77" s="358" t="str">
        <f xml:space="preserve">
IF(C78="ア",VLOOKUP(A78,ア!$A:$C,3,FALSE),
IF(C78="イ",VLOOKUP(A78,イ!$A:$C,3,FALSE),
IF(C78="ウ",HLOOKUP(A78,ウ!$1:$6,5,FALSE)&amp;HLOOKUP(A78,ウ!$1:$6,6,FALSE),
IF(C78="エ",VLOOKUP(A78,エ!$A:$E,5,FALSE),""))))</f>
        <v/>
      </c>
      <c r="F77" s="354"/>
      <c r="G77" s="365"/>
      <c r="H77" s="377"/>
      <c r="I77" s="280" t="s">
        <v>1987</v>
      </c>
      <c r="J77" s="372"/>
      <c r="K77" s="279"/>
      <c r="L77" s="366" t="str">
        <f xml:space="preserve">
IF(K78="ア",VLOOKUP(I78,ア!$A:$C,2,FALSE),
IF(K78="イ",VLOOKUP(I78,イ!$A:$C,2,FALSE),
IF(K78="ウ",HLOOKUP(I78,ウ!$1:$6,4,FALSE),
IF(K78="エ",VLOOKUP(I78,エ!$A:$E,4,FALSE),""))))</f>
        <v/>
      </c>
      <c r="M77" s="358" t="str">
        <f xml:space="preserve">
IF(K78="ア",VLOOKUP(I78,ア!$A:$C,3,FALSE),
IF(K78="イ",VLOOKUP(I78,イ!$A:$C,3,FALSE),
IF(K78="ウ",HLOOKUP(I78,ウ!$1:$6,5,FALSE)&amp;HLOOKUP(I78,ウ!$1:$6,6,FALSE),
IF(K78="エ",VLOOKUP(I78,エ!$A:$E,5,FALSE),""))))</f>
        <v/>
      </c>
      <c r="N77" s="354"/>
      <c r="O77" s="350"/>
      <c r="P77" s="380"/>
      <c r="Q77" s="352"/>
      <c r="R77" s="278" t="s">
        <v>2002</v>
      </c>
      <c r="S77" s="372"/>
      <c r="T77" s="279"/>
      <c r="U77" s="366" t="str">
        <f xml:space="preserve">
IF(T78="ア",VLOOKUP(R78,ア!$A:$C,2,FALSE),
IF(T78="イ",VLOOKUP(R78,イ!$A:$C,2,FALSE),
IF(T78="ウ",HLOOKUP(R78,ウ!$1:$6,4,FALSE),
IF(T78="エ",VLOOKUP(R78,エ!$A:$E,4,FALSE),""))))</f>
        <v/>
      </c>
      <c r="V77" s="358" t="str">
        <f xml:space="preserve">
IF(T78="ア",VLOOKUP(R78,ア!$A:$C,3,FALSE),
IF(T78="イ",VLOOKUP(R78,イ!$A:$C,3,FALSE),
IF(T78="ウ",HLOOKUP(R78,ウ!$1:$6,5,FALSE)&amp;HLOOKUP(R78,ウ!$1:$6,6,FALSE),
IF(T78="エ",VLOOKUP(R78,エ!$A:$E,5,FALSE),""))))</f>
        <v/>
      </c>
      <c r="W77" s="354"/>
      <c r="X77" s="365"/>
      <c r="Y77" s="359"/>
      <c r="Z77" s="355"/>
    </row>
    <row r="78" spans="1:26" s="170" customFormat="1" ht="25.95" customHeight="1" x14ac:dyDescent="0.45">
      <c r="A78" s="205"/>
      <c r="B78" s="336"/>
      <c r="C78" s="275"/>
      <c r="D78" s="306"/>
      <c r="E78" s="308"/>
      <c r="F78" s="310"/>
      <c r="G78" s="349"/>
      <c r="H78" s="334"/>
      <c r="I78" s="207" t="s">
        <v>7941</v>
      </c>
      <c r="J78" s="336"/>
      <c r="K78" s="275"/>
      <c r="L78" s="306"/>
      <c r="M78" s="308"/>
      <c r="N78" s="310"/>
      <c r="O78" s="350"/>
      <c r="P78" s="317"/>
      <c r="Q78" s="302"/>
      <c r="R78" s="205"/>
      <c r="S78" s="336"/>
      <c r="T78" s="275"/>
      <c r="U78" s="306"/>
      <c r="V78" s="308"/>
      <c r="W78" s="310"/>
      <c r="X78" s="349"/>
      <c r="Y78" s="357"/>
      <c r="Z78" s="347"/>
    </row>
    <row r="79" spans="1:26" s="170" customFormat="1" ht="25.95" customHeight="1" x14ac:dyDescent="0.45">
      <c r="A79" s="272" t="s">
        <v>7832</v>
      </c>
      <c r="B79" s="335"/>
      <c r="C79" s="273"/>
      <c r="D79" s="305" t="str">
        <f xml:space="preserve">
IF(C80="ア",VLOOKUP(A80,ア!$A:$C,2,FALSE),
IF(C80="イ",VLOOKUP(A80,イ!$A:$C,2,FALSE),
IF(C80="ウ",HLOOKUP(A80,ウ!$1:$6,4,FALSE),
IF(C80="エ",VLOOKUP(A80,エ!$A:$E,4,FALSE),""))))</f>
        <v/>
      </c>
      <c r="E79" s="307" t="str">
        <f xml:space="preserve">
IF(C80="ア",VLOOKUP(A80,ア!$A:$C,3,FALSE),
IF(C80="イ",VLOOKUP(A80,イ!$A:$C,3,FALSE),
IF(C80="ウ",HLOOKUP(A80,ウ!$1:$6,5,FALSE)&amp;HLOOKUP(A80,ウ!$1:$6,6,FALSE),
IF(C80="エ",VLOOKUP(A80,エ!$A:$E,5,FALSE),""))))</f>
        <v/>
      </c>
      <c r="F79" s="309"/>
      <c r="G79" s="348"/>
      <c r="H79" s="333"/>
      <c r="I79" s="276" t="s">
        <v>1988</v>
      </c>
      <c r="J79" s="335"/>
      <c r="K79" s="273"/>
      <c r="L79" s="305" t="str">
        <f xml:space="preserve">
IF(K80="ア",VLOOKUP(I80,ア!$A:$C,2,FALSE),
IF(K80="イ",VLOOKUP(I80,イ!$A:$C,2,FALSE),
IF(K80="ウ",HLOOKUP(I80,ウ!$1:$6,4,FALSE),
IF(K80="エ",VLOOKUP(I80,エ!$A:$E,4,FALSE),""))))</f>
        <v/>
      </c>
      <c r="M79" s="307" t="str">
        <f xml:space="preserve">
IF(K80="ア",VLOOKUP(I80,ア!$A:$C,3,FALSE),
IF(K80="イ",VLOOKUP(I80,イ!$A:$C,3,FALSE),
IF(K80="ウ",HLOOKUP(I80,ウ!$1:$6,5,FALSE)&amp;HLOOKUP(I80,ウ!$1:$6,6,FALSE),
IF(K80="エ",VLOOKUP(I80,エ!$A:$E,5,FALSE),""))))</f>
        <v/>
      </c>
      <c r="N79" s="309"/>
      <c r="O79" s="381"/>
      <c r="P79" s="316"/>
      <c r="Q79" s="301"/>
      <c r="R79" s="272" t="s">
        <v>2003</v>
      </c>
      <c r="S79" s="335"/>
      <c r="T79" s="273"/>
      <c r="U79" s="305" t="str">
        <f xml:space="preserve">
IF(T80="ア",VLOOKUP(R80,ア!$A:$C,2,FALSE),
IF(T80="イ",VLOOKUP(R80,イ!$A:$C,2,FALSE),
IF(T80="ウ",HLOOKUP(R80,ウ!$1:$6,4,FALSE),
IF(T80="エ",VLOOKUP(R80,エ!$A:$E,4,FALSE),""))))</f>
        <v/>
      </c>
      <c r="V79" s="307" t="str">
        <f xml:space="preserve">
IF(T80="ア",VLOOKUP(R80,ア!$A:$C,3,FALSE),
IF(T80="イ",VLOOKUP(R80,イ!$A:$C,3,FALSE),
IF(T80="ウ",HLOOKUP(R80,ウ!$1:$6,5,FALSE)&amp;HLOOKUP(R80,ウ!$1:$6,6,FALSE),
IF(T80="エ",VLOOKUP(R80,エ!$A:$E,5,FALSE),""))))</f>
        <v/>
      </c>
      <c r="W79" s="309"/>
      <c r="X79" s="348"/>
      <c r="Y79" s="356"/>
      <c r="Z79" s="346"/>
    </row>
    <row r="80" spans="1:26" s="170" customFormat="1" ht="25.95" customHeight="1" x14ac:dyDescent="0.45">
      <c r="A80" s="205"/>
      <c r="B80" s="336"/>
      <c r="C80" s="275"/>
      <c r="D80" s="306"/>
      <c r="E80" s="308"/>
      <c r="F80" s="310"/>
      <c r="G80" s="349"/>
      <c r="H80" s="334"/>
      <c r="I80" s="207"/>
      <c r="J80" s="336"/>
      <c r="K80" s="275"/>
      <c r="L80" s="306"/>
      <c r="M80" s="308"/>
      <c r="N80" s="310"/>
      <c r="O80" s="381"/>
      <c r="P80" s="317"/>
      <c r="Q80" s="302"/>
      <c r="R80" s="205"/>
      <c r="S80" s="336"/>
      <c r="T80" s="275"/>
      <c r="U80" s="306"/>
      <c r="V80" s="308"/>
      <c r="W80" s="310"/>
      <c r="X80" s="349"/>
      <c r="Y80" s="357"/>
      <c r="Z80" s="347"/>
    </row>
    <row r="81" spans="1:26" s="170" customFormat="1" ht="25.95" customHeight="1" x14ac:dyDescent="0.45">
      <c r="A81" s="272" t="s">
        <v>7833</v>
      </c>
      <c r="B81" s="335"/>
      <c r="C81" s="273"/>
      <c r="D81" s="305" t="str">
        <f xml:space="preserve">
IF(C82="ア",VLOOKUP(A82,ア!$A:$C,2,FALSE),
IF(C82="イ",VLOOKUP(A82,イ!$A:$C,2,FALSE),
IF(C82="ウ",HLOOKUP(A82,ウ!$1:$6,4,FALSE),
IF(C82="エ",VLOOKUP(A82,エ!$A:$E,4,FALSE),""))))</f>
        <v/>
      </c>
      <c r="E81" s="307" t="str">
        <f xml:space="preserve">
IF(C82="ア",VLOOKUP(A82,ア!$A:$C,3,FALSE),
IF(C82="イ",VLOOKUP(A82,イ!$A:$C,3,FALSE),
IF(C82="ウ",HLOOKUP(A82,ウ!$1:$6,5,FALSE)&amp;HLOOKUP(A82,ウ!$1:$6,6,FALSE),
IF(C82="エ",VLOOKUP(A82,エ!$A:$E,5,FALSE),""))))</f>
        <v/>
      </c>
      <c r="F81" s="309"/>
      <c r="G81" s="348"/>
      <c r="H81" s="333"/>
      <c r="I81" s="276" t="s">
        <v>1989</v>
      </c>
      <c r="J81" s="335"/>
      <c r="K81" s="273"/>
      <c r="L81" s="305" t="str">
        <f xml:space="preserve">
IF(K82="ア",VLOOKUP(I82,ア!$A:$C,2,FALSE),
IF(K82="イ",VLOOKUP(I82,イ!$A:$C,2,FALSE),
IF(K82="ウ",HLOOKUP(I82,ウ!$1:$6,4,FALSE),
IF(K82="エ",VLOOKUP(I82,エ!$A:$E,4,FALSE),""))))</f>
        <v/>
      </c>
      <c r="M81" s="307" t="str">
        <f xml:space="preserve">
IF(K82="ア",VLOOKUP(I82,ア!$A:$C,3,FALSE),
IF(K82="イ",VLOOKUP(I82,イ!$A:$C,3,FALSE),
IF(K82="ウ",HLOOKUP(I82,ウ!$1:$6,5,FALSE)&amp;HLOOKUP(I82,ウ!$1:$6,6,FALSE),
IF(K82="エ",VLOOKUP(I82,エ!$A:$E,5,FALSE),""))))</f>
        <v/>
      </c>
      <c r="N81" s="309"/>
      <c r="O81" s="381"/>
      <c r="P81" s="316"/>
      <c r="Q81" s="301"/>
      <c r="R81" s="272" t="s">
        <v>2004</v>
      </c>
      <c r="S81" s="335"/>
      <c r="T81" s="273"/>
      <c r="U81" s="305" t="str">
        <f xml:space="preserve">
IF(T82="ア",VLOOKUP(R82,ア!$A:$C,2,FALSE),
IF(T82="イ",VLOOKUP(R82,イ!$A:$C,2,FALSE),
IF(T82="ウ",HLOOKUP(R82,ウ!$1:$6,4,FALSE),
IF(T82="エ",VLOOKUP(R82,エ!$A:$E,4,FALSE),""))))</f>
        <v/>
      </c>
      <c r="V81" s="307" t="str">
        <f xml:space="preserve">
IF(T82="ア",VLOOKUP(R82,ア!$A:$C,3,FALSE),
IF(T82="イ",VLOOKUP(R82,イ!$A:$C,3,FALSE),
IF(T82="ウ",HLOOKUP(R82,ウ!$1:$6,5,FALSE)&amp;HLOOKUP(R82,ウ!$1:$6,6,FALSE),
IF(T82="エ",VLOOKUP(R82,エ!$A:$E,5,FALSE),""))))</f>
        <v/>
      </c>
      <c r="W81" s="309"/>
      <c r="X81" s="348"/>
      <c r="Y81" s="356"/>
      <c r="Z81" s="346"/>
    </row>
    <row r="82" spans="1:26" s="170" customFormat="1" ht="25.95" customHeight="1" x14ac:dyDescent="0.45">
      <c r="A82" s="205"/>
      <c r="B82" s="336"/>
      <c r="C82" s="275"/>
      <c r="D82" s="306"/>
      <c r="E82" s="308"/>
      <c r="F82" s="310"/>
      <c r="G82" s="349"/>
      <c r="H82" s="334"/>
      <c r="I82" s="207"/>
      <c r="J82" s="336"/>
      <c r="K82" s="275"/>
      <c r="L82" s="306"/>
      <c r="M82" s="308"/>
      <c r="N82" s="310"/>
      <c r="O82" s="381"/>
      <c r="P82" s="317"/>
      <c r="Q82" s="302"/>
      <c r="R82" s="205"/>
      <c r="S82" s="336"/>
      <c r="T82" s="275"/>
      <c r="U82" s="306"/>
      <c r="V82" s="308"/>
      <c r="W82" s="310"/>
      <c r="X82" s="349"/>
      <c r="Y82" s="357"/>
      <c r="Z82" s="347"/>
    </row>
    <row r="83" spans="1:26" s="170" customFormat="1" ht="25.95" customHeight="1" x14ac:dyDescent="0.45">
      <c r="A83" s="272" t="s">
        <v>1985</v>
      </c>
      <c r="B83" s="335"/>
      <c r="C83" s="273"/>
      <c r="D83" s="305" t="str">
        <f xml:space="preserve">
IF(C84="ア",VLOOKUP(A84,ア!$A:$C,2,FALSE),
IF(C84="イ",VLOOKUP(A84,イ!$A:$C,2,FALSE),
IF(C84="ウ",HLOOKUP(A84,ウ!$1:$6,4,FALSE),
IF(C84="エ",VLOOKUP(A84,エ!$A:$E,4,FALSE),""))))</f>
        <v/>
      </c>
      <c r="E83" s="307" t="str">
        <f xml:space="preserve">
IF(C84="ア",VLOOKUP(A84,ア!$A:$C,3,FALSE),
IF(C84="イ",VLOOKUP(A84,イ!$A:$C,3,FALSE),
IF(C84="ウ",HLOOKUP(A84,ウ!$1:$6,5,FALSE)&amp;HLOOKUP(A84,ウ!$1:$6,6,FALSE),
IF(C84="エ",VLOOKUP(A84,エ!$A:$E,5,FALSE),""))))</f>
        <v/>
      </c>
      <c r="F83" s="309"/>
      <c r="G83" s="348"/>
      <c r="H83" s="333"/>
      <c r="I83" s="276" t="s">
        <v>1990</v>
      </c>
      <c r="J83" s="335"/>
      <c r="K83" s="282"/>
      <c r="L83" s="305" t="str">
        <f xml:space="preserve">
IF(K84="ア",VLOOKUP(I84,ア!$A:$C,2,FALSE),
IF(K84="イ",VLOOKUP(I84,イ!$A:$C,2,FALSE),
IF(K84="ウ",HLOOKUP(I84,ウ!$1:$6,4,FALSE),
IF(K84="エ",VLOOKUP(I84,エ!$A:$E,4,FALSE),""))))</f>
        <v/>
      </c>
      <c r="M83" s="307" t="str">
        <f xml:space="preserve">
IF(K84="ア",VLOOKUP(I84,ア!$A:$C,3,FALSE),
IF(K84="イ",VLOOKUP(I84,イ!$A:$C,3,FALSE),
IF(K84="ウ",HLOOKUP(I84,ウ!$1:$6,5,FALSE)&amp;HLOOKUP(I84,ウ!$1:$6,6,FALSE),
IF(K84="エ",VLOOKUP(I84,エ!$A:$E,5,FALSE),""))))</f>
        <v/>
      </c>
      <c r="N83" s="309"/>
      <c r="O83" s="365"/>
      <c r="P83" s="316"/>
      <c r="Q83" s="301"/>
      <c r="R83" s="272" t="s">
        <v>2005</v>
      </c>
      <c r="S83" s="335"/>
      <c r="T83" s="273"/>
      <c r="U83" s="305" t="str">
        <f xml:space="preserve">
IF(T84="ア",VLOOKUP(R84,ア!$A:$C,2,FALSE),
IF(T84="イ",VLOOKUP(R84,イ!$A:$C,2,FALSE),
IF(T84="ウ",HLOOKUP(R84,ウ!$1:$6,4,FALSE),
IF(T84="エ",VLOOKUP(R84,エ!$A:$E,4,FALSE),""))))</f>
        <v/>
      </c>
      <c r="V83" s="307" t="str">
        <f xml:space="preserve">
IF(T84="ア",VLOOKUP(R84,ア!$A:$C,3,FALSE),
IF(T84="イ",VLOOKUP(R84,イ!$A:$C,3,FALSE),
IF(T84="ウ",HLOOKUP(R84,ウ!$1:$6,5,FALSE)&amp;HLOOKUP(R84,ウ!$1:$6,6,FALSE),
IF(T84="エ",VLOOKUP(R84,エ!$A:$E,5,FALSE),""))))</f>
        <v/>
      </c>
      <c r="W83" s="309"/>
      <c r="X83" s="348"/>
      <c r="Y83" s="356"/>
      <c r="Z83" s="346"/>
    </row>
    <row r="84" spans="1:26" s="170" customFormat="1" ht="25.95" customHeight="1" x14ac:dyDescent="0.45">
      <c r="A84" s="205"/>
      <c r="B84" s="336"/>
      <c r="C84" s="275"/>
      <c r="D84" s="306"/>
      <c r="E84" s="308"/>
      <c r="F84" s="310"/>
      <c r="G84" s="349"/>
      <c r="H84" s="334"/>
      <c r="I84" s="207"/>
      <c r="J84" s="336"/>
      <c r="K84" s="281"/>
      <c r="L84" s="306"/>
      <c r="M84" s="308"/>
      <c r="N84" s="310"/>
      <c r="O84" s="349"/>
      <c r="P84" s="317"/>
      <c r="Q84" s="302"/>
      <c r="R84" s="205"/>
      <c r="S84" s="336"/>
      <c r="T84" s="275"/>
      <c r="U84" s="306"/>
      <c r="V84" s="308"/>
      <c r="W84" s="310"/>
      <c r="X84" s="349"/>
      <c r="Y84" s="357"/>
      <c r="Z84" s="347"/>
    </row>
    <row r="85" spans="1:26" s="170" customFormat="1" ht="25.95" customHeight="1" x14ac:dyDescent="0.45">
      <c r="A85" s="272" t="s">
        <v>1986</v>
      </c>
      <c r="B85" s="335"/>
      <c r="C85" s="273"/>
      <c r="D85" s="305" t="str">
        <f xml:space="preserve">
IF(C86="ア",VLOOKUP(A86,ア!$A:$C,2,FALSE),
IF(C86="イ",VLOOKUP(A86,イ!$A:$C,2,FALSE),
IF(C86="ウ",HLOOKUP(A86,ウ!$1:$6,4,FALSE),
IF(C86="エ",VLOOKUP(A86,エ!$A:$E,4,FALSE),""))))</f>
        <v/>
      </c>
      <c r="E85" s="307" t="str">
        <f xml:space="preserve">
IF(C86="ア",VLOOKUP(A86,ア!$A:$C,3,FALSE),
IF(C86="イ",VLOOKUP(A86,イ!$A:$C,3,FALSE),
IF(C86="ウ",HLOOKUP(A86,ウ!$1:$6,5,FALSE)&amp;HLOOKUP(A86,ウ!$1:$6,6,FALSE),
IF(C86="エ",VLOOKUP(A86,エ!$A:$E,5,FALSE),""))))</f>
        <v/>
      </c>
      <c r="F85" s="309"/>
      <c r="G85" s="348"/>
      <c r="H85" s="333"/>
      <c r="I85" s="276" t="s">
        <v>1991</v>
      </c>
      <c r="J85" s="335"/>
      <c r="K85" s="282"/>
      <c r="L85" s="305" t="str">
        <f xml:space="preserve">
IF(K86="ア",VLOOKUP(I86,ア!$A:$C,2,FALSE),
IF(K86="イ",VLOOKUP(I86,イ!$A:$C,2,FALSE),
IF(K86="ウ",HLOOKUP(I86,ウ!$1:$6,4,FALSE),
IF(K86="エ",VLOOKUP(I86,エ!$A:$E,4,FALSE),""))))</f>
        <v/>
      </c>
      <c r="M85" s="307" t="str">
        <f xml:space="preserve">
IF(K86="ア",VLOOKUP(I86,ア!$A:$C,3,FALSE),
IF(K86="イ",VLOOKUP(I86,イ!$A:$C,3,FALSE),
IF(K86="ウ",HLOOKUP(I86,ウ!$1:$6,5,FALSE)&amp;HLOOKUP(I86,ウ!$1:$6,6,FALSE),
IF(K86="エ",VLOOKUP(I86,エ!$A:$E,5,FALSE),""))))</f>
        <v/>
      </c>
      <c r="N85" s="309"/>
      <c r="O85" s="348"/>
      <c r="P85" s="316"/>
      <c r="Q85" s="301"/>
      <c r="R85" s="272" t="s">
        <v>2006</v>
      </c>
      <c r="S85" s="335"/>
      <c r="T85" s="273"/>
      <c r="U85" s="305" t="str">
        <f xml:space="preserve">
IF(T86="ア",VLOOKUP(R86,ア!$A:$C,2,FALSE),
IF(T86="イ",VLOOKUP(R86,イ!$A:$C,2,FALSE),
IF(T86="ウ",HLOOKUP(R86,ウ!$1:$6,4,FALSE),
IF(T86="エ",VLOOKUP(R86,エ!$A:$E,4,FALSE),""))))</f>
        <v/>
      </c>
      <c r="V85" s="307" t="str">
        <f xml:space="preserve">
IF(T86="ア",VLOOKUP(R86,ア!$A:$C,3,FALSE),
IF(T86="イ",VLOOKUP(R86,イ!$A:$C,3,FALSE),
IF(T86="ウ",HLOOKUP(R86,ウ!$1:$6,5,FALSE)&amp;HLOOKUP(R86,ウ!$1:$6,6,FALSE),
IF(T86="エ",VLOOKUP(R86,エ!$A:$E,5,FALSE),""))))</f>
        <v/>
      </c>
      <c r="W85" s="309"/>
      <c r="X85" s="348"/>
      <c r="Y85" s="356"/>
      <c r="Z85" s="346"/>
    </row>
    <row r="86" spans="1:26" s="170" customFormat="1" ht="25.95" customHeight="1" x14ac:dyDescent="0.45">
      <c r="A86" s="205"/>
      <c r="B86" s="336"/>
      <c r="C86" s="275"/>
      <c r="D86" s="306"/>
      <c r="E86" s="308"/>
      <c r="F86" s="310"/>
      <c r="G86" s="349"/>
      <c r="H86" s="334"/>
      <c r="I86" s="207"/>
      <c r="J86" s="336"/>
      <c r="K86" s="281"/>
      <c r="L86" s="306"/>
      <c r="M86" s="308"/>
      <c r="N86" s="310"/>
      <c r="O86" s="349"/>
      <c r="P86" s="317"/>
      <c r="Q86" s="302"/>
      <c r="R86" s="205"/>
      <c r="S86" s="336"/>
      <c r="T86" s="275"/>
      <c r="U86" s="306"/>
      <c r="V86" s="308"/>
      <c r="W86" s="310"/>
      <c r="X86" s="349"/>
      <c r="Y86" s="357"/>
      <c r="Z86" s="347"/>
    </row>
    <row r="87" spans="1:26" s="170" customFormat="1" ht="25.95" customHeight="1" x14ac:dyDescent="0.45">
      <c r="A87" s="272" t="s">
        <v>7834</v>
      </c>
      <c r="B87" s="335"/>
      <c r="C87" s="273"/>
      <c r="D87" s="305" t="str">
        <f xml:space="preserve">
IF(C88="ア",VLOOKUP(A88,ア!$A:$C,2,FALSE),
IF(C88="イ",VLOOKUP(A88,イ!$A:$C,2,FALSE),
IF(C88="ウ",HLOOKUP(A88,ウ!$1:$6,4,FALSE),
IF(C88="エ",VLOOKUP(A88,エ!$A:$E,4,FALSE),""))))</f>
        <v/>
      </c>
      <c r="E87" s="307" t="str">
        <f xml:space="preserve">
IF(C88="ア",VLOOKUP(A88,ア!$A:$C,3,FALSE),
IF(C88="イ",VLOOKUP(A88,イ!$A:$C,3,FALSE),
IF(C88="ウ",HLOOKUP(A88,ウ!$1:$6,5,FALSE)&amp;HLOOKUP(A88,ウ!$1:$6,6,FALSE),
IF(C88="エ",VLOOKUP(A88,エ!$A:$E,5,FALSE),""))))</f>
        <v/>
      </c>
      <c r="F87" s="309"/>
      <c r="G87" s="348"/>
      <c r="H87" s="333"/>
      <c r="I87" s="276" t="s">
        <v>1992</v>
      </c>
      <c r="J87" s="335"/>
      <c r="K87" s="273"/>
      <c r="L87" s="305" t="str">
        <f xml:space="preserve">
IF(K88="ア",VLOOKUP(I88,ア!$A:$C,2,FALSE),
IF(K88="イ",VLOOKUP(I88,イ!$A:$C,2,FALSE),
IF(K88="ウ",HLOOKUP(I88,ウ!$1:$6,4,FALSE),
IF(K88="エ",VLOOKUP(I88,エ!$A:$E,4,FALSE),""))))</f>
        <v/>
      </c>
      <c r="M87" s="307" t="str">
        <f xml:space="preserve">
IF(K88="ア",VLOOKUP(I88,ア!$A:$C,3,FALSE),
IF(K88="イ",VLOOKUP(I88,イ!$A:$C,3,FALSE),
IF(K88="ウ",HLOOKUP(I88,ウ!$1:$6,5,FALSE)&amp;HLOOKUP(I88,ウ!$1:$6,6,FALSE),
IF(K88="エ",VLOOKUP(I88,エ!$A:$E,5,FALSE),""))))</f>
        <v/>
      </c>
      <c r="N87" s="309"/>
      <c r="O87" s="295"/>
      <c r="P87" s="316"/>
      <c r="Q87" s="301"/>
      <c r="R87" s="272" t="s">
        <v>2007</v>
      </c>
      <c r="S87" s="335"/>
      <c r="T87" s="273"/>
      <c r="U87" s="305" t="str">
        <f xml:space="preserve">
IF(T88="ア",VLOOKUP(R88,ア!$A:$C,2,FALSE),
IF(T88="イ",VLOOKUP(R88,イ!$A:$C,2,FALSE),
IF(T88="ウ",HLOOKUP(R88,ウ!$1:$6,4,FALSE),
IF(T88="エ",VLOOKUP(R88,エ!$A:$E,4,FALSE),""))))</f>
        <v/>
      </c>
      <c r="V87" s="307" t="str">
        <f xml:space="preserve">
IF(T88="ア",VLOOKUP(R88,ア!$A:$C,3,FALSE),
IF(T88="イ",VLOOKUP(R88,イ!$A:$C,3,FALSE),
IF(T88="ウ",HLOOKUP(R88,ウ!$1:$6,5,FALSE)&amp;HLOOKUP(R88,ウ!$1:$6,6,FALSE),
IF(T88="エ",VLOOKUP(R88,エ!$A:$E,5,FALSE),""))))</f>
        <v/>
      </c>
      <c r="W87" s="309"/>
      <c r="X87" s="348"/>
      <c r="Y87" s="356"/>
      <c r="Z87" s="346"/>
    </row>
    <row r="88" spans="1:26" s="170" customFormat="1" ht="25.95" customHeight="1" x14ac:dyDescent="0.45">
      <c r="A88" s="205"/>
      <c r="B88" s="336"/>
      <c r="C88" s="275"/>
      <c r="D88" s="306"/>
      <c r="E88" s="308"/>
      <c r="F88" s="310"/>
      <c r="G88" s="349"/>
      <c r="H88" s="334"/>
      <c r="I88" s="207"/>
      <c r="J88" s="336"/>
      <c r="K88" s="275"/>
      <c r="L88" s="306"/>
      <c r="M88" s="308"/>
      <c r="N88" s="310"/>
      <c r="O88" s="296"/>
      <c r="P88" s="317"/>
      <c r="Q88" s="302"/>
      <c r="R88" s="205"/>
      <c r="S88" s="336"/>
      <c r="T88" s="275"/>
      <c r="U88" s="306"/>
      <c r="V88" s="308"/>
      <c r="W88" s="310"/>
      <c r="X88" s="349"/>
      <c r="Y88" s="357"/>
      <c r="Z88" s="347"/>
    </row>
    <row r="89" spans="1:26" s="170" customFormat="1" ht="25.95" customHeight="1" x14ac:dyDescent="0.45">
      <c r="A89" s="272" t="s">
        <v>7835</v>
      </c>
      <c r="B89" s="335"/>
      <c r="C89" s="273"/>
      <c r="D89" s="305" t="str">
        <f xml:space="preserve">
IF(C90="ア",VLOOKUP(A90,ア!$A:$C,2,FALSE),
IF(C90="イ",VLOOKUP(A90,イ!$A:$C,2,FALSE),
IF(C90="ウ",HLOOKUP(A90,ウ!$1:$6,4,FALSE),
IF(C90="エ",VLOOKUP(A90,エ!$A:$E,4,FALSE),""))))</f>
        <v/>
      </c>
      <c r="E89" s="307" t="str">
        <f xml:space="preserve">
IF(C90="ア",VLOOKUP(A90,ア!$A:$C,3,FALSE),
IF(C90="イ",VLOOKUP(A90,イ!$A:$C,3,FALSE),
IF(C90="ウ",HLOOKUP(A90,ウ!$1:$6,5,FALSE)&amp;HLOOKUP(A90,ウ!$1:$6,6,FALSE),
IF(C90="エ",VLOOKUP(A90,エ!$A:$E,5,FALSE),""))))</f>
        <v/>
      </c>
      <c r="F89" s="309"/>
      <c r="G89" s="348"/>
      <c r="H89" s="333"/>
      <c r="I89" s="276" t="s">
        <v>1993</v>
      </c>
      <c r="J89" s="335"/>
      <c r="K89" s="273"/>
      <c r="L89" s="305" t="str">
        <f xml:space="preserve">
IF(K90="ア",VLOOKUP(I90,ア!$A:$C,2,FALSE),
IF(K90="イ",VLOOKUP(I90,イ!$A:$C,2,FALSE),
IF(K90="ウ",HLOOKUP(I90,ウ!$1:$6,4,FALSE),
IF(K90="エ",VLOOKUP(I90,エ!$A:$E,4,FALSE),""))))</f>
        <v/>
      </c>
      <c r="M89" s="307" t="str">
        <f xml:space="preserve">
IF(K90="ア",VLOOKUP(I90,ア!$A:$C,3,FALSE),
IF(K90="イ",VLOOKUP(I90,イ!$A:$C,3,FALSE),
IF(K90="ウ",HLOOKUP(I90,ウ!$1:$6,5,FALSE)&amp;HLOOKUP(I90,ウ!$1:$6,6,FALSE),
IF(K90="エ",VLOOKUP(I90,エ!$A:$E,5,FALSE),""))))</f>
        <v/>
      </c>
      <c r="N89" s="309"/>
      <c r="O89" s="348"/>
      <c r="P89" s="333"/>
      <c r="Q89" s="301"/>
      <c r="R89" s="272" t="s">
        <v>2008</v>
      </c>
      <c r="S89" s="335"/>
      <c r="T89" s="273"/>
      <c r="U89" s="305" t="str">
        <f xml:space="preserve">
IF(T90="ア",VLOOKUP(R90,ア!$A:$C,2,FALSE),
IF(T90="イ",VLOOKUP(R90,イ!$A:$C,2,FALSE),
IF(T90="ウ",HLOOKUP(R90,ウ!$1:$6,4,FALSE),
IF(T90="エ",VLOOKUP(R90,エ!$A:$E,4,FALSE),""))))</f>
        <v/>
      </c>
      <c r="V89" s="307" t="str">
        <f xml:space="preserve">
IF(T90="ア",VLOOKUP(R90,ア!$A:$C,3,FALSE),
IF(T90="イ",VLOOKUP(R90,イ!$A:$C,3,FALSE),
IF(T90="ウ",HLOOKUP(R90,ウ!$1:$6,5,FALSE)&amp;HLOOKUP(R90,ウ!$1:$6,6,FALSE),
IF(T90="エ",VLOOKUP(R90,エ!$A:$E,5,FALSE),""))))</f>
        <v/>
      </c>
      <c r="W89" s="309"/>
      <c r="X89" s="348"/>
      <c r="Y89" s="356"/>
      <c r="Z89" s="346"/>
    </row>
    <row r="90" spans="1:26" s="170" customFormat="1" ht="25.95" customHeight="1" x14ac:dyDescent="0.45">
      <c r="A90" s="205"/>
      <c r="B90" s="336"/>
      <c r="C90" s="275"/>
      <c r="D90" s="306"/>
      <c r="E90" s="308"/>
      <c r="F90" s="310"/>
      <c r="G90" s="349"/>
      <c r="H90" s="334"/>
      <c r="I90" s="207"/>
      <c r="J90" s="336"/>
      <c r="K90" s="275"/>
      <c r="L90" s="306"/>
      <c r="M90" s="308"/>
      <c r="N90" s="310"/>
      <c r="O90" s="349"/>
      <c r="P90" s="334"/>
      <c r="Q90" s="302"/>
      <c r="R90" s="205"/>
      <c r="S90" s="336"/>
      <c r="T90" s="275"/>
      <c r="U90" s="306"/>
      <c r="V90" s="308"/>
      <c r="W90" s="310"/>
      <c r="X90" s="349"/>
      <c r="Y90" s="357"/>
      <c r="Z90" s="347"/>
    </row>
    <row r="91" spans="1:26" s="170" customFormat="1" ht="25.95" customHeight="1" x14ac:dyDescent="0.45">
      <c r="A91" s="272" t="s">
        <v>7836</v>
      </c>
      <c r="B91" s="335"/>
      <c r="C91" s="273"/>
      <c r="D91" s="305" t="str">
        <f xml:space="preserve">
IF(C92="ア",VLOOKUP(A92,ア!$A:$C,2,FALSE),
IF(C92="イ",VLOOKUP(A92,イ!$A:$C,2,FALSE),
IF(C92="ウ",HLOOKUP(A92,ウ!$1:$6,4,FALSE),
IF(C92="エ",VLOOKUP(A92,エ!$A:$E,4,FALSE),""))))</f>
        <v/>
      </c>
      <c r="E91" s="307" t="str">
        <f xml:space="preserve">
IF(C92="ア",VLOOKUP(A92,ア!$A:$C,3,FALSE),
IF(C92="イ",VLOOKUP(A92,イ!$A:$C,3,FALSE),
IF(C92="ウ",HLOOKUP(A92,ウ!$1:$6,5,FALSE)&amp;HLOOKUP(A92,ウ!$1:$6,6,FALSE),
IF(C92="エ",VLOOKUP(A92,エ!$A:$E,5,FALSE),""))))</f>
        <v/>
      </c>
      <c r="F91" s="309"/>
      <c r="G91" s="348"/>
      <c r="H91" s="333"/>
      <c r="I91" s="276" t="s">
        <v>1994</v>
      </c>
      <c r="J91" s="335"/>
      <c r="K91" s="273"/>
      <c r="L91" s="305" t="str">
        <f xml:space="preserve">
IF(K92="ア",VLOOKUP(I92,ア!$A:$C,2,FALSE),
IF(K92="イ",VLOOKUP(I92,イ!$A:$C,2,FALSE),
IF(K92="ウ",HLOOKUP(I92,ウ!$1:$6,4,FALSE),
IF(K92="エ",VLOOKUP(I92,エ!$A:$E,4,FALSE),""))))</f>
        <v/>
      </c>
      <c r="M91" s="307" t="str">
        <f xml:space="preserve">
IF(K92="ア",VLOOKUP(I92,ア!$A:$C,3,FALSE),
IF(K92="イ",VLOOKUP(I92,イ!$A:$C,3,FALSE),
IF(K92="ウ",HLOOKUP(I92,ウ!$1:$6,5,FALSE)&amp;HLOOKUP(I92,ウ!$1:$6,6,FALSE),
IF(K92="エ",VLOOKUP(I92,エ!$A:$E,5,FALSE),""))))</f>
        <v/>
      </c>
      <c r="N91" s="309"/>
      <c r="O91" s="348"/>
      <c r="P91" s="333"/>
      <c r="Q91" s="301"/>
      <c r="R91" s="272" t="s">
        <v>2009</v>
      </c>
      <c r="S91" s="335"/>
      <c r="T91" s="273"/>
      <c r="U91" s="305" t="str">
        <f xml:space="preserve">
IF(T92="ア",VLOOKUP(R92,ア!$A:$C,2,FALSE),
IF(T92="イ",VLOOKUP(R92,イ!$A:$C,2,FALSE),
IF(T92="ウ",HLOOKUP(R92,ウ!$1:$6,4,FALSE),
IF(T92="エ",VLOOKUP(R92,エ!$A:$E,4,FALSE),""))))</f>
        <v/>
      </c>
      <c r="V91" s="307" t="str">
        <f xml:space="preserve">
IF(T92="ア",VLOOKUP(R92,ア!$A:$C,3,FALSE),
IF(T92="イ",VLOOKUP(R92,イ!$A:$C,3,FALSE),
IF(T92="ウ",HLOOKUP(R92,ウ!$1:$6,5,FALSE)&amp;HLOOKUP(R92,ウ!$1:$6,6,FALSE),
IF(T92="エ",VLOOKUP(R92,エ!$A:$E,5,FALSE),""))))</f>
        <v/>
      </c>
      <c r="W91" s="309"/>
      <c r="X91" s="348"/>
      <c r="Y91" s="356"/>
      <c r="Z91" s="346"/>
    </row>
    <row r="92" spans="1:26" s="170" customFormat="1" ht="25.95" customHeight="1" x14ac:dyDescent="0.45">
      <c r="A92" s="205"/>
      <c r="B92" s="336"/>
      <c r="C92" s="275"/>
      <c r="D92" s="306"/>
      <c r="E92" s="308"/>
      <c r="F92" s="310"/>
      <c r="G92" s="349"/>
      <c r="H92" s="334"/>
      <c r="I92" s="207"/>
      <c r="J92" s="336"/>
      <c r="K92" s="275"/>
      <c r="L92" s="306"/>
      <c r="M92" s="308"/>
      <c r="N92" s="310"/>
      <c r="O92" s="349"/>
      <c r="P92" s="334"/>
      <c r="Q92" s="302"/>
      <c r="R92" s="205"/>
      <c r="S92" s="336"/>
      <c r="T92" s="275"/>
      <c r="U92" s="306"/>
      <c r="V92" s="308"/>
      <c r="W92" s="310"/>
      <c r="X92" s="349"/>
      <c r="Y92" s="357"/>
      <c r="Z92" s="347"/>
    </row>
    <row r="93" spans="1:26" s="170" customFormat="1" ht="25.95" customHeight="1" x14ac:dyDescent="0.45">
      <c r="A93" s="272" t="s">
        <v>7837</v>
      </c>
      <c r="B93" s="335"/>
      <c r="C93" s="273"/>
      <c r="D93" s="305" t="str">
        <f xml:space="preserve">
IF(C94="ア",VLOOKUP(A94,ア!$A:$C,2,FALSE),
IF(C94="イ",VLOOKUP(A94,イ!$A:$C,2,FALSE),
IF(C94="ウ",HLOOKUP(A94,ウ!$1:$6,4,FALSE),
IF(C94="エ",VLOOKUP(A94,エ!$A:$E,4,FALSE),""))))</f>
        <v/>
      </c>
      <c r="E93" s="307" t="str">
        <f xml:space="preserve">
IF(C94="ア",VLOOKUP(A94,ア!$A:$C,3,FALSE),
IF(C94="イ",VLOOKUP(A94,イ!$A:$C,3,FALSE),
IF(C94="ウ",HLOOKUP(A94,ウ!$1:$6,5,FALSE)&amp;HLOOKUP(A94,ウ!$1:$6,6,FALSE),
IF(C94="エ",VLOOKUP(A94,エ!$A:$E,5,FALSE),""))))</f>
        <v/>
      </c>
      <c r="F93" s="309"/>
      <c r="G93" s="348"/>
      <c r="H93" s="333"/>
      <c r="I93" s="276" t="s">
        <v>1995</v>
      </c>
      <c r="J93" s="335"/>
      <c r="K93" s="273"/>
      <c r="L93" s="305" t="str">
        <f xml:space="preserve">
IF(K94="ア",VLOOKUP(I94,ア!$A:$C,2,FALSE),
IF(K94="イ",VLOOKUP(I94,イ!$A:$C,2,FALSE),
IF(K94="ウ",HLOOKUP(I94,ウ!$1:$6,4,FALSE),
IF(K94="エ",VLOOKUP(I94,エ!$A:$E,4,FALSE),""))))</f>
        <v/>
      </c>
      <c r="M93" s="307" t="str">
        <f xml:space="preserve">
IF(K94="ア",VLOOKUP(I94,ア!$A:$C,3,FALSE),
IF(K94="イ",VLOOKUP(I94,イ!$A:$C,3,FALSE),
IF(K94="ウ",HLOOKUP(I94,ウ!$1:$6,5,FALSE)&amp;HLOOKUP(I94,ウ!$1:$6,6,FALSE),
IF(K94="エ",VLOOKUP(I94,エ!$A:$E,5,FALSE),""))))</f>
        <v/>
      </c>
      <c r="N93" s="309"/>
      <c r="O93" s="348"/>
      <c r="P93" s="333"/>
      <c r="Q93" s="301"/>
      <c r="R93" s="272" t="s">
        <v>2010</v>
      </c>
      <c r="S93" s="335"/>
      <c r="T93" s="273"/>
      <c r="U93" s="305" t="str">
        <f xml:space="preserve">
IF(T94="ア",VLOOKUP(R94,ア!$A:$C,2,FALSE),
IF(T94="イ",VLOOKUP(R94,イ!$A:$C,2,FALSE),
IF(T94="ウ",HLOOKUP(R94,ウ!$1:$6,4,FALSE),
IF(T94="エ",VLOOKUP(R94,エ!$A:$E,4,FALSE),""))))</f>
        <v/>
      </c>
      <c r="V93" s="307" t="str">
        <f xml:space="preserve">
IF(T94="ア",VLOOKUP(R94,ア!$A:$C,3,FALSE),
IF(T94="イ",VLOOKUP(R94,イ!$A:$C,3,FALSE),
IF(T94="ウ",HLOOKUP(R94,ウ!$1:$6,5,FALSE)&amp;HLOOKUP(R94,ウ!$1:$6,6,FALSE),
IF(T94="エ",VLOOKUP(R94,エ!$A:$E,5,FALSE),""))))</f>
        <v/>
      </c>
      <c r="W93" s="309"/>
      <c r="X93" s="348"/>
      <c r="Y93" s="356"/>
      <c r="Z93" s="346"/>
    </row>
    <row r="94" spans="1:26" s="170" customFormat="1" ht="25.95" customHeight="1" x14ac:dyDescent="0.45">
      <c r="A94" s="205"/>
      <c r="B94" s="336"/>
      <c r="C94" s="275"/>
      <c r="D94" s="306"/>
      <c r="E94" s="308"/>
      <c r="F94" s="310"/>
      <c r="G94" s="349"/>
      <c r="H94" s="334"/>
      <c r="I94" s="207"/>
      <c r="J94" s="336"/>
      <c r="K94" s="275"/>
      <c r="L94" s="306"/>
      <c r="M94" s="308"/>
      <c r="N94" s="310"/>
      <c r="O94" s="349"/>
      <c r="P94" s="334"/>
      <c r="Q94" s="302"/>
      <c r="R94" s="205"/>
      <c r="S94" s="336"/>
      <c r="T94" s="275"/>
      <c r="U94" s="306"/>
      <c r="V94" s="308"/>
      <c r="W94" s="310"/>
      <c r="X94" s="349"/>
      <c r="Y94" s="357"/>
      <c r="Z94" s="347"/>
    </row>
    <row r="95" spans="1:26" s="170" customFormat="1" ht="25.95" customHeight="1" x14ac:dyDescent="0.45">
      <c r="A95" s="272" t="s">
        <v>7838</v>
      </c>
      <c r="B95" s="335"/>
      <c r="C95" s="273"/>
      <c r="D95" s="305" t="str">
        <f xml:space="preserve">
IF(C96="ア",VLOOKUP(A96,ア!$A:$C,2,FALSE),
IF(C96="イ",VLOOKUP(A96,イ!$A:$C,2,FALSE),
IF(C96="ウ",HLOOKUP(A96,ウ!$1:$6,4,FALSE),
IF(C96="エ",VLOOKUP(A96,エ!$A:$E,4,FALSE),""))))</f>
        <v/>
      </c>
      <c r="E95" s="307" t="str">
        <f xml:space="preserve">
IF(C96="ア",VLOOKUP(A96,ア!$A:$C,3,FALSE),
IF(C96="イ",VLOOKUP(A96,イ!$A:$C,3,FALSE),
IF(C96="ウ",HLOOKUP(A96,ウ!$1:$6,5,FALSE)&amp;HLOOKUP(A96,ウ!$1:$6,6,FALSE),
IF(C96="エ",VLOOKUP(A96,エ!$A:$E,5,FALSE),""))))</f>
        <v/>
      </c>
      <c r="F95" s="309"/>
      <c r="G95" s="348"/>
      <c r="H95" s="333"/>
      <c r="I95" s="276" t="s">
        <v>1996</v>
      </c>
      <c r="J95" s="335"/>
      <c r="K95" s="273"/>
      <c r="L95" s="305" t="str">
        <f xml:space="preserve">
IF(K96="ア",VLOOKUP(I96,ア!$A:$C,2,FALSE),
IF(K96="イ",VLOOKUP(I96,イ!$A:$C,2,FALSE),
IF(K96="ウ",HLOOKUP(I96,ウ!$1:$6,4,FALSE),
IF(K96="エ",VLOOKUP(I96,エ!$A:$E,4,FALSE),""))))</f>
        <v/>
      </c>
      <c r="M95" s="307" t="str">
        <f xml:space="preserve">
IF(K96="ア",VLOOKUP(I96,ア!$A:$C,3,FALSE),
IF(K96="イ",VLOOKUP(I96,イ!$A:$C,3,FALSE),
IF(K96="ウ",HLOOKUP(I96,ウ!$1:$6,5,FALSE)&amp;HLOOKUP(I96,ウ!$1:$6,6,FALSE),
IF(K96="エ",VLOOKUP(I96,エ!$A:$E,5,FALSE),""))))</f>
        <v/>
      </c>
      <c r="N95" s="309"/>
      <c r="O95" s="348"/>
      <c r="P95" s="333"/>
      <c r="Q95" s="301"/>
      <c r="R95" s="272" t="s">
        <v>2011</v>
      </c>
      <c r="S95" s="335"/>
      <c r="T95" s="273"/>
      <c r="U95" s="305" t="str">
        <f xml:space="preserve">
IF(T96="ア",VLOOKUP(R96,ア!$A:$C,2,FALSE),
IF(T96="イ",VLOOKUP(R96,イ!$A:$C,2,FALSE),
IF(T96="ウ",HLOOKUP(R96,ウ!$1:$6,4,FALSE),
IF(T96="エ",VLOOKUP(R96,エ!$A:$E,4,FALSE),""))))</f>
        <v/>
      </c>
      <c r="V95" s="307" t="str">
        <f xml:space="preserve">
IF(T96="ア",VLOOKUP(R96,ア!$A:$C,3,FALSE),
IF(T96="イ",VLOOKUP(R96,イ!$A:$C,3,FALSE),
IF(T96="ウ",HLOOKUP(R96,ウ!$1:$6,5,FALSE)&amp;HLOOKUP(R96,ウ!$1:$6,6,FALSE),
IF(T96="エ",VLOOKUP(R96,エ!$A:$E,5,FALSE),""))))</f>
        <v/>
      </c>
      <c r="W95" s="309"/>
      <c r="X95" s="348"/>
      <c r="Y95" s="356"/>
      <c r="Z95" s="346"/>
    </row>
    <row r="96" spans="1:26" s="170" customFormat="1" ht="25.95" customHeight="1" x14ac:dyDescent="0.45">
      <c r="A96" s="205"/>
      <c r="B96" s="336"/>
      <c r="C96" s="275"/>
      <c r="D96" s="306"/>
      <c r="E96" s="308"/>
      <c r="F96" s="310"/>
      <c r="G96" s="349"/>
      <c r="H96" s="334"/>
      <c r="I96" s="207"/>
      <c r="J96" s="336"/>
      <c r="K96" s="275"/>
      <c r="L96" s="306"/>
      <c r="M96" s="308"/>
      <c r="N96" s="310"/>
      <c r="O96" s="349"/>
      <c r="P96" s="334"/>
      <c r="Q96" s="302"/>
      <c r="R96" s="205"/>
      <c r="S96" s="336"/>
      <c r="T96" s="275"/>
      <c r="U96" s="306"/>
      <c r="V96" s="308"/>
      <c r="W96" s="310"/>
      <c r="X96" s="349"/>
      <c r="Y96" s="357"/>
      <c r="Z96" s="347"/>
    </row>
    <row r="97" spans="1:26" s="170" customFormat="1" ht="25.95" customHeight="1" x14ac:dyDescent="0.45">
      <c r="A97" s="272" t="s">
        <v>7839</v>
      </c>
      <c r="B97" s="335"/>
      <c r="C97" s="273"/>
      <c r="D97" s="305" t="str">
        <f xml:space="preserve">
IF(C98="ア",VLOOKUP(A98,ア!$A:$C,2,FALSE),
IF(C98="イ",VLOOKUP(A98,イ!$A:$C,2,FALSE),
IF(C98="ウ",HLOOKUP(A98,ウ!$1:$6,4,FALSE),
IF(C98="エ",VLOOKUP(A98,エ!$A:$E,4,FALSE),""))))</f>
        <v/>
      </c>
      <c r="E97" s="307" t="str">
        <f xml:space="preserve">
IF(C98="ア",VLOOKUP(A98,ア!$A:$C,3,FALSE),
IF(C98="イ",VLOOKUP(A98,イ!$A:$C,3,FALSE),
IF(C98="ウ",HLOOKUP(A98,ウ!$1:$6,5,FALSE)&amp;HLOOKUP(A98,ウ!$1:$6,6,FALSE),
IF(C98="エ",VLOOKUP(A98,エ!$A:$E,5,FALSE),""))))</f>
        <v/>
      </c>
      <c r="F97" s="309"/>
      <c r="G97" s="348"/>
      <c r="H97" s="333"/>
      <c r="I97" s="276" t="s">
        <v>1997</v>
      </c>
      <c r="J97" s="335"/>
      <c r="K97" s="273"/>
      <c r="L97" s="305" t="str">
        <f xml:space="preserve">
IF(K98="ア",VLOOKUP(I98,ア!$A:$C,2,FALSE),
IF(K98="イ",VLOOKUP(I98,イ!$A:$C,2,FALSE),
IF(K98="ウ",HLOOKUP(I98,ウ!$1:$6,4,FALSE),
IF(K98="エ",VLOOKUP(I98,エ!$A:$E,4,FALSE),""))))</f>
        <v/>
      </c>
      <c r="M97" s="307" t="str">
        <f xml:space="preserve">
IF(K98="ア",VLOOKUP(I98,ア!$A:$C,3,FALSE),
IF(K98="イ",VLOOKUP(I98,イ!$A:$C,3,FALSE),
IF(K98="ウ",HLOOKUP(I98,ウ!$1:$6,5,FALSE)&amp;HLOOKUP(I98,ウ!$1:$6,6,FALSE),
IF(K98="エ",VLOOKUP(I98,エ!$A:$E,5,FALSE),""))))</f>
        <v/>
      </c>
      <c r="N97" s="309"/>
      <c r="O97" s="348"/>
      <c r="P97" s="333"/>
      <c r="Q97" s="301"/>
      <c r="R97" s="272" t="s">
        <v>2012</v>
      </c>
      <c r="S97" s="335"/>
      <c r="T97" s="273"/>
      <c r="U97" s="305" t="str">
        <f xml:space="preserve">
IF(T98="ア",VLOOKUP(R98,ア!$A:$C,2,FALSE),
IF(T98="イ",VLOOKUP(R98,イ!$A:$C,2,FALSE),
IF(T98="ウ",HLOOKUP(R98,ウ!$1:$6,4,FALSE),
IF(T98="エ",VLOOKUP(R98,エ!$A:$E,4,FALSE),""))))</f>
        <v/>
      </c>
      <c r="V97" s="307" t="str">
        <f xml:space="preserve">
IF(T98="ア",VLOOKUP(R98,ア!$A:$C,3,FALSE),
IF(T98="イ",VLOOKUP(R98,イ!$A:$C,3,FALSE),
IF(T98="ウ",HLOOKUP(R98,ウ!$1:$6,5,FALSE)&amp;HLOOKUP(R98,ウ!$1:$6,6,FALSE),
IF(T98="エ",VLOOKUP(R98,エ!$A:$E,5,FALSE),""))))</f>
        <v/>
      </c>
      <c r="W97" s="309"/>
      <c r="X97" s="348"/>
      <c r="Y97" s="356"/>
      <c r="Z97" s="346"/>
    </row>
    <row r="98" spans="1:26" s="170" customFormat="1" ht="25.95" customHeight="1" x14ac:dyDescent="0.45">
      <c r="A98" s="205"/>
      <c r="B98" s="336"/>
      <c r="C98" s="275"/>
      <c r="D98" s="306"/>
      <c r="E98" s="308"/>
      <c r="F98" s="310"/>
      <c r="G98" s="349"/>
      <c r="H98" s="334"/>
      <c r="I98" s="207"/>
      <c r="J98" s="336"/>
      <c r="K98" s="275"/>
      <c r="L98" s="306"/>
      <c r="M98" s="308"/>
      <c r="N98" s="310"/>
      <c r="O98" s="349"/>
      <c r="P98" s="334"/>
      <c r="Q98" s="302"/>
      <c r="R98" s="205"/>
      <c r="S98" s="336"/>
      <c r="T98" s="275"/>
      <c r="U98" s="306"/>
      <c r="V98" s="308"/>
      <c r="W98" s="310"/>
      <c r="X98" s="349"/>
      <c r="Y98" s="357"/>
      <c r="Z98" s="347"/>
    </row>
    <row r="99" spans="1:26" s="170" customFormat="1" ht="25.95" customHeight="1" x14ac:dyDescent="0.45">
      <c r="A99" s="272" t="s">
        <v>7840</v>
      </c>
      <c r="B99" s="335"/>
      <c r="C99" s="273"/>
      <c r="D99" s="305" t="str">
        <f xml:space="preserve">
IF(C100="ア",VLOOKUP(A100,ア!$A:$C,2,FALSE),
IF(C100="イ",VLOOKUP(A100,イ!$A:$C,2,FALSE),
IF(C100="ウ",HLOOKUP(A100,ウ!$1:$6,4,FALSE),
IF(C100="エ",VLOOKUP(A100,エ!$A:$E,4,FALSE),""))))</f>
        <v/>
      </c>
      <c r="E99" s="307" t="str">
        <f xml:space="preserve">
IF(C100="ア",VLOOKUP(A100,ア!$A:$C,3,FALSE),
IF(C100="イ",VLOOKUP(A100,イ!$A:$C,3,FALSE),
IF(C100="ウ",HLOOKUP(A100,ウ!$1:$6,5,FALSE)&amp;HLOOKUP(A100,ウ!$1:$6,6,FALSE),
IF(C100="エ",VLOOKUP(A100,エ!$A:$E,5,FALSE),""))))</f>
        <v/>
      </c>
      <c r="F99" s="309"/>
      <c r="G99" s="348"/>
      <c r="H99" s="333"/>
      <c r="I99" s="276" t="s">
        <v>1998</v>
      </c>
      <c r="J99" s="335"/>
      <c r="K99" s="273"/>
      <c r="L99" s="305" t="str">
        <f xml:space="preserve">
IF(K100="ア",VLOOKUP(I100,ア!$A:$C,2,FALSE),
IF(K100="イ",VLOOKUP(I100,イ!$A:$C,2,FALSE),
IF(K100="ウ",HLOOKUP(I100,ウ!$1:$6,4,FALSE),
IF(K100="エ",VLOOKUP(I100,エ!$A:$E,4,FALSE),""))))</f>
        <v/>
      </c>
      <c r="M99" s="307" t="str">
        <f xml:space="preserve">
IF(K100="ア",VLOOKUP(I100,ア!$A:$C,3,FALSE),
IF(K100="イ",VLOOKUP(I100,イ!$A:$C,3,FALSE),
IF(K100="ウ",HLOOKUP(I100,ウ!$1:$6,5,FALSE)&amp;HLOOKUP(I100,ウ!$1:$6,6,FALSE),
IF(K100="エ",VLOOKUP(I100,エ!$A:$E,5,FALSE),""))))</f>
        <v/>
      </c>
      <c r="N99" s="309"/>
      <c r="O99" s="348"/>
      <c r="P99" s="333"/>
      <c r="Q99" s="301"/>
      <c r="R99" s="272" t="s">
        <v>2013</v>
      </c>
      <c r="S99" s="335"/>
      <c r="T99" s="273"/>
      <c r="U99" s="305" t="str">
        <f xml:space="preserve">
IF(T100="ア",VLOOKUP(R100,ア!$A:$C,2,FALSE),
IF(T100="イ",VLOOKUP(R100,イ!$A:$C,2,FALSE),
IF(T100="ウ",HLOOKUP(R100,ウ!$1:$6,4,FALSE),
IF(T100="エ",VLOOKUP(R100,エ!$A:$E,4,FALSE),""))))</f>
        <v/>
      </c>
      <c r="V99" s="307" t="str">
        <f xml:space="preserve">
IF(T100="ア",VLOOKUP(R100,ア!$A:$C,3,FALSE),
IF(T100="イ",VLOOKUP(R100,イ!$A:$C,3,FALSE),
IF(T100="ウ",HLOOKUP(R100,ウ!$1:$6,5,FALSE)&amp;HLOOKUP(R100,ウ!$1:$6,6,FALSE),
IF(T100="エ",VLOOKUP(R100,エ!$A:$E,5,FALSE),""))))</f>
        <v/>
      </c>
      <c r="W99" s="309"/>
      <c r="X99" s="348"/>
      <c r="Y99" s="356"/>
      <c r="Z99" s="346"/>
    </row>
    <row r="100" spans="1:26" s="170" customFormat="1" ht="25.95" customHeight="1" x14ac:dyDescent="0.45">
      <c r="A100" s="205"/>
      <c r="B100" s="336"/>
      <c r="C100" s="275"/>
      <c r="D100" s="306"/>
      <c r="E100" s="308"/>
      <c r="F100" s="310"/>
      <c r="G100" s="349"/>
      <c r="H100" s="334"/>
      <c r="I100" s="207"/>
      <c r="J100" s="336"/>
      <c r="K100" s="275"/>
      <c r="L100" s="306"/>
      <c r="M100" s="308"/>
      <c r="N100" s="310"/>
      <c r="O100" s="349"/>
      <c r="P100" s="334"/>
      <c r="Q100" s="302"/>
      <c r="R100" s="205"/>
      <c r="S100" s="336"/>
      <c r="T100" s="275"/>
      <c r="U100" s="306"/>
      <c r="V100" s="308"/>
      <c r="W100" s="310"/>
      <c r="X100" s="349"/>
      <c r="Y100" s="357"/>
      <c r="Z100" s="347"/>
    </row>
    <row r="101" spans="1:26" s="170" customFormat="1" ht="25.95" customHeight="1" x14ac:dyDescent="0.45">
      <c r="A101" s="272" t="s">
        <v>7841</v>
      </c>
      <c r="B101" s="335"/>
      <c r="C101" s="273"/>
      <c r="D101" s="305" t="str">
        <f xml:space="preserve">
IF(C102="ア",VLOOKUP(A102,ア!$A:$C,2,FALSE),
IF(C102="イ",VLOOKUP(A102,イ!$A:$C,2,FALSE),
IF(C102="ウ",HLOOKUP(A102,ウ!$1:$6,4,FALSE),
IF(C102="エ",VLOOKUP(A102,エ!$A:$E,4,FALSE),""))))</f>
        <v/>
      </c>
      <c r="E101" s="307" t="str">
        <f xml:space="preserve">
IF(C102="ア",VLOOKUP(A102,ア!$A:$C,3,FALSE),
IF(C102="イ",VLOOKUP(A102,イ!$A:$C,3,FALSE),
IF(C102="ウ",HLOOKUP(A102,ウ!$1:$6,5,FALSE)&amp;HLOOKUP(A102,ウ!$1:$6,6,FALSE),
IF(C102="エ",VLOOKUP(A102,エ!$A:$E,5,FALSE),""))))</f>
        <v/>
      </c>
      <c r="F101" s="309"/>
      <c r="G101" s="348"/>
      <c r="H101" s="333"/>
      <c r="I101" s="276" t="s">
        <v>1999</v>
      </c>
      <c r="J101" s="335"/>
      <c r="K101" s="273"/>
      <c r="L101" s="305" t="str">
        <f xml:space="preserve">
IF(K102="ア",VLOOKUP(I102,ア!$A:$C,2,FALSE),
IF(K102="イ",VLOOKUP(I102,イ!$A:$C,2,FALSE),
IF(K102="ウ",HLOOKUP(I102,ウ!$1:$6,4,FALSE),
IF(K102="エ",VLOOKUP(I102,エ!$A:$E,4,FALSE),""))))</f>
        <v/>
      </c>
      <c r="M101" s="307" t="str">
        <f xml:space="preserve">
IF(K102="ア",VLOOKUP(I102,ア!$A:$C,3,FALSE),
IF(K102="イ",VLOOKUP(I102,イ!$A:$C,3,FALSE),
IF(K102="ウ",HLOOKUP(I102,ウ!$1:$6,5,FALSE)&amp;HLOOKUP(I102,ウ!$1:$6,6,FALSE),
IF(K102="エ",VLOOKUP(I102,エ!$A:$E,5,FALSE),""))))</f>
        <v/>
      </c>
      <c r="N101" s="309"/>
      <c r="O101" s="348"/>
      <c r="P101" s="333"/>
      <c r="Q101" s="301"/>
      <c r="R101" s="272" t="s">
        <v>2014</v>
      </c>
      <c r="S101" s="335"/>
      <c r="T101" s="273"/>
      <c r="U101" s="305" t="str">
        <f xml:space="preserve">
IF(T102="ア",VLOOKUP(R102,ア!$A:$C,2,FALSE),
IF(T102="イ",VLOOKUP(R102,イ!$A:$C,2,FALSE),
IF(T102="ウ",HLOOKUP(R102,ウ!$1:$6,4,FALSE),
IF(T102="エ",VLOOKUP(R102,エ!$A:$E,4,FALSE),""))))</f>
        <v/>
      </c>
      <c r="V101" s="307" t="str">
        <f xml:space="preserve">
IF(T102="ア",VLOOKUP(R102,ア!$A:$C,3,FALSE),
IF(T102="イ",VLOOKUP(R102,イ!$A:$C,3,FALSE),
IF(T102="ウ",HLOOKUP(R102,ウ!$1:$6,5,FALSE)&amp;HLOOKUP(R102,ウ!$1:$6,6,FALSE),
IF(T102="エ",VLOOKUP(R102,エ!$A:$E,5,FALSE),""))))</f>
        <v/>
      </c>
      <c r="W101" s="309"/>
      <c r="X101" s="348"/>
      <c r="Y101" s="356"/>
      <c r="Z101" s="346"/>
    </row>
    <row r="102" spans="1:26" s="170" customFormat="1" ht="25.95" customHeight="1" x14ac:dyDescent="0.45">
      <c r="A102" s="205"/>
      <c r="B102" s="336"/>
      <c r="C102" s="275"/>
      <c r="D102" s="306"/>
      <c r="E102" s="308"/>
      <c r="F102" s="310"/>
      <c r="G102" s="349"/>
      <c r="H102" s="334"/>
      <c r="I102" s="207"/>
      <c r="J102" s="336"/>
      <c r="K102" s="275"/>
      <c r="L102" s="306"/>
      <c r="M102" s="308"/>
      <c r="N102" s="310"/>
      <c r="O102" s="349"/>
      <c r="P102" s="334"/>
      <c r="Q102" s="302"/>
      <c r="R102" s="205"/>
      <c r="S102" s="336"/>
      <c r="T102" s="275"/>
      <c r="U102" s="306"/>
      <c r="V102" s="308"/>
      <c r="W102" s="310"/>
      <c r="X102" s="349"/>
      <c r="Y102" s="357"/>
      <c r="Z102" s="347"/>
    </row>
    <row r="103" spans="1:26" s="170" customFormat="1" ht="25.95" customHeight="1" x14ac:dyDescent="0.45">
      <c r="A103" s="272" t="s">
        <v>7842</v>
      </c>
      <c r="B103" s="335"/>
      <c r="C103" s="273"/>
      <c r="D103" s="305" t="str">
        <f xml:space="preserve">
IF(C104="ア",VLOOKUP(A104,ア!$A:$C,2,FALSE),
IF(C104="イ",VLOOKUP(A104,イ!$A:$C,2,FALSE),
IF(C104="ウ",HLOOKUP(A104,ウ!$1:$6,4,FALSE),
IF(C104="エ",VLOOKUP(A104,エ!$A:$E,4,FALSE),""))))</f>
        <v/>
      </c>
      <c r="E103" s="307" t="str">
        <f xml:space="preserve">
IF(C104="ア",VLOOKUP(A104,ア!$A:$C,3,FALSE),
IF(C104="イ",VLOOKUP(A104,イ!$A:$C,3,FALSE),
IF(C104="ウ",HLOOKUP(A104,ウ!$1:$6,5,FALSE)&amp;HLOOKUP(A104,ウ!$1:$6,6,FALSE),
IF(C104="エ",VLOOKUP(A104,エ!$A:$E,5,FALSE),""))))</f>
        <v/>
      </c>
      <c r="F103" s="309"/>
      <c r="G103" s="348"/>
      <c r="H103" s="333"/>
      <c r="I103" s="276" t="s">
        <v>2000</v>
      </c>
      <c r="J103" s="335"/>
      <c r="K103" s="273"/>
      <c r="L103" s="305" t="str">
        <f xml:space="preserve">
IF(K104="ア",VLOOKUP(I104,ア!$A:$C,2,FALSE),
IF(K104="イ",VLOOKUP(I104,イ!$A:$C,2,FALSE),
IF(K104="ウ",HLOOKUP(I104,ウ!$1:$6,4,FALSE),
IF(K104="エ",VLOOKUP(I104,エ!$A:$E,4,FALSE),""))))</f>
        <v/>
      </c>
      <c r="M103" s="307" t="str">
        <f xml:space="preserve">
IF(K104="ア",VLOOKUP(I104,ア!$A:$C,3,FALSE),
IF(K104="イ",VLOOKUP(I104,イ!$A:$C,3,FALSE),
IF(K104="ウ",HLOOKUP(I104,ウ!$1:$6,5,FALSE)&amp;HLOOKUP(I104,ウ!$1:$6,6,FALSE),
IF(K104="エ",VLOOKUP(I104,エ!$A:$E,5,FALSE),""))))</f>
        <v/>
      </c>
      <c r="N103" s="309"/>
      <c r="O103" s="348"/>
      <c r="P103" s="333"/>
      <c r="Q103" s="301"/>
      <c r="R103" s="272" t="s">
        <v>2015</v>
      </c>
      <c r="S103" s="335"/>
      <c r="T103" s="273"/>
      <c r="U103" s="305" t="str">
        <f xml:space="preserve">
IF(T104="ア",VLOOKUP(R104,ア!$A:$C,2,FALSE),
IF(T104="イ",VLOOKUP(R104,イ!$A:$C,2,FALSE),
IF(T104="ウ",HLOOKUP(R104,ウ!$1:$6,4,FALSE),
IF(T104="エ",VLOOKUP(R104,エ!$A:$E,4,FALSE),""))))</f>
        <v/>
      </c>
      <c r="V103" s="307" t="str">
        <f xml:space="preserve">
IF(T104="ア",VLOOKUP(R104,ア!$A:$C,3,FALSE),
IF(T104="イ",VLOOKUP(R104,イ!$A:$C,3,FALSE),
IF(T104="ウ",HLOOKUP(R104,ウ!$1:$6,5,FALSE)&amp;HLOOKUP(R104,ウ!$1:$6,6,FALSE),
IF(T104="エ",VLOOKUP(R104,エ!$A:$E,5,FALSE),""))))</f>
        <v/>
      </c>
      <c r="W103" s="309"/>
      <c r="X103" s="348"/>
      <c r="Y103" s="356"/>
      <c r="Z103" s="346"/>
    </row>
    <row r="104" spans="1:26" s="170" customFormat="1" ht="25.95" customHeight="1" x14ac:dyDescent="0.45">
      <c r="A104" s="205"/>
      <c r="B104" s="336"/>
      <c r="C104" s="275"/>
      <c r="D104" s="306"/>
      <c r="E104" s="308"/>
      <c r="F104" s="310"/>
      <c r="G104" s="349"/>
      <c r="H104" s="334"/>
      <c r="I104" s="207"/>
      <c r="J104" s="336"/>
      <c r="K104" s="275"/>
      <c r="L104" s="306"/>
      <c r="M104" s="308"/>
      <c r="N104" s="310"/>
      <c r="O104" s="349"/>
      <c r="P104" s="334"/>
      <c r="Q104" s="302"/>
      <c r="R104" s="205"/>
      <c r="S104" s="336"/>
      <c r="T104" s="275"/>
      <c r="U104" s="306"/>
      <c r="V104" s="308"/>
      <c r="W104" s="310"/>
      <c r="X104" s="349"/>
      <c r="Y104" s="357"/>
      <c r="Z104" s="347"/>
    </row>
    <row r="105" spans="1:26" s="170" customFormat="1" ht="25.95" customHeight="1" x14ac:dyDescent="0.45">
      <c r="A105" s="272" t="s">
        <v>7843</v>
      </c>
      <c r="B105" s="335"/>
      <c r="C105" s="273"/>
      <c r="D105" s="305" t="str">
        <f xml:space="preserve">
IF(C106="ア",VLOOKUP(A106,ア!$A:$C,2,FALSE),
IF(C106="イ",VLOOKUP(A106,イ!$A:$C,2,FALSE),
IF(C106="ウ",HLOOKUP(A106,ウ!$1:$6,4,FALSE),
IF(C106="エ",VLOOKUP(A106,エ!$A:$E,4,FALSE),""))))</f>
        <v/>
      </c>
      <c r="E105" s="307" t="str">
        <f xml:space="preserve">
IF(C106="ア",VLOOKUP(A106,ア!$A:$C,3,FALSE),
IF(C106="イ",VLOOKUP(A106,イ!$A:$C,3,FALSE),
IF(C106="ウ",HLOOKUP(A106,ウ!$1:$6,5,FALSE)&amp;HLOOKUP(A106,ウ!$1:$6,6,FALSE),
IF(C106="エ",VLOOKUP(A106,エ!$A:$E,5,FALSE),""))))</f>
        <v/>
      </c>
      <c r="F105" s="309"/>
      <c r="G105" s="348"/>
      <c r="H105" s="333"/>
      <c r="I105" s="276" t="s">
        <v>2001</v>
      </c>
      <c r="J105" s="335"/>
      <c r="K105" s="273"/>
      <c r="L105" s="305" t="str">
        <f xml:space="preserve">
IF(K106="ア",VLOOKUP(I106,ア!$A:$C,2,FALSE),
IF(K106="イ",VLOOKUP(I106,イ!$A:$C,2,FALSE),
IF(K106="ウ",HLOOKUP(I106,ウ!$1:$6,4,FALSE),
IF(K106="エ",VLOOKUP(I106,エ!$A:$E,4,FALSE),""))))</f>
        <v/>
      </c>
      <c r="M105" s="307" t="str">
        <f xml:space="preserve">
IF(K106="ア",VLOOKUP(I106,ア!$A:$C,3,FALSE),
IF(K106="イ",VLOOKUP(I106,イ!$A:$C,3,FALSE),
IF(K106="ウ",HLOOKUP(I106,ウ!$1:$6,5,FALSE)&amp;HLOOKUP(I106,ウ!$1:$6,6,FALSE),
IF(K106="エ",VLOOKUP(I106,エ!$A:$E,5,FALSE),""))))</f>
        <v/>
      </c>
      <c r="N105" s="309"/>
      <c r="O105" s="348"/>
      <c r="P105" s="333"/>
      <c r="Q105" s="301"/>
      <c r="R105" s="272" t="s">
        <v>2016</v>
      </c>
      <c r="S105" s="335"/>
      <c r="T105" s="273"/>
      <c r="U105" s="305" t="str">
        <f xml:space="preserve">
IF(T106="ア",VLOOKUP(R106,ア!$A:$C,2,FALSE),
IF(T106="イ",VLOOKUP(R106,イ!$A:$C,2,FALSE),
IF(T106="ウ",HLOOKUP(R106,ウ!$1:$6,4,FALSE),
IF(T106="エ",VLOOKUP(R106,エ!$A:$E,4,FALSE),""))))</f>
        <v/>
      </c>
      <c r="V105" s="307" t="str">
        <f xml:space="preserve">
IF(T106="ア",VLOOKUP(R106,ア!$A:$C,3,FALSE),
IF(T106="イ",VLOOKUP(R106,イ!$A:$C,3,FALSE),
IF(T106="ウ",HLOOKUP(R106,ウ!$1:$6,5,FALSE)&amp;HLOOKUP(R106,ウ!$1:$6,6,FALSE),
IF(T106="エ",VLOOKUP(R106,エ!$A:$E,5,FALSE),""))))</f>
        <v/>
      </c>
      <c r="W105" s="309"/>
      <c r="X105" s="348"/>
      <c r="Y105" s="356"/>
      <c r="Z105" s="346"/>
    </row>
    <row r="106" spans="1:26" s="167" customFormat="1" ht="25.95" customHeight="1" thickBot="1" x14ac:dyDescent="0.2">
      <c r="A106" s="206"/>
      <c r="B106" s="371"/>
      <c r="C106" s="277"/>
      <c r="D106" s="362"/>
      <c r="E106" s="363"/>
      <c r="F106" s="360"/>
      <c r="G106" s="361"/>
      <c r="H106" s="375"/>
      <c r="I106" s="208"/>
      <c r="J106" s="371"/>
      <c r="K106" s="277"/>
      <c r="L106" s="362"/>
      <c r="M106" s="308"/>
      <c r="N106" s="360"/>
      <c r="O106" s="361"/>
      <c r="P106" s="375"/>
      <c r="Q106" s="370"/>
      <c r="R106" s="206"/>
      <c r="S106" s="371"/>
      <c r="T106" s="277"/>
      <c r="U106" s="362"/>
      <c r="V106" s="363"/>
      <c r="W106" s="360"/>
      <c r="X106" s="361"/>
      <c r="Y106" s="379"/>
      <c r="Z106" s="364"/>
    </row>
    <row r="107" spans="1:26" s="170" customFormat="1" ht="25.95" customHeight="1" x14ac:dyDescent="0.45">
      <c r="A107" s="278" t="s">
        <v>7844</v>
      </c>
      <c r="B107" s="372"/>
      <c r="C107" s="279"/>
      <c r="D107" s="366" t="str">
        <f xml:space="preserve">
IF(C108="ア",VLOOKUP(A108,ア!$A:$C,2,FALSE),
IF(C108="イ",VLOOKUP(A108,イ!$A:$C,2,FALSE),
IF(C108="ウ",HLOOKUP(A108,ウ!$1:$6,4,FALSE),
IF(C108="エ",VLOOKUP(A108,エ!$A:$E,4,FALSE),""))))</f>
        <v/>
      </c>
      <c r="E107" s="358" t="str">
        <f xml:space="preserve">
IF(C108="ア",VLOOKUP(A108,ア!$A:$C,3,FALSE),
IF(C108="イ",VLOOKUP(A108,イ!$A:$C,3,FALSE),
IF(C108="ウ",HLOOKUP(A108,ウ!$1:$6,5,FALSE)&amp;HLOOKUP(A108,ウ!$1:$6,6,FALSE),
IF(C108="エ",VLOOKUP(A108,エ!$A:$E,5,FALSE),""))))</f>
        <v/>
      </c>
      <c r="F107" s="354"/>
      <c r="G107" s="365"/>
      <c r="H107" s="377"/>
      <c r="I107" s="280" t="s">
        <v>2112</v>
      </c>
      <c r="J107" s="372"/>
      <c r="K107" s="279"/>
      <c r="L107" s="366" t="str">
        <f xml:space="preserve">
IF(K108="ア",VLOOKUP(I108,ア!$A:$C,2,FALSE),
IF(K108="イ",VLOOKUP(I108,イ!$A:$C,2,FALSE),
IF(K108="ウ",HLOOKUP(I108,ウ!$1:$6,4,FALSE),
IF(K108="エ",VLOOKUP(I108,エ!$A:$E,4,FALSE),""))))</f>
        <v/>
      </c>
      <c r="M107" s="307" t="str">
        <f xml:space="preserve">
IF(K108="ア",VLOOKUP(I108,ア!$A:$C,3,FALSE),
IF(K108="イ",VLOOKUP(I108,イ!$A:$C,3,FALSE),
IF(K108="ウ",HLOOKUP(I108,ウ!$1:$6,5,FALSE)&amp;HLOOKUP(I108,ウ!$1:$6,6,FALSE),
IF(K108="エ",VLOOKUP(I108,エ!$A:$E,5,FALSE),""))))</f>
        <v/>
      </c>
      <c r="N107" s="354"/>
      <c r="O107" s="365"/>
      <c r="P107" s="377"/>
      <c r="Q107" s="352"/>
      <c r="R107" s="278" t="s">
        <v>2127</v>
      </c>
      <c r="S107" s="372"/>
      <c r="T107" s="279"/>
      <c r="U107" s="378" t="str">
        <f xml:space="preserve">
IF(T108="ア",VLOOKUP(R108,ア!$A:$C,2,FALSE),
IF(T108="イ",VLOOKUP(R108,イ!$A:$C,2,FALSE),
IF(T108="ウ",HLOOKUP(R108,ウ!$1:$6,4,FALSE),
IF(T108="エ",VLOOKUP(R108,エ!$A:$E,4,FALSE),""))))</f>
        <v/>
      </c>
      <c r="V107" s="376" t="str">
        <f xml:space="preserve">
IF(T108="ア",VLOOKUP(R108,ア!$A:$C,3,FALSE),
IF(T108="イ",VLOOKUP(R108,イ!$A:$C,3,FALSE),
IF(T108="ウ",HLOOKUP(R108,ウ!$1:$6,5,FALSE)&amp;HLOOKUP(R108,ウ!$1:$6,6,FALSE),
IF(T108="エ",VLOOKUP(R108,エ!$A:$E,5,FALSE),""))))</f>
        <v/>
      </c>
      <c r="W107" s="354"/>
      <c r="X107" s="365"/>
      <c r="Y107" s="359"/>
      <c r="Z107" s="355"/>
    </row>
    <row r="108" spans="1:26" s="170" customFormat="1" ht="25.95" customHeight="1" x14ac:dyDescent="0.45">
      <c r="A108" s="205"/>
      <c r="B108" s="336"/>
      <c r="C108" s="275"/>
      <c r="D108" s="306"/>
      <c r="E108" s="308"/>
      <c r="F108" s="310"/>
      <c r="G108" s="349"/>
      <c r="H108" s="334"/>
      <c r="I108" s="207"/>
      <c r="J108" s="336"/>
      <c r="K108" s="275"/>
      <c r="L108" s="306"/>
      <c r="M108" s="308"/>
      <c r="N108" s="310"/>
      <c r="O108" s="349"/>
      <c r="P108" s="334"/>
      <c r="Q108" s="302"/>
      <c r="R108" s="205"/>
      <c r="S108" s="336"/>
      <c r="T108" s="275"/>
      <c r="U108" s="306"/>
      <c r="V108" s="308"/>
      <c r="W108" s="310"/>
      <c r="X108" s="349"/>
      <c r="Y108" s="357"/>
      <c r="Z108" s="347"/>
    </row>
    <row r="109" spans="1:26" s="170" customFormat="1" ht="25.95" customHeight="1" x14ac:dyDescent="0.45">
      <c r="A109" s="272" t="s">
        <v>7845</v>
      </c>
      <c r="B109" s="335"/>
      <c r="C109" s="273"/>
      <c r="D109" s="305" t="str">
        <f xml:space="preserve">
IF(C110="ア",VLOOKUP(A110,ア!$A:$C,2,FALSE),
IF(C110="イ",VLOOKUP(A110,イ!$A:$C,2,FALSE),
IF(C110="ウ",HLOOKUP(A110,ウ!$1:$6,4,FALSE),
IF(C110="エ",VLOOKUP(A110,エ!$A:$E,4,FALSE),""))))</f>
        <v/>
      </c>
      <c r="E109" s="307" t="str">
        <f xml:space="preserve">
IF(C110="ア",VLOOKUP(A110,ア!$A:$C,3,FALSE),
IF(C110="イ",VLOOKUP(A110,イ!$A:$C,3,FALSE),
IF(C110="ウ",HLOOKUP(A110,ウ!$1:$6,5,FALSE)&amp;HLOOKUP(A110,ウ!$1:$6,6,FALSE),
IF(C110="エ",VLOOKUP(A110,エ!$A:$E,5,FALSE),""))))</f>
        <v/>
      </c>
      <c r="F109" s="309"/>
      <c r="G109" s="348"/>
      <c r="H109" s="333"/>
      <c r="I109" s="276" t="s">
        <v>2113</v>
      </c>
      <c r="J109" s="335"/>
      <c r="K109" s="273"/>
      <c r="L109" s="305" t="str">
        <f xml:space="preserve">
IF(K110="ア",VLOOKUP(I110,ア!$A:$C,2,FALSE),
IF(K110="イ",VLOOKUP(I110,イ!$A:$C,2,FALSE),
IF(K110="ウ",HLOOKUP(I110,ウ!$1:$6,4,FALSE),
IF(K110="エ",VLOOKUP(I110,エ!$A:$E,4,FALSE),""))))</f>
        <v/>
      </c>
      <c r="M109" s="307" t="str">
        <f xml:space="preserve">
IF(K110="ア",VLOOKUP(I110,ア!$A:$C,3,FALSE),
IF(K110="イ",VLOOKUP(I110,イ!$A:$C,3,FALSE),
IF(K110="ウ",HLOOKUP(I110,ウ!$1:$6,5,FALSE)&amp;HLOOKUP(I110,ウ!$1:$6,6,FALSE),
IF(K110="エ",VLOOKUP(I110,エ!$A:$E,5,FALSE),""))))</f>
        <v/>
      </c>
      <c r="N109" s="309"/>
      <c r="O109" s="348"/>
      <c r="P109" s="333"/>
      <c r="Q109" s="301"/>
      <c r="R109" s="272" t="s">
        <v>2128</v>
      </c>
      <c r="S109" s="335"/>
      <c r="T109" s="273"/>
      <c r="U109" s="305" t="str">
        <f xml:space="preserve">
IF(T110="ア",VLOOKUP(R110,ア!$A:$C,2,FALSE),
IF(T110="イ",VLOOKUP(R110,イ!$A:$C,2,FALSE),
IF(T110="ウ",HLOOKUP(R110,ウ!$1:$6,4,FALSE),
IF(T110="エ",VLOOKUP(R110,エ!$A:$E,4,FALSE),""))))</f>
        <v/>
      </c>
      <c r="V109" s="307" t="str">
        <f xml:space="preserve">
IF(T110="ア",VLOOKUP(R110,ア!$A:$C,3,FALSE),
IF(T110="イ",VLOOKUP(R110,イ!$A:$C,3,FALSE),
IF(T110="ウ",HLOOKUP(R110,ウ!$1:$6,5,FALSE)&amp;HLOOKUP(R110,ウ!$1:$6,6,FALSE),
IF(T110="エ",VLOOKUP(R110,エ!$A:$E,5,FALSE),""))))</f>
        <v/>
      </c>
      <c r="W109" s="309"/>
      <c r="X109" s="348"/>
      <c r="Y109" s="356"/>
      <c r="Z109" s="346"/>
    </row>
    <row r="110" spans="1:26" s="170" customFormat="1" ht="25.95" customHeight="1" x14ac:dyDescent="0.45">
      <c r="A110" s="205"/>
      <c r="B110" s="336"/>
      <c r="C110" s="275"/>
      <c r="D110" s="306"/>
      <c r="E110" s="308"/>
      <c r="F110" s="310"/>
      <c r="G110" s="349"/>
      <c r="H110" s="334"/>
      <c r="I110" s="207"/>
      <c r="J110" s="336"/>
      <c r="K110" s="275"/>
      <c r="L110" s="306"/>
      <c r="M110" s="308"/>
      <c r="N110" s="310"/>
      <c r="O110" s="349"/>
      <c r="P110" s="334"/>
      <c r="Q110" s="302"/>
      <c r="R110" s="205"/>
      <c r="S110" s="336"/>
      <c r="T110" s="275"/>
      <c r="U110" s="306"/>
      <c r="V110" s="308"/>
      <c r="W110" s="310"/>
      <c r="X110" s="349"/>
      <c r="Y110" s="357"/>
      <c r="Z110" s="347"/>
    </row>
    <row r="111" spans="1:26" s="170" customFormat="1" ht="25.95" customHeight="1" x14ac:dyDescent="0.45">
      <c r="A111" s="272" t="s">
        <v>7846</v>
      </c>
      <c r="B111" s="335"/>
      <c r="C111" s="273"/>
      <c r="D111" s="305" t="str">
        <f xml:space="preserve">
IF(C112="ア",VLOOKUP(A112,ア!$A:$C,2,FALSE),
IF(C112="イ",VLOOKUP(A112,イ!$A:$C,2,FALSE),
IF(C112="ウ",HLOOKUP(A112,ウ!$1:$6,4,FALSE),
IF(C112="エ",VLOOKUP(A112,エ!$A:$E,4,FALSE),""))))</f>
        <v/>
      </c>
      <c r="E111" s="307" t="str">
        <f xml:space="preserve">
IF(C112="ア",VLOOKUP(A112,ア!$A:$C,3,FALSE),
IF(C112="イ",VLOOKUP(A112,イ!$A:$C,3,FALSE),
IF(C112="ウ",HLOOKUP(A112,ウ!$1:$6,5,FALSE)&amp;HLOOKUP(A112,ウ!$1:$6,6,FALSE),
IF(C112="エ",VLOOKUP(A112,エ!$A:$E,5,FALSE),""))))</f>
        <v/>
      </c>
      <c r="F111" s="309"/>
      <c r="G111" s="348"/>
      <c r="H111" s="333"/>
      <c r="I111" s="276" t="s">
        <v>2114</v>
      </c>
      <c r="J111" s="335"/>
      <c r="K111" s="273"/>
      <c r="L111" s="305" t="str">
        <f xml:space="preserve">
IF(K112="ア",VLOOKUP(I112,ア!$A:$C,2,FALSE),
IF(K112="イ",VLOOKUP(I112,イ!$A:$C,2,FALSE),
IF(K112="ウ",HLOOKUP(I112,ウ!$1:$6,4,FALSE),
IF(K112="エ",VLOOKUP(I112,エ!$A:$E,4,FALSE),""))))</f>
        <v/>
      </c>
      <c r="M111" s="307" t="str">
        <f xml:space="preserve">
IF(K112="ア",VLOOKUP(I112,ア!$A:$C,3,FALSE),
IF(K112="イ",VLOOKUP(I112,イ!$A:$C,3,FALSE),
IF(K112="ウ",HLOOKUP(I112,ウ!$1:$6,5,FALSE)&amp;HLOOKUP(I112,ウ!$1:$6,6,FALSE),
IF(K112="エ",VLOOKUP(I112,エ!$A:$E,5,FALSE),""))))</f>
        <v/>
      </c>
      <c r="N111" s="309"/>
      <c r="O111" s="348"/>
      <c r="P111" s="333"/>
      <c r="Q111" s="301"/>
      <c r="R111" s="272" t="s">
        <v>2129</v>
      </c>
      <c r="S111" s="335"/>
      <c r="T111" s="273"/>
      <c r="U111" s="305" t="str">
        <f xml:space="preserve">
IF(T112="ア",VLOOKUP(R112,ア!$A:$C,2,FALSE),
IF(T112="イ",VLOOKUP(R112,イ!$A:$C,2,FALSE),
IF(T112="ウ",HLOOKUP(R112,ウ!$1:$6,4,FALSE),
IF(T112="エ",VLOOKUP(R112,エ!$A:$E,4,FALSE),""))))</f>
        <v/>
      </c>
      <c r="V111" s="307" t="str">
        <f xml:space="preserve">
IF(T112="ア",VLOOKUP(R112,ア!$A:$C,3,FALSE),
IF(T112="イ",VLOOKUP(R112,イ!$A:$C,3,FALSE),
IF(T112="ウ",HLOOKUP(R112,ウ!$1:$6,5,FALSE)&amp;HLOOKUP(R112,ウ!$1:$6,6,FALSE),
IF(T112="エ",VLOOKUP(R112,エ!$A:$E,5,FALSE),""))))</f>
        <v/>
      </c>
      <c r="W111" s="309"/>
      <c r="X111" s="348"/>
      <c r="Y111" s="356"/>
      <c r="Z111" s="346"/>
    </row>
    <row r="112" spans="1:26" s="170" customFormat="1" ht="25.95" customHeight="1" x14ac:dyDescent="0.45">
      <c r="A112" s="205"/>
      <c r="B112" s="336"/>
      <c r="C112" s="275"/>
      <c r="D112" s="306"/>
      <c r="E112" s="308"/>
      <c r="F112" s="310"/>
      <c r="G112" s="349"/>
      <c r="H112" s="334"/>
      <c r="I112" s="207"/>
      <c r="J112" s="336"/>
      <c r="K112" s="275"/>
      <c r="L112" s="306"/>
      <c r="M112" s="308"/>
      <c r="N112" s="310"/>
      <c r="O112" s="349"/>
      <c r="P112" s="334"/>
      <c r="Q112" s="302"/>
      <c r="R112" s="205"/>
      <c r="S112" s="336"/>
      <c r="T112" s="275"/>
      <c r="U112" s="306"/>
      <c r="V112" s="308"/>
      <c r="W112" s="310"/>
      <c r="X112" s="349"/>
      <c r="Y112" s="357"/>
      <c r="Z112" s="347"/>
    </row>
    <row r="113" spans="1:26" s="170" customFormat="1" ht="25.95" customHeight="1" x14ac:dyDescent="0.45">
      <c r="A113" s="272" t="s">
        <v>2099</v>
      </c>
      <c r="B113" s="335"/>
      <c r="C113" s="273"/>
      <c r="D113" s="305" t="str">
        <f xml:space="preserve">
IF(C114="ア",VLOOKUP(A114,ア!$A:$C,2,FALSE),
IF(C114="イ",VLOOKUP(A114,イ!$A:$C,2,FALSE),
IF(C114="ウ",HLOOKUP(A114,ウ!$1:$6,4,FALSE),
IF(C114="エ",VLOOKUP(A114,エ!$A:$E,4,FALSE),""))))</f>
        <v/>
      </c>
      <c r="E113" s="307" t="str">
        <f xml:space="preserve">
IF(C114="ア",VLOOKUP(A114,ア!$A:$C,3,FALSE),
IF(C114="イ",VLOOKUP(A114,イ!$A:$C,3,FALSE),
IF(C114="ウ",HLOOKUP(A114,ウ!$1:$6,5,FALSE)&amp;HLOOKUP(A114,ウ!$1:$6,6,FALSE),
IF(C114="エ",VLOOKUP(A114,エ!$A:$E,5,FALSE),""))))</f>
        <v/>
      </c>
      <c r="F113" s="309"/>
      <c r="G113" s="348"/>
      <c r="H113" s="333"/>
      <c r="I113" s="276" t="s">
        <v>2115</v>
      </c>
      <c r="J113" s="335"/>
      <c r="K113" s="273"/>
      <c r="L113" s="305" t="str">
        <f xml:space="preserve">
IF(K114="ア",VLOOKUP(I114,ア!$A:$C,2,FALSE),
IF(K114="イ",VLOOKUP(I114,イ!$A:$C,2,FALSE),
IF(K114="ウ",HLOOKUP(I114,ウ!$1:$6,4,FALSE),
IF(K114="エ",VLOOKUP(I114,エ!$A:$E,4,FALSE),""))))</f>
        <v/>
      </c>
      <c r="M113" s="307" t="str">
        <f xml:space="preserve">
IF(K114="ア",VLOOKUP(I114,ア!$A:$C,3,FALSE),
IF(K114="イ",VLOOKUP(I114,イ!$A:$C,3,FALSE),
IF(K114="ウ",HLOOKUP(I114,ウ!$1:$6,5,FALSE)&amp;HLOOKUP(I114,ウ!$1:$6,6,FALSE),
IF(K114="エ",VLOOKUP(I114,エ!$A:$E,5,FALSE),""))))</f>
        <v/>
      </c>
      <c r="N113" s="309"/>
      <c r="O113" s="348"/>
      <c r="P113" s="333"/>
      <c r="Q113" s="301"/>
      <c r="R113" s="272" t="s">
        <v>2130</v>
      </c>
      <c r="S113" s="335"/>
      <c r="T113" s="273"/>
      <c r="U113" s="305" t="str">
        <f xml:space="preserve">
IF(T114="ア",VLOOKUP(R114,ア!$A:$C,2,FALSE),
IF(T114="イ",VLOOKUP(R114,イ!$A:$C,2,FALSE),
IF(T114="ウ",HLOOKUP(R114,ウ!$1:$6,4,FALSE),
IF(T114="エ",VLOOKUP(R114,エ!$A:$E,4,FALSE),""))))</f>
        <v/>
      </c>
      <c r="V113" s="307" t="str">
        <f xml:space="preserve">
IF(T114="ア",VLOOKUP(R114,ア!$A:$C,3,FALSE),
IF(T114="イ",VLOOKUP(R114,イ!$A:$C,3,FALSE),
IF(T114="ウ",HLOOKUP(R114,ウ!$1:$6,5,FALSE)&amp;HLOOKUP(R114,ウ!$1:$6,6,FALSE),
IF(T114="エ",VLOOKUP(R114,エ!$A:$E,5,FALSE),""))))</f>
        <v/>
      </c>
      <c r="W113" s="309"/>
      <c r="X113" s="348"/>
      <c r="Y113" s="356"/>
      <c r="Z113" s="346"/>
    </row>
    <row r="114" spans="1:26" s="170" customFormat="1" ht="25.95" customHeight="1" x14ac:dyDescent="0.45">
      <c r="A114" s="205"/>
      <c r="B114" s="336"/>
      <c r="C114" s="275"/>
      <c r="D114" s="306"/>
      <c r="E114" s="308"/>
      <c r="F114" s="310"/>
      <c r="G114" s="349"/>
      <c r="H114" s="334"/>
      <c r="I114" s="207"/>
      <c r="J114" s="336"/>
      <c r="K114" s="275"/>
      <c r="L114" s="306"/>
      <c r="M114" s="308"/>
      <c r="N114" s="310"/>
      <c r="O114" s="349"/>
      <c r="P114" s="334"/>
      <c r="Q114" s="302"/>
      <c r="R114" s="205"/>
      <c r="S114" s="336"/>
      <c r="T114" s="275"/>
      <c r="U114" s="306"/>
      <c r="V114" s="308"/>
      <c r="W114" s="310"/>
      <c r="X114" s="349"/>
      <c r="Y114" s="357"/>
      <c r="Z114" s="347"/>
    </row>
    <row r="115" spans="1:26" s="170" customFormat="1" ht="25.95" customHeight="1" x14ac:dyDescent="0.45">
      <c r="A115" s="272" t="s">
        <v>2101</v>
      </c>
      <c r="B115" s="335"/>
      <c r="C115" s="273"/>
      <c r="D115" s="305" t="str">
        <f xml:space="preserve">
IF(C116="ア",VLOOKUP(A116,ア!$A:$C,2,FALSE),
IF(C116="イ",VLOOKUP(A116,イ!$A:$C,2,FALSE),
IF(C116="ウ",HLOOKUP(A116,ウ!$1:$6,4,FALSE),
IF(C116="エ",VLOOKUP(A116,エ!$A:$E,4,FALSE),""))))</f>
        <v/>
      </c>
      <c r="E115" s="307" t="str">
        <f xml:space="preserve">
IF(C116="ア",VLOOKUP(A116,ア!$A:$C,3,FALSE),
IF(C116="イ",VLOOKUP(A116,イ!$A:$C,3,FALSE),
IF(C116="ウ",HLOOKUP(A116,ウ!$1:$6,5,FALSE)&amp;HLOOKUP(A116,ウ!$1:$6,6,FALSE),
IF(C116="エ",VLOOKUP(A116,エ!$A:$E,5,FALSE),""))))</f>
        <v/>
      </c>
      <c r="F115" s="309"/>
      <c r="G115" s="348"/>
      <c r="H115" s="333"/>
      <c r="I115" s="276" t="s">
        <v>2116</v>
      </c>
      <c r="J115" s="335"/>
      <c r="K115" s="273"/>
      <c r="L115" s="305" t="str">
        <f xml:space="preserve">
IF(K116="ア",VLOOKUP(I116,ア!$A:$C,2,FALSE),
IF(K116="イ",VLOOKUP(I116,イ!$A:$C,2,FALSE),
IF(K116="ウ",HLOOKUP(I116,ウ!$1:$6,4,FALSE),
IF(K116="エ",VLOOKUP(I116,エ!$A:$E,4,FALSE),""))))</f>
        <v/>
      </c>
      <c r="M115" s="307" t="str">
        <f xml:space="preserve">
IF(K116="ア",VLOOKUP(I116,ア!$A:$C,3,FALSE),
IF(K116="イ",VLOOKUP(I116,イ!$A:$C,3,FALSE),
IF(K116="ウ",HLOOKUP(I116,ウ!$1:$6,5,FALSE)&amp;HLOOKUP(I116,ウ!$1:$6,6,FALSE),
IF(K116="エ",VLOOKUP(I116,エ!$A:$E,5,FALSE),""))))</f>
        <v/>
      </c>
      <c r="N115" s="309"/>
      <c r="O115" s="348"/>
      <c r="P115" s="333"/>
      <c r="Q115" s="301"/>
      <c r="R115" s="272" t="s">
        <v>2131</v>
      </c>
      <c r="S115" s="335"/>
      <c r="T115" s="273"/>
      <c r="U115" s="305" t="str">
        <f xml:space="preserve">
IF(T116="ア",VLOOKUP(R116,ア!$A:$C,2,FALSE),
IF(T116="イ",VLOOKUP(R116,イ!$A:$C,2,FALSE),
IF(T116="ウ",HLOOKUP(R116,ウ!$1:$6,4,FALSE),
IF(T116="エ",VLOOKUP(R116,エ!$A:$E,4,FALSE),""))))</f>
        <v/>
      </c>
      <c r="V115" s="307" t="str">
        <f xml:space="preserve">
IF(T116="ア",VLOOKUP(R116,ア!$A:$C,3,FALSE),
IF(T116="イ",VLOOKUP(R116,イ!$A:$C,3,FALSE),
IF(T116="ウ",HLOOKUP(R116,ウ!$1:$6,5,FALSE)&amp;HLOOKUP(R116,ウ!$1:$6,6,FALSE),
IF(T116="エ",VLOOKUP(R116,エ!$A:$E,5,FALSE),""))))</f>
        <v/>
      </c>
      <c r="W115" s="309"/>
      <c r="X115" s="348"/>
      <c r="Y115" s="356"/>
      <c r="Z115" s="346"/>
    </row>
    <row r="116" spans="1:26" s="170" customFormat="1" ht="25.95" customHeight="1" x14ac:dyDescent="0.45">
      <c r="A116" s="205"/>
      <c r="B116" s="336"/>
      <c r="C116" s="275"/>
      <c r="D116" s="306"/>
      <c r="E116" s="308"/>
      <c r="F116" s="310"/>
      <c r="G116" s="349"/>
      <c r="H116" s="334"/>
      <c r="I116" s="207"/>
      <c r="J116" s="336"/>
      <c r="K116" s="275"/>
      <c r="L116" s="306"/>
      <c r="M116" s="308"/>
      <c r="N116" s="310"/>
      <c r="O116" s="349"/>
      <c r="P116" s="334"/>
      <c r="Q116" s="302"/>
      <c r="R116" s="205"/>
      <c r="S116" s="336"/>
      <c r="T116" s="275"/>
      <c r="U116" s="306"/>
      <c r="V116" s="308"/>
      <c r="W116" s="310"/>
      <c r="X116" s="349"/>
      <c r="Y116" s="357"/>
      <c r="Z116" s="347"/>
    </row>
    <row r="117" spans="1:26" s="170" customFormat="1" ht="25.95" customHeight="1" x14ac:dyDescent="0.45">
      <c r="A117" s="272" t="s">
        <v>7847</v>
      </c>
      <c r="B117" s="335"/>
      <c r="C117" s="273"/>
      <c r="D117" s="305" t="str">
        <f xml:space="preserve">
IF(C118="ア",VLOOKUP(A118,ア!$A:$C,2,FALSE),
IF(C118="イ",VLOOKUP(A118,イ!$A:$C,2,FALSE),
IF(C118="ウ",HLOOKUP(A118,ウ!$1:$6,4,FALSE),
IF(C118="エ",VLOOKUP(A118,エ!$A:$E,4,FALSE),""))))</f>
        <v/>
      </c>
      <c r="E117" s="307" t="str">
        <f xml:space="preserve">
IF(C118="ア",VLOOKUP(A118,ア!$A:$C,3,FALSE),
IF(C118="イ",VLOOKUP(A118,イ!$A:$C,3,FALSE),
IF(C118="ウ",HLOOKUP(A118,ウ!$1:$6,5,FALSE)&amp;HLOOKUP(A118,ウ!$1:$6,6,FALSE),
IF(C118="エ",VLOOKUP(A118,エ!$A:$E,5,FALSE),""))))</f>
        <v/>
      </c>
      <c r="F117" s="309"/>
      <c r="G117" s="348"/>
      <c r="H117" s="333"/>
      <c r="I117" s="276" t="s">
        <v>2117</v>
      </c>
      <c r="J117" s="335"/>
      <c r="K117" s="273"/>
      <c r="L117" s="305" t="str">
        <f xml:space="preserve">
IF(K118="ア",VLOOKUP(I118,ア!$A:$C,2,FALSE),
IF(K118="イ",VLOOKUP(I118,イ!$A:$C,2,FALSE),
IF(K118="ウ",HLOOKUP(I118,ウ!$1:$6,4,FALSE),
IF(K118="エ",VLOOKUP(I118,エ!$A:$E,4,FALSE),""))))</f>
        <v/>
      </c>
      <c r="M117" s="307" t="str">
        <f xml:space="preserve">
IF(K118="ア",VLOOKUP(I118,ア!$A:$C,3,FALSE),
IF(K118="イ",VLOOKUP(I118,イ!$A:$C,3,FALSE),
IF(K118="ウ",HLOOKUP(I118,ウ!$1:$6,5,FALSE)&amp;HLOOKUP(I118,ウ!$1:$6,6,FALSE),
IF(K118="エ",VLOOKUP(I118,エ!$A:$E,5,FALSE),""))))</f>
        <v/>
      </c>
      <c r="N117" s="309"/>
      <c r="O117" s="348"/>
      <c r="P117" s="333"/>
      <c r="Q117" s="301"/>
      <c r="R117" s="272" t="s">
        <v>2132</v>
      </c>
      <c r="S117" s="335"/>
      <c r="T117" s="273"/>
      <c r="U117" s="305" t="str">
        <f xml:space="preserve">
IF(T118="ア",VLOOKUP(R118,ア!$A:$C,2,FALSE),
IF(T118="イ",VLOOKUP(R118,イ!$A:$C,2,FALSE),
IF(T118="ウ",HLOOKUP(R118,ウ!$1:$6,4,FALSE),
IF(T118="エ",VLOOKUP(R118,エ!$A:$E,4,FALSE),""))))</f>
        <v/>
      </c>
      <c r="V117" s="307" t="str">
        <f xml:space="preserve">
IF(T118="ア",VLOOKUP(R118,ア!$A:$C,3,FALSE),
IF(T118="イ",VLOOKUP(R118,イ!$A:$C,3,FALSE),
IF(T118="ウ",HLOOKUP(R118,ウ!$1:$6,5,FALSE)&amp;HLOOKUP(R118,ウ!$1:$6,6,FALSE),
IF(T118="エ",VLOOKUP(R118,エ!$A:$E,5,FALSE),""))))</f>
        <v/>
      </c>
      <c r="W117" s="309"/>
      <c r="X117" s="348"/>
      <c r="Y117" s="356"/>
      <c r="Z117" s="346"/>
    </row>
    <row r="118" spans="1:26" s="170" customFormat="1" ht="25.95" customHeight="1" x14ac:dyDescent="0.45">
      <c r="A118" s="205"/>
      <c r="B118" s="336"/>
      <c r="C118" s="275"/>
      <c r="D118" s="306"/>
      <c r="E118" s="308"/>
      <c r="F118" s="310"/>
      <c r="G118" s="349"/>
      <c r="H118" s="334"/>
      <c r="I118" s="207"/>
      <c r="J118" s="336"/>
      <c r="K118" s="275"/>
      <c r="L118" s="306"/>
      <c r="M118" s="308"/>
      <c r="N118" s="310"/>
      <c r="O118" s="349"/>
      <c r="P118" s="334"/>
      <c r="Q118" s="302"/>
      <c r="R118" s="205"/>
      <c r="S118" s="336"/>
      <c r="T118" s="275"/>
      <c r="U118" s="306"/>
      <c r="V118" s="308"/>
      <c r="W118" s="310"/>
      <c r="X118" s="349"/>
      <c r="Y118" s="357"/>
      <c r="Z118" s="347"/>
    </row>
    <row r="119" spans="1:26" s="170" customFormat="1" ht="25.95" customHeight="1" x14ac:dyDescent="0.45">
      <c r="A119" s="272" t="s">
        <v>7848</v>
      </c>
      <c r="B119" s="335"/>
      <c r="C119" s="273"/>
      <c r="D119" s="305" t="str">
        <f xml:space="preserve">
IF(C120="ア",VLOOKUP(A120,ア!$A:$C,2,FALSE),
IF(C120="イ",VLOOKUP(A120,イ!$A:$C,2,FALSE),
IF(C120="ウ",HLOOKUP(A120,ウ!$1:$6,4,FALSE),
IF(C120="エ",VLOOKUP(A120,エ!$A:$E,4,FALSE),""))))</f>
        <v/>
      </c>
      <c r="E119" s="307" t="str">
        <f xml:space="preserve">
IF(C120="ア",VLOOKUP(A120,ア!$A:$C,3,FALSE),
IF(C120="イ",VLOOKUP(A120,イ!$A:$C,3,FALSE),
IF(C120="ウ",HLOOKUP(A120,ウ!$1:$6,5,FALSE)&amp;HLOOKUP(A120,ウ!$1:$6,6,FALSE),
IF(C120="エ",VLOOKUP(A120,エ!$A:$E,5,FALSE),""))))</f>
        <v/>
      </c>
      <c r="F119" s="309"/>
      <c r="G119" s="348"/>
      <c r="H119" s="333"/>
      <c r="I119" s="276" t="s">
        <v>2118</v>
      </c>
      <c r="J119" s="335"/>
      <c r="K119" s="273"/>
      <c r="L119" s="305" t="str">
        <f xml:space="preserve">
IF(K120="ア",VLOOKUP(I120,ア!$A:$C,2,FALSE),
IF(K120="イ",VLOOKUP(I120,イ!$A:$C,2,FALSE),
IF(K120="ウ",HLOOKUP(I120,ウ!$1:$6,4,FALSE),
IF(K120="エ",VLOOKUP(I120,エ!$A:$E,4,FALSE),""))))</f>
        <v/>
      </c>
      <c r="M119" s="307" t="str">
        <f xml:space="preserve">
IF(K120="ア",VLOOKUP(I120,ア!$A:$C,3,FALSE),
IF(K120="イ",VLOOKUP(I120,イ!$A:$C,3,FALSE),
IF(K120="ウ",HLOOKUP(I120,ウ!$1:$6,5,FALSE)&amp;HLOOKUP(I120,ウ!$1:$6,6,FALSE),
IF(K120="エ",VLOOKUP(I120,エ!$A:$E,5,FALSE),""))))</f>
        <v/>
      </c>
      <c r="N119" s="309"/>
      <c r="O119" s="348"/>
      <c r="P119" s="333"/>
      <c r="Q119" s="301"/>
      <c r="R119" s="272" t="s">
        <v>2133</v>
      </c>
      <c r="S119" s="335"/>
      <c r="T119" s="273"/>
      <c r="U119" s="305" t="str">
        <f xml:space="preserve">
IF(T120="ア",VLOOKUP(R120,ア!$A:$C,2,FALSE),
IF(T120="イ",VLOOKUP(R120,イ!$A:$C,2,FALSE),
IF(T120="ウ",HLOOKUP(R120,ウ!$1:$6,4,FALSE),
IF(T120="エ",VLOOKUP(R120,エ!$A:$E,4,FALSE),""))))</f>
        <v/>
      </c>
      <c r="V119" s="307" t="str">
        <f xml:space="preserve">
IF(T120="ア",VLOOKUP(R120,ア!$A:$C,3,FALSE),
IF(T120="イ",VLOOKUP(R120,イ!$A:$C,3,FALSE),
IF(T120="ウ",HLOOKUP(R120,ウ!$1:$6,5,FALSE)&amp;HLOOKUP(R120,ウ!$1:$6,6,FALSE),
IF(T120="エ",VLOOKUP(R120,エ!$A:$E,5,FALSE),""))))</f>
        <v/>
      </c>
      <c r="W119" s="309"/>
      <c r="X119" s="348"/>
      <c r="Y119" s="356"/>
      <c r="Z119" s="346"/>
    </row>
    <row r="120" spans="1:26" s="170" customFormat="1" ht="25.95" customHeight="1" x14ac:dyDescent="0.45">
      <c r="A120" s="205"/>
      <c r="B120" s="336"/>
      <c r="C120" s="275"/>
      <c r="D120" s="306"/>
      <c r="E120" s="308"/>
      <c r="F120" s="310"/>
      <c r="G120" s="349"/>
      <c r="H120" s="334"/>
      <c r="I120" s="207"/>
      <c r="J120" s="336"/>
      <c r="K120" s="275"/>
      <c r="L120" s="306"/>
      <c r="M120" s="308"/>
      <c r="N120" s="310"/>
      <c r="O120" s="349"/>
      <c r="P120" s="334"/>
      <c r="Q120" s="302"/>
      <c r="R120" s="205"/>
      <c r="S120" s="336"/>
      <c r="T120" s="275"/>
      <c r="U120" s="306"/>
      <c r="V120" s="308"/>
      <c r="W120" s="310"/>
      <c r="X120" s="349"/>
      <c r="Y120" s="357"/>
      <c r="Z120" s="347"/>
    </row>
    <row r="121" spans="1:26" s="170" customFormat="1" ht="25.95" customHeight="1" x14ac:dyDescent="0.45">
      <c r="A121" s="272" t="s">
        <v>7849</v>
      </c>
      <c r="B121" s="335"/>
      <c r="C121" s="273"/>
      <c r="D121" s="305" t="str">
        <f xml:space="preserve">
IF(C122="ア",VLOOKUP(A122,ア!$A:$C,2,FALSE),
IF(C122="イ",VLOOKUP(A122,イ!$A:$C,2,FALSE),
IF(C122="ウ",HLOOKUP(A122,ウ!$1:$6,4,FALSE),
IF(C122="エ",VLOOKUP(A122,エ!$A:$E,4,FALSE),""))))</f>
        <v/>
      </c>
      <c r="E121" s="307" t="str">
        <f xml:space="preserve">
IF(C122="ア",VLOOKUP(A122,ア!$A:$C,3,FALSE),
IF(C122="イ",VLOOKUP(A122,イ!$A:$C,3,FALSE),
IF(C122="ウ",HLOOKUP(A122,ウ!$1:$6,5,FALSE)&amp;HLOOKUP(A122,ウ!$1:$6,6,FALSE),
IF(C122="エ",VLOOKUP(A122,エ!$A:$E,5,FALSE),""))))</f>
        <v/>
      </c>
      <c r="F121" s="309"/>
      <c r="G121" s="348"/>
      <c r="H121" s="333"/>
      <c r="I121" s="276" t="s">
        <v>2119</v>
      </c>
      <c r="J121" s="335"/>
      <c r="K121" s="273"/>
      <c r="L121" s="305" t="str">
        <f xml:space="preserve">
IF(K122="ア",VLOOKUP(I122,ア!$A:$C,2,FALSE),
IF(K122="イ",VLOOKUP(I122,イ!$A:$C,2,FALSE),
IF(K122="ウ",HLOOKUP(I122,ウ!$1:$6,4,FALSE),
IF(K122="エ",VLOOKUP(I122,エ!$A:$E,4,FALSE),""))))</f>
        <v/>
      </c>
      <c r="M121" s="307" t="str">
        <f xml:space="preserve">
IF(K122="ア",VLOOKUP(I122,ア!$A:$C,3,FALSE),
IF(K122="イ",VLOOKUP(I122,イ!$A:$C,3,FALSE),
IF(K122="ウ",HLOOKUP(I122,ウ!$1:$6,5,FALSE)&amp;HLOOKUP(I122,ウ!$1:$6,6,FALSE),
IF(K122="エ",VLOOKUP(I122,エ!$A:$E,5,FALSE),""))))</f>
        <v/>
      </c>
      <c r="N121" s="309"/>
      <c r="O121" s="348"/>
      <c r="P121" s="333"/>
      <c r="Q121" s="301"/>
      <c r="R121" s="272" t="s">
        <v>2134</v>
      </c>
      <c r="S121" s="335"/>
      <c r="T121" s="273"/>
      <c r="U121" s="305" t="str">
        <f xml:space="preserve">
IF(T122="ア",VLOOKUP(R122,ア!$A:$C,2,FALSE),
IF(T122="イ",VLOOKUP(R122,イ!$A:$C,2,FALSE),
IF(T122="ウ",HLOOKUP(R122,ウ!$1:$6,4,FALSE),
IF(T122="エ",VLOOKUP(R122,エ!$A:$E,4,FALSE),""))))</f>
        <v/>
      </c>
      <c r="V121" s="307" t="str">
        <f xml:space="preserve">
IF(T122="ア",VLOOKUP(R122,ア!$A:$C,3,FALSE),
IF(T122="イ",VLOOKUP(R122,イ!$A:$C,3,FALSE),
IF(T122="ウ",HLOOKUP(R122,ウ!$1:$6,5,FALSE)&amp;HLOOKUP(R122,ウ!$1:$6,6,FALSE),
IF(T122="エ",VLOOKUP(R122,エ!$A:$E,5,FALSE),""))))</f>
        <v/>
      </c>
      <c r="W121" s="309"/>
      <c r="X121" s="348"/>
      <c r="Y121" s="356"/>
      <c r="Z121" s="346"/>
    </row>
    <row r="122" spans="1:26" s="170" customFormat="1" ht="25.95" customHeight="1" x14ac:dyDescent="0.45">
      <c r="A122" s="205"/>
      <c r="B122" s="336"/>
      <c r="C122" s="275"/>
      <c r="D122" s="306"/>
      <c r="E122" s="308"/>
      <c r="F122" s="310"/>
      <c r="G122" s="349"/>
      <c r="H122" s="334"/>
      <c r="I122" s="207"/>
      <c r="J122" s="336"/>
      <c r="K122" s="275"/>
      <c r="L122" s="306"/>
      <c r="M122" s="308"/>
      <c r="N122" s="310"/>
      <c r="O122" s="349"/>
      <c r="P122" s="334"/>
      <c r="Q122" s="302"/>
      <c r="R122" s="205"/>
      <c r="S122" s="336"/>
      <c r="T122" s="275"/>
      <c r="U122" s="306"/>
      <c r="V122" s="308"/>
      <c r="W122" s="310"/>
      <c r="X122" s="349"/>
      <c r="Y122" s="357"/>
      <c r="Z122" s="347"/>
    </row>
    <row r="123" spans="1:26" s="170" customFormat="1" ht="25.95" customHeight="1" x14ac:dyDescent="0.45">
      <c r="A123" s="272" t="s">
        <v>7850</v>
      </c>
      <c r="B123" s="335"/>
      <c r="C123" s="273"/>
      <c r="D123" s="305" t="str">
        <f xml:space="preserve">
IF(C124="ア",VLOOKUP(A124,ア!$A:$C,2,FALSE),
IF(C124="イ",VLOOKUP(A124,イ!$A:$C,2,FALSE),
IF(C124="ウ",HLOOKUP(A124,ウ!$1:$6,4,FALSE),
IF(C124="エ",VLOOKUP(A124,エ!$A:$E,4,FALSE),""))))</f>
        <v/>
      </c>
      <c r="E123" s="307" t="str">
        <f xml:space="preserve">
IF(C124="ア",VLOOKUP(A124,ア!$A:$C,3,FALSE),
IF(C124="イ",VLOOKUP(A124,イ!$A:$C,3,FALSE),
IF(C124="ウ",HLOOKUP(A124,ウ!$1:$6,5,FALSE)&amp;HLOOKUP(A124,ウ!$1:$6,6,FALSE),
IF(C124="エ",VLOOKUP(A124,エ!$A:$E,5,FALSE),""))))</f>
        <v/>
      </c>
      <c r="F123" s="309"/>
      <c r="G123" s="348"/>
      <c r="H123" s="333"/>
      <c r="I123" s="276" t="s">
        <v>2120</v>
      </c>
      <c r="J123" s="335"/>
      <c r="K123" s="273"/>
      <c r="L123" s="305" t="str">
        <f xml:space="preserve">
IF(K124="ア",VLOOKUP(I124,ア!$A:$C,2,FALSE),
IF(K124="イ",VLOOKUP(I124,イ!$A:$C,2,FALSE),
IF(K124="ウ",HLOOKUP(I124,ウ!$1:$6,4,FALSE),
IF(K124="エ",VLOOKUP(I124,エ!$A:$E,4,FALSE),""))))</f>
        <v/>
      </c>
      <c r="M123" s="307" t="str">
        <f xml:space="preserve">
IF(K124="ア",VLOOKUP(I124,ア!$A:$C,3,FALSE),
IF(K124="イ",VLOOKUP(I124,イ!$A:$C,3,FALSE),
IF(K124="ウ",HLOOKUP(I124,ウ!$1:$6,5,FALSE)&amp;HLOOKUP(I124,ウ!$1:$6,6,FALSE),
IF(K124="エ",VLOOKUP(I124,エ!$A:$E,5,FALSE),""))))</f>
        <v/>
      </c>
      <c r="N123" s="309"/>
      <c r="O123" s="348"/>
      <c r="P123" s="333"/>
      <c r="Q123" s="301"/>
      <c r="R123" s="272" t="s">
        <v>2135</v>
      </c>
      <c r="S123" s="335"/>
      <c r="T123" s="273"/>
      <c r="U123" s="305" t="str">
        <f xml:space="preserve">
IF(T124="ア",VLOOKUP(R124,ア!$A:$C,2,FALSE),
IF(T124="イ",VLOOKUP(R124,イ!$A:$C,2,FALSE),
IF(T124="ウ",HLOOKUP(R124,ウ!$1:$6,4,FALSE),
IF(T124="エ",VLOOKUP(R124,エ!$A:$E,4,FALSE),""))))</f>
        <v/>
      </c>
      <c r="V123" s="307" t="str">
        <f xml:space="preserve">
IF(T124="ア",VLOOKUP(R124,ア!$A:$C,3,FALSE),
IF(T124="イ",VLOOKUP(R124,イ!$A:$C,3,FALSE),
IF(T124="ウ",HLOOKUP(R124,ウ!$1:$6,5,FALSE)&amp;HLOOKUP(R124,ウ!$1:$6,6,FALSE),
IF(T124="エ",VLOOKUP(R124,エ!$A:$E,5,FALSE),""))))</f>
        <v/>
      </c>
      <c r="W123" s="309"/>
      <c r="X123" s="348"/>
      <c r="Y123" s="356"/>
      <c r="Z123" s="346"/>
    </row>
    <row r="124" spans="1:26" s="170" customFormat="1" ht="25.95" customHeight="1" x14ac:dyDescent="0.45">
      <c r="A124" s="205"/>
      <c r="B124" s="336"/>
      <c r="C124" s="275"/>
      <c r="D124" s="306"/>
      <c r="E124" s="308"/>
      <c r="F124" s="310"/>
      <c r="G124" s="349"/>
      <c r="H124" s="334"/>
      <c r="I124" s="207"/>
      <c r="J124" s="336"/>
      <c r="K124" s="275"/>
      <c r="L124" s="306"/>
      <c r="M124" s="308"/>
      <c r="N124" s="310"/>
      <c r="O124" s="349"/>
      <c r="P124" s="334"/>
      <c r="Q124" s="302"/>
      <c r="R124" s="205"/>
      <c r="S124" s="336"/>
      <c r="T124" s="275"/>
      <c r="U124" s="306"/>
      <c r="V124" s="308"/>
      <c r="W124" s="310"/>
      <c r="X124" s="349"/>
      <c r="Y124" s="357"/>
      <c r="Z124" s="347"/>
    </row>
    <row r="125" spans="1:26" s="170" customFormat="1" ht="25.95" customHeight="1" x14ac:dyDescent="0.45">
      <c r="A125" s="272" t="s">
        <v>7851</v>
      </c>
      <c r="B125" s="335"/>
      <c r="C125" s="273"/>
      <c r="D125" s="305" t="str">
        <f xml:space="preserve">
IF(C126="ア",VLOOKUP(A126,ア!$A:$C,2,FALSE),
IF(C126="イ",VLOOKUP(A126,イ!$A:$C,2,FALSE),
IF(C126="ウ",HLOOKUP(A126,ウ!$1:$6,4,FALSE),
IF(C126="エ",VLOOKUP(A126,エ!$A:$E,4,FALSE),""))))</f>
        <v/>
      </c>
      <c r="E125" s="307" t="str">
        <f xml:space="preserve">
IF(C126="ア",VLOOKUP(A126,ア!$A:$C,3,FALSE),
IF(C126="イ",VLOOKUP(A126,イ!$A:$C,3,FALSE),
IF(C126="ウ",HLOOKUP(A126,ウ!$1:$6,5,FALSE)&amp;HLOOKUP(A126,ウ!$1:$6,6,FALSE),
IF(C126="エ",VLOOKUP(A126,エ!$A:$E,5,FALSE),""))))</f>
        <v/>
      </c>
      <c r="F125" s="309"/>
      <c r="G125" s="348"/>
      <c r="H125" s="333"/>
      <c r="I125" s="276" t="s">
        <v>2121</v>
      </c>
      <c r="J125" s="335"/>
      <c r="K125" s="273"/>
      <c r="L125" s="305" t="str">
        <f xml:space="preserve">
IF(K126="ア",VLOOKUP(I126,ア!$A:$C,2,FALSE),
IF(K126="イ",VLOOKUP(I126,イ!$A:$C,2,FALSE),
IF(K126="ウ",HLOOKUP(I126,ウ!$1:$6,4,FALSE),
IF(K126="エ",VLOOKUP(I126,エ!$A:$E,4,FALSE),""))))</f>
        <v/>
      </c>
      <c r="M125" s="307" t="str">
        <f xml:space="preserve">
IF(K126="ア",VLOOKUP(I126,ア!$A:$C,3,FALSE),
IF(K126="イ",VLOOKUP(I126,イ!$A:$C,3,FALSE),
IF(K126="ウ",HLOOKUP(I126,ウ!$1:$6,5,FALSE)&amp;HLOOKUP(I126,ウ!$1:$6,6,FALSE),
IF(K126="エ",VLOOKUP(I126,エ!$A:$E,5,FALSE),""))))</f>
        <v/>
      </c>
      <c r="N125" s="309"/>
      <c r="O125" s="348"/>
      <c r="P125" s="333"/>
      <c r="Q125" s="301"/>
      <c r="R125" s="272" t="s">
        <v>2136</v>
      </c>
      <c r="S125" s="335"/>
      <c r="T125" s="273"/>
      <c r="U125" s="305" t="str">
        <f xml:space="preserve">
IF(T126="ア",VLOOKUP(R126,ア!$A:$C,2,FALSE),
IF(T126="イ",VLOOKUP(R126,イ!$A:$C,2,FALSE),
IF(T126="ウ",HLOOKUP(R126,ウ!$1:$6,4,FALSE),
IF(T126="エ",VLOOKUP(R126,エ!$A:$E,4,FALSE),""))))</f>
        <v/>
      </c>
      <c r="V125" s="307" t="str">
        <f xml:space="preserve">
IF(T126="ア",VLOOKUP(R126,ア!$A:$C,3,FALSE),
IF(T126="イ",VLOOKUP(R126,イ!$A:$C,3,FALSE),
IF(T126="ウ",HLOOKUP(R126,ウ!$1:$6,5,FALSE)&amp;HLOOKUP(R126,ウ!$1:$6,6,FALSE),
IF(T126="エ",VLOOKUP(R126,エ!$A:$E,5,FALSE),""))))</f>
        <v/>
      </c>
      <c r="W125" s="309"/>
      <c r="X125" s="348"/>
      <c r="Y125" s="356"/>
      <c r="Z125" s="346"/>
    </row>
    <row r="126" spans="1:26" s="170" customFormat="1" ht="25.95" customHeight="1" x14ac:dyDescent="0.45">
      <c r="A126" s="205"/>
      <c r="B126" s="336"/>
      <c r="C126" s="275"/>
      <c r="D126" s="306"/>
      <c r="E126" s="308"/>
      <c r="F126" s="310"/>
      <c r="G126" s="349"/>
      <c r="H126" s="334"/>
      <c r="I126" s="207"/>
      <c r="J126" s="336"/>
      <c r="K126" s="275"/>
      <c r="L126" s="306"/>
      <c r="M126" s="308"/>
      <c r="N126" s="310"/>
      <c r="O126" s="349"/>
      <c r="P126" s="334"/>
      <c r="Q126" s="302"/>
      <c r="R126" s="205"/>
      <c r="S126" s="336"/>
      <c r="T126" s="275"/>
      <c r="U126" s="306"/>
      <c r="V126" s="308"/>
      <c r="W126" s="310"/>
      <c r="X126" s="349"/>
      <c r="Y126" s="357"/>
      <c r="Z126" s="347"/>
    </row>
    <row r="127" spans="1:26" s="170" customFormat="1" ht="25.95" customHeight="1" x14ac:dyDescent="0.45">
      <c r="A127" s="272" t="s">
        <v>7852</v>
      </c>
      <c r="B127" s="335"/>
      <c r="C127" s="273"/>
      <c r="D127" s="305" t="str">
        <f xml:space="preserve">
IF(C128="ア",VLOOKUP(A128,ア!$A:$C,2,FALSE),
IF(C128="イ",VLOOKUP(A128,イ!$A:$C,2,FALSE),
IF(C128="ウ",HLOOKUP(A128,ウ!$1:$6,4,FALSE),
IF(C128="エ",VLOOKUP(A128,エ!$A:$E,4,FALSE),""))))</f>
        <v/>
      </c>
      <c r="E127" s="307" t="str">
        <f xml:space="preserve">
IF(C128="ア",VLOOKUP(A128,ア!$A:$C,3,FALSE),
IF(C128="イ",VLOOKUP(A128,イ!$A:$C,3,FALSE),
IF(C128="ウ",HLOOKUP(A128,ウ!$1:$6,5,FALSE)&amp;HLOOKUP(A128,ウ!$1:$6,6,FALSE),
IF(C128="エ",VLOOKUP(A128,エ!$A:$E,5,FALSE),""))))</f>
        <v/>
      </c>
      <c r="F127" s="309"/>
      <c r="G127" s="348"/>
      <c r="H127" s="333"/>
      <c r="I127" s="276" t="s">
        <v>2122</v>
      </c>
      <c r="J127" s="335"/>
      <c r="K127" s="273"/>
      <c r="L127" s="305" t="str">
        <f xml:space="preserve">
IF(K128="ア",VLOOKUP(I128,ア!$A:$C,2,FALSE),
IF(K128="イ",VLOOKUP(I128,イ!$A:$C,2,FALSE),
IF(K128="ウ",HLOOKUP(I128,ウ!$1:$6,4,FALSE),
IF(K128="エ",VLOOKUP(I128,エ!$A:$E,4,FALSE),""))))</f>
        <v/>
      </c>
      <c r="M127" s="307" t="str">
        <f xml:space="preserve">
IF(K128="ア",VLOOKUP(I128,ア!$A:$C,3,FALSE),
IF(K128="イ",VLOOKUP(I128,イ!$A:$C,3,FALSE),
IF(K128="ウ",HLOOKUP(I128,ウ!$1:$6,5,FALSE)&amp;HLOOKUP(I128,ウ!$1:$6,6,FALSE),
IF(K128="エ",VLOOKUP(I128,エ!$A:$E,5,FALSE),""))))</f>
        <v/>
      </c>
      <c r="N127" s="309"/>
      <c r="O127" s="348"/>
      <c r="P127" s="333"/>
      <c r="Q127" s="301"/>
      <c r="R127" s="272" t="s">
        <v>2137</v>
      </c>
      <c r="S127" s="335"/>
      <c r="T127" s="273"/>
      <c r="U127" s="305" t="str">
        <f xml:space="preserve">
IF(T128="ア",VLOOKUP(R128,ア!$A:$C,2,FALSE),
IF(T128="イ",VLOOKUP(R128,イ!$A:$C,2,FALSE),
IF(T128="ウ",HLOOKUP(R128,ウ!$1:$6,4,FALSE),
IF(T128="エ",VLOOKUP(R128,エ!$A:$E,4,FALSE),""))))</f>
        <v/>
      </c>
      <c r="V127" s="307" t="str">
        <f xml:space="preserve">
IF(T128="ア",VLOOKUP(R128,ア!$A:$C,3,FALSE),
IF(T128="イ",VLOOKUP(R128,イ!$A:$C,3,FALSE),
IF(T128="ウ",HLOOKUP(R128,ウ!$1:$6,5,FALSE)&amp;HLOOKUP(R128,ウ!$1:$6,6,FALSE),
IF(T128="エ",VLOOKUP(R128,エ!$A:$E,5,FALSE),""))))</f>
        <v/>
      </c>
      <c r="W127" s="309"/>
      <c r="X127" s="348"/>
      <c r="Y127" s="356"/>
      <c r="Z127" s="346"/>
    </row>
    <row r="128" spans="1:26" s="170" customFormat="1" ht="25.95" customHeight="1" x14ac:dyDescent="0.45">
      <c r="A128" s="205"/>
      <c r="B128" s="336"/>
      <c r="C128" s="275"/>
      <c r="D128" s="306"/>
      <c r="E128" s="308"/>
      <c r="F128" s="310"/>
      <c r="G128" s="349"/>
      <c r="H128" s="334"/>
      <c r="I128" s="207"/>
      <c r="J128" s="336"/>
      <c r="K128" s="275"/>
      <c r="L128" s="306"/>
      <c r="M128" s="308"/>
      <c r="N128" s="310"/>
      <c r="O128" s="349"/>
      <c r="P128" s="334"/>
      <c r="Q128" s="302"/>
      <c r="R128" s="205"/>
      <c r="S128" s="336"/>
      <c r="T128" s="275"/>
      <c r="U128" s="306"/>
      <c r="V128" s="308"/>
      <c r="W128" s="310"/>
      <c r="X128" s="349"/>
      <c r="Y128" s="357"/>
      <c r="Z128" s="347"/>
    </row>
    <row r="129" spans="1:26" s="170" customFormat="1" ht="25.95" customHeight="1" x14ac:dyDescent="0.45">
      <c r="A129" s="272" t="s">
        <v>7853</v>
      </c>
      <c r="B129" s="335"/>
      <c r="C129" s="273"/>
      <c r="D129" s="305" t="str">
        <f xml:space="preserve">
IF(C130="ア",VLOOKUP(A130,ア!$A:$C,2,FALSE),
IF(C130="イ",VLOOKUP(A130,イ!$A:$C,2,FALSE),
IF(C130="ウ",HLOOKUP(A130,ウ!$1:$6,4,FALSE),
IF(C130="エ",VLOOKUP(A130,エ!$A:$E,4,FALSE),""))))</f>
        <v/>
      </c>
      <c r="E129" s="307" t="str">
        <f xml:space="preserve">
IF(C130="ア",VLOOKUP(A130,ア!$A:$C,3,FALSE),
IF(C130="イ",VLOOKUP(A130,イ!$A:$C,3,FALSE),
IF(C130="ウ",HLOOKUP(A130,ウ!$1:$6,5,FALSE)&amp;HLOOKUP(A130,ウ!$1:$6,6,FALSE),
IF(C130="エ",VLOOKUP(A130,エ!$A:$E,5,FALSE),""))))</f>
        <v/>
      </c>
      <c r="F129" s="309"/>
      <c r="G129" s="348"/>
      <c r="H129" s="333"/>
      <c r="I129" s="276" t="s">
        <v>2123</v>
      </c>
      <c r="J129" s="335"/>
      <c r="K129" s="273"/>
      <c r="L129" s="305" t="str">
        <f xml:space="preserve">
IF(K130="ア",VLOOKUP(I130,ア!$A:$C,2,FALSE),
IF(K130="イ",VLOOKUP(I130,イ!$A:$C,2,FALSE),
IF(K130="ウ",HLOOKUP(I130,ウ!$1:$6,4,FALSE),
IF(K130="エ",VLOOKUP(I130,エ!$A:$E,4,FALSE),""))))</f>
        <v/>
      </c>
      <c r="M129" s="307" t="str">
        <f xml:space="preserve">
IF(K130="ア",VLOOKUP(I130,ア!$A:$C,3,FALSE),
IF(K130="イ",VLOOKUP(I130,イ!$A:$C,3,FALSE),
IF(K130="ウ",HLOOKUP(I130,ウ!$1:$6,5,FALSE)&amp;HLOOKUP(I130,ウ!$1:$6,6,FALSE),
IF(K130="エ",VLOOKUP(I130,エ!$A:$E,5,FALSE),""))))</f>
        <v/>
      </c>
      <c r="N129" s="309"/>
      <c r="O129" s="348"/>
      <c r="P129" s="333"/>
      <c r="Q129" s="301"/>
      <c r="R129" s="272" t="s">
        <v>2138</v>
      </c>
      <c r="S129" s="335"/>
      <c r="T129" s="273"/>
      <c r="U129" s="305" t="str">
        <f xml:space="preserve">
IF(T130="ア",VLOOKUP(R130,ア!$A:$C,2,FALSE),
IF(T130="イ",VLOOKUP(R130,イ!$A:$C,2,FALSE),
IF(T130="ウ",HLOOKUP(R130,ウ!$1:$6,4,FALSE),
IF(T130="エ",VLOOKUP(R130,エ!$A:$E,4,FALSE),""))))</f>
        <v/>
      </c>
      <c r="V129" s="307" t="str">
        <f xml:space="preserve">
IF(T130="ア",VLOOKUP(R130,ア!$A:$C,3,FALSE),
IF(T130="イ",VLOOKUP(R130,イ!$A:$C,3,FALSE),
IF(T130="ウ",HLOOKUP(R130,ウ!$1:$6,5,FALSE)&amp;HLOOKUP(R130,ウ!$1:$6,6,FALSE),
IF(T130="エ",VLOOKUP(R130,エ!$A:$E,5,FALSE),""))))</f>
        <v/>
      </c>
      <c r="W129" s="309"/>
      <c r="X129" s="348"/>
      <c r="Y129" s="356"/>
      <c r="Z129" s="346"/>
    </row>
    <row r="130" spans="1:26" s="170" customFormat="1" ht="25.95" customHeight="1" x14ac:dyDescent="0.45">
      <c r="A130" s="205"/>
      <c r="B130" s="336"/>
      <c r="C130" s="275"/>
      <c r="D130" s="306"/>
      <c r="E130" s="308"/>
      <c r="F130" s="310"/>
      <c r="G130" s="349"/>
      <c r="H130" s="334"/>
      <c r="I130" s="207"/>
      <c r="J130" s="336"/>
      <c r="K130" s="275"/>
      <c r="L130" s="306"/>
      <c r="M130" s="308"/>
      <c r="N130" s="310"/>
      <c r="O130" s="349"/>
      <c r="P130" s="334"/>
      <c r="Q130" s="302"/>
      <c r="R130" s="205"/>
      <c r="S130" s="336"/>
      <c r="T130" s="275"/>
      <c r="U130" s="306"/>
      <c r="V130" s="308"/>
      <c r="W130" s="310"/>
      <c r="X130" s="349"/>
      <c r="Y130" s="357"/>
      <c r="Z130" s="347"/>
    </row>
    <row r="131" spans="1:26" s="170" customFormat="1" ht="25.95" customHeight="1" x14ac:dyDescent="0.45">
      <c r="A131" s="272" t="s">
        <v>7854</v>
      </c>
      <c r="B131" s="335"/>
      <c r="C131" s="273"/>
      <c r="D131" s="305" t="str">
        <f xml:space="preserve">
IF(C132="ア",VLOOKUP(A132,ア!$A:$C,2,FALSE),
IF(C132="イ",VLOOKUP(A132,イ!$A:$C,2,FALSE),
IF(C132="ウ",HLOOKUP(A132,ウ!$1:$6,4,FALSE),
IF(C132="エ",VLOOKUP(A132,エ!$A:$E,4,FALSE),""))))</f>
        <v/>
      </c>
      <c r="E131" s="307" t="str">
        <f xml:space="preserve">
IF(C132="ア",VLOOKUP(A132,ア!$A:$C,3,FALSE),
IF(C132="イ",VLOOKUP(A132,イ!$A:$C,3,FALSE),
IF(C132="ウ",HLOOKUP(A132,ウ!$1:$6,5,FALSE)&amp;HLOOKUP(A132,ウ!$1:$6,6,FALSE),
IF(C132="エ",VLOOKUP(A132,エ!$A:$E,5,FALSE),""))))</f>
        <v/>
      </c>
      <c r="F131" s="309"/>
      <c r="G131" s="348"/>
      <c r="H131" s="333"/>
      <c r="I131" s="276" t="s">
        <v>2124</v>
      </c>
      <c r="J131" s="335"/>
      <c r="K131" s="273"/>
      <c r="L131" s="305" t="str">
        <f xml:space="preserve">
IF(K132="ア",VLOOKUP(I132,ア!$A:$C,2,FALSE),
IF(K132="イ",VLOOKUP(I132,イ!$A:$C,2,FALSE),
IF(K132="ウ",HLOOKUP(I132,ウ!$1:$6,4,FALSE),
IF(K132="エ",VLOOKUP(I132,エ!$A:$E,4,FALSE),""))))</f>
        <v/>
      </c>
      <c r="M131" s="307" t="str">
        <f xml:space="preserve">
IF(K132="ア",VLOOKUP(I132,ア!$A:$C,3,FALSE),
IF(K132="イ",VLOOKUP(I132,イ!$A:$C,3,FALSE),
IF(K132="ウ",HLOOKUP(I132,ウ!$1:$6,5,FALSE)&amp;HLOOKUP(I132,ウ!$1:$6,6,FALSE),
IF(K132="エ",VLOOKUP(I132,エ!$A:$E,5,FALSE),""))))</f>
        <v/>
      </c>
      <c r="N131" s="309"/>
      <c r="O131" s="348"/>
      <c r="P131" s="333"/>
      <c r="Q131" s="301"/>
      <c r="R131" s="272" t="s">
        <v>2139</v>
      </c>
      <c r="S131" s="335"/>
      <c r="T131" s="273"/>
      <c r="U131" s="305" t="str">
        <f xml:space="preserve">
IF(T132="ア",VLOOKUP(R132,ア!$A:$C,2,FALSE),
IF(T132="イ",VLOOKUP(R132,イ!$A:$C,2,FALSE),
IF(T132="ウ",HLOOKUP(R132,ウ!$1:$6,4,FALSE),
IF(T132="エ",VLOOKUP(R132,エ!$A:$E,4,FALSE),""))))</f>
        <v/>
      </c>
      <c r="V131" s="307" t="str">
        <f xml:space="preserve">
IF(T132="ア",VLOOKUP(R132,ア!$A:$C,3,FALSE),
IF(T132="イ",VLOOKUP(R132,イ!$A:$C,3,FALSE),
IF(T132="ウ",HLOOKUP(R132,ウ!$1:$6,5,FALSE)&amp;HLOOKUP(R132,ウ!$1:$6,6,FALSE),
IF(T132="エ",VLOOKUP(R132,エ!$A:$E,5,FALSE),""))))</f>
        <v/>
      </c>
      <c r="W131" s="309"/>
      <c r="X131" s="348"/>
      <c r="Y131" s="356"/>
      <c r="Z131" s="346"/>
    </row>
    <row r="132" spans="1:26" s="170" customFormat="1" ht="25.95" customHeight="1" x14ac:dyDescent="0.45">
      <c r="A132" s="205"/>
      <c r="B132" s="336"/>
      <c r="C132" s="275"/>
      <c r="D132" s="306"/>
      <c r="E132" s="308"/>
      <c r="F132" s="310"/>
      <c r="G132" s="349"/>
      <c r="H132" s="334"/>
      <c r="I132" s="207"/>
      <c r="J132" s="336"/>
      <c r="K132" s="275"/>
      <c r="L132" s="306"/>
      <c r="M132" s="308"/>
      <c r="N132" s="310"/>
      <c r="O132" s="349"/>
      <c r="P132" s="334"/>
      <c r="Q132" s="302"/>
      <c r="R132" s="205"/>
      <c r="S132" s="336"/>
      <c r="T132" s="275"/>
      <c r="U132" s="306"/>
      <c r="V132" s="308"/>
      <c r="W132" s="310"/>
      <c r="X132" s="349"/>
      <c r="Y132" s="357"/>
      <c r="Z132" s="347"/>
    </row>
    <row r="133" spans="1:26" s="170" customFormat="1" ht="25.95" customHeight="1" x14ac:dyDescent="0.45">
      <c r="A133" s="272" t="s">
        <v>7855</v>
      </c>
      <c r="B133" s="335"/>
      <c r="C133" s="273"/>
      <c r="D133" s="305" t="str">
        <f xml:space="preserve">
IF(C134="ア",VLOOKUP(A134,ア!$A:$C,2,FALSE),
IF(C134="イ",VLOOKUP(A134,イ!$A:$C,2,FALSE),
IF(C134="ウ",HLOOKUP(A134,ウ!$1:$6,4,FALSE),
IF(C134="エ",VLOOKUP(A134,エ!$A:$E,4,FALSE),""))))</f>
        <v/>
      </c>
      <c r="E133" s="307" t="str">
        <f xml:space="preserve">
IF(C134="ア",VLOOKUP(A134,ア!$A:$C,3,FALSE),
IF(C134="イ",VLOOKUP(A134,イ!$A:$C,3,FALSE),
IF(C134="ウ",HLOOKUP(A134,ウ!$1:$6,5,FALSE)&amp;HLOOKUP(A134,ウ!$1:$6,6,FALSE),
IF(C134="エ",VLOOKUP(A134,エ!$A:$E,5,FALSE),""))))</f>
        <v/>
      </c>
      <c r="F133" s="309"/>
      <c r="G133" s="348"/>
      <c r="H133" s="333"/>
      <c r="I133" s="276" t="s">
        <v>2125</v>
      </c>
      <c r="J133" s="335"/>
      <c r="K133" s="273"/>
      <c r="L133" s="305" t="str">
        <f xml:space="preserve">
IF(K134="ア",VLOOKUP(I134,ア!$A:$C,2,FALSE),
IF(K134="イ",VLOOKUP(I134,イ!$A:$C,2,FALSE),
IF(K134="ウ",HLOOKUP(I134,ウ!$1:$6,4,FALSE),
IF(K134="エ",VLOOKUP(I134,エ!$A:$E,4,FALSE),""))))</f>
        <v/>
      </c>
      <c r="M133" s="307" t="str">
        <f xml:space="preserve">
IF(K134="ア",VLOOKUP(I134,ア!$A:$C,3,FALSE),
IF(K134="イ",VLOOKUP(I134,イ!$A:$C,3,FALSE),
IF(K134="ウ",HLOOKUP(I134,ウ!$1:$6,5,FALSE)&amp;HLOOKUP(I134,ウ!$1:$6,6,FALSE),
IF(K134="エ",VLOOKUP(I134,エ!$A:$E,5,FALSE),""))))</f>
        <v/>
      </c>
      <c r="N133" s="309"/>
      <c r="O133" s="348"/>
      <c r="P133" s="333"/>
      <c r="Q133" s="301"/>
      <c r="R133" s="272" t="s">
        <v>2140</v>
      </c>
      <c r="S133" s="335"/>
      <c r="T133" s="273"/>
      <c r="U133" s="305" t="str">
        <f xml:space="preserve">
IF(T134="ア",VLOOKUP(R134,ア!$A:$C,2,FALSE),
IF(T134="イ",VLOOKUP(R134,イ!$A:$C,2,FALSE),
IF(T134="ウ",HLOOKUP(R134,ウ!$1:$6,4,FALSE),
IF(T134="エ",VLOOKUP(R134,エ!$A:$E,4,FALSE),""))))</f>
        <v/>
      </c>
      <c r="V133" s="307" t="str">
        <f xml:space="preserve">
IF(T134="ア",VLOOKUP(R134,ア!$A:$C,3,FALSE),
IF(T134="イ",VLOOKUP(R134,イ!$A:$C,3,FALSE),
IF(T134="ウ",HLOOKUP(R134,ウ!$1:$6,5,FALSE)&amp;HLOOKUP(R134,ウ!$1:$6,6,FALSE),
IF(T134="エ",VLOOKUP(R134,エ!$A:$E,5,FALSE),""))))</f>
        <v/>
      </c>
      <c r="W133" s="309"/>
      <c r="X133" s="348"/>
      <c r="Y133" s="356"/>
      <c r="Z133" s="346"/>
    </row>
    <row r="134" spans="1:26" s="170" customFormat="1" ht="25.95" customHeight="1" x14ac:dyDescent="0.45">
      <c r="A134" s="205"/>
      <c r="B134" s="336"/>
      <c r="C134" s="275"/>
      <c r="D134" s="306"/>
      <c r="E134" s="308"/>
      <c r="F134" s="310"/>
      <c r="G134" s="349"/>
      <c r="H134" s="334"/>
      <c r="I134" s="207"/>
      <c r="J134" s="336"/>
      <c r="K134" s="275"/>
      <c r="L134" s="306"/>
      <c r="M134" s="308"/>
      <c r="N134" s="310"/>
      <c r="O134" s="349"/>
      <c r="P134" s="334"/>
      <c r="Q134" s="302"/>
      <c r="R134" s="205"/>
      <c r="S134" s="336"/>
      <c r="T134" s="275"/>
      <c r="U134" s="306"/>
      <c r="V134" s="308"/>
      <c r="W134" s="310"/>
      <c r="X134" s="349"/>
      <c r="Y134" s="357"/>
      <c r="Z134" s="347"/>
    </row>
    <row r="135" spans="1:26" s="170" customFormat="1" ht="25.95" customHeight="1" x14ac:dyDescent="0.45">
      <c r="A135" s="272" t="s">
        <v>7856</v>
      </c>
      <c r="B135" s="335"/>
      <c r="C135" s="273"/>
      <c r="D135" s="305" t="str">
        <f xml:space="preserve">
IF(C136="ア",VLOOKUP(A136,ア!$A:$C,2,FALSE),
IF(C136="イ",VLOOKUP(A136,イ!$A:$C,2,FALSE),
IF(C136="ウ",HLOOKUP(A136,ウ!$1:$6,4,FALSE),
IF(C136="エ",VLOOKUP(A136,エ!$A:$E,4,FALSE),""))))</f>
        <v/>
      </c>
      <c r="E135" s="307" t="str">
        <f xml:space="preserve">
IF(C136="ア",VLOOKUP(A136,ア!$A:$C,3,FALSE),
IF(C136="イ",VLOOKUP(A136,イ!$A:$C,3,FALSE),
IF(C136="ウ",HLOOKUP(A136,ウ!$1:$6,5,FALSE)&amp;HLOOKUP(A136,ウ!$1:$6,6,FALSE),
IF(C136="エ",VLOOKUP(A136,エ!$A:$E,5,FALSE),""))))</f>
        <v/>
      </c>
      <c r="F135" s="309"/>
      <c r="G135" s="348"/>
      <c r="H135" s="333"/>
      <c r="I135" s="276" t="s">
        <v>2126</v>
      </c>
      <c r="J135" s="335"/>
      <c r="K135" s="273"/>
      <c r="L135" s="305" t="str">
        <f xml:space="preserve">
IF(K136="ア",VLOOKUP(I136,ア!$A:$C,2,FALSE),
IF(K136="イ",VLOOKUP(I136,イ!$A:$C,2,FALSE),
IF(K136="ウ",HLOOKUP(I136,ウ!$1:$6,4,FALSE),
IF(K136="エ",VLOOKUP(I136,エ!$A:$E,4,FALSE),""))))</f>
        <v/>
      </c>
      <c r="M135" s="307" t="str">
        <f xml:space="preserve">
IF(K136="ア",VLOOKUP(I136,ア!$A:$C,3,FALSE),
IF(K136="イ",VLOOKUP(I136,イ!$A:$C,3,FALSE),
IF(K136="ウ",HLOOKUP(I136,ウ!$1:$6,5,FALSE)&amp;HLOOKUP(I136,ウ!$1:$6,6,FALSE),
IF(K136="エ",VLOOKUP(I136,エ!$A:$E,5,FALSE),""))))</f>
        <v/>
      </c>
      <c r="N135" s="309"/>
      <c r="O135" s="348"/>
      <c r="P135" s="333"/>
      <c r="Q135" s="301"/>
      <c r="R135" s="272" t="s">
        <v>2141</v>
      </c>
      <c r="S135" s="335"/>
      <c r="T135" s="273"/>
      <c r="U135" s="305" t="str">
        <f xml:space="preserve">
IF(T136="ア",VLOOKUP(R136,ア!$A:$C,2,FALSE),
IF(T136="イ",VLOOKUP(R136,イ!$A:$C,2,FALSE),
IF(T136="ウ",HLOOKUP(R136,ウ!$1:$6,4,FALSE),
IF(T136="エ",VLOOKUP(R136,エ!$A:$E,4,FALSE),""))))</f>
        <v/>
      </c>
      <c r="V135" s="307" t="str">
        <f xml:space="preserve">
IF(T136="ア",VLOOKUP(R136,ア!$A:$C,3,FALSE),
IF(T136="イ",VLOOKUP(R136,イ!$A:$C,3,FALSE),
IF(T136="ウ",HLOOKUP(R136,ウ!$1:$6,5,FALSE)&amp;HLOOKUP(R136,ウ!$1:$6,6,FALSE),
IF(T136="エ",VLOOKUP(R136,エ!$A:$E,5,FALSE),""))))</f>
        <v/>
      </c>
      <c r="W135" s="309"/>
      <c r="X135" s="348"/>
      <c r="Y135" s="356"/>
      <c r="Z135" s="346"/>
    </row>
    <row r="136" spans="1:26" s="167" customFormat="1" ht="25.95" customHeight="1" thickBot="1" x14ac:dyDescent="0.2">
      <c r="A136" s="206"/>
      <c r="B136" s="371"/>
      <c r="C136" s="277"/>
      <c r="D136" s="362"/>
      <c r="E136" s="363"/>
      <c r="F136" s="360"/>
      <c r="G136" s="361"/>
      <c r="H136" s="375"/>
      <c r="I136" s="208"/>
      <c r="J136" s="371"/>
      <c r="K136" s="277"/>
      <c r="L136" s="362"/>
      <c r="M136" s="363"/>
      <c r="N136" s="360"/>
      <c r="O136" s="361"/>
      <c r="P136" s="375"/>
      <c r="Q136" s="370"/>
      <c r="R136" s="206"/>
      <c r="S136" s="371"/>
      <c r="T136" s="277"/>
      <c r="U136" s="362"/>
      <c r="V136" s="363"/>
      <c r="W136" s="360"/>
      <c r="X136" s="361"/>
      <c r="Y136" s="379"/>
      <c r="Z136" s="364"/>
    </row>
  </sheetData>
  <mergeCells count="1211">
    <mergeCell ref="B59:B60"/>
    <mergeCell ref="B57:B58"/>
    <mergeCell ref="B61:B62"/>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X65:X66"/>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J69:J70"/>
    <mergeCell ref="B65:B66"/>
    <mergeCell ref="D65:D66"/>
    <mergeCell ref="E65:E66"/>
    <mergeCell ref="F65:F66"/>
    <mergeCell ref="G65:G66"/>
    <mergeCell ref="H65:H66"/>
    <mergeCell ref="L65:L66"/>
    <mergeCell ref="M65:M66"/>
    <mergeCell ref="N65:N66"/>
    <mergeCell ref="O65:O66"/>
    <mergeCell ref="P65:P66"/>
    <mergeCell ref="Q65:Q66"/>
    <mergeCell ref="S65:S66"/>
    <mergeCell ref="B63:B64"/>
    <mergeCell ref="D63:D64"/>
    <mergeCell ref="E63:E64"/>
    <mergeCell ref="F63:F64"/>
    <mergeCell ref="G63:G64"/>
    <mergeCell ref="H63:H64"/>
    <mergeCell ref="U63:U64"/>
    <mergeCell ref="D61:D62"/>
    <mergeCell ref="E61:E62"/>
    <mergeCell ref="F61:F62"/>
    <mergeCell ref="G61:G62"/>
    <mergeCell ref="H61:H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D59:D60"/>
    <mergeCell ref="E59:E60"/>
    <mergeCell ref="F59:F60"/>
    <mergeCell ref="G59:G60"/>
    <mergeCell ref="H59:H60"/>
    <mergeCell ref="L59:L60"/>
    <mergeCell ref="N61:N62"/>
    <mergeCell ref="M59:M60"/>
    <mergeCell ref="O59:O60"/>
    <mergeCell ref="P59:P60"/>
    <mergeCell ref="Q59:Q60"/>
    <mergeCell ref="S59:S60"/>
    <mergeCell ref="U59:U60"/>
    <mergeCell ref="W59:W60"/>
    <mergeCell ref="X59:X60"/>
    <mergeCell ref="D57:D58"/>
    <mergeCell ref="E57:E58"/>
    <mergeCell ref="F57:F58"/>
    <mergeCell ref="G57:G58"/>
    <mergeCell ref="H57:H58"/>
    <mergeCell ref="L57:L58"/>
    <mergeCell ref="N59:N60"/>
    <mergeCell ref="M57:M58"/>
    <mergeCell ref="N57:N58"/>
    <mergeCell ref="O57:O58"/>
    <mergeCell ref="P57:P58"/>
    <mergeCell ref="Q57:Q58"/>
    <mergeCell ref="Z61:Z62"/>
    <mergeCell ref="W57:W58"/>
    <mergeCell ref="X57:X58"/>
    <mergeCell ref="Y57:Y58"/>
    <mergeCell ref="B55:B56"/>
    <mergeCell ref="D55:D56"/>
    <mergeCell ref="E55:E56"/>
    <mergeCell ref="F55:F56"/>
    <mergeCell ref="G55:G56"/>
    <mergeCell ref="H55:H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L47:L48"/>
    <mergeCell ref="B51:B52"/>
    <mergeCell ref="D51:D52"/>
    <mergeCell ref="E51:E52"/>
    <mergeCell ref="F51:F52"/>
    <mergeCell ref="G51:G52"/>
    <mergeCell ref="H51:H52"/>
    <mergeCell ref="L51:L52"/>
    <mergeCell ref="N51:N52"/>
    <mergeCell ref="M49:M50"/>
    <mergeCell ref="B49:B50"/>
    <mergeCell ref="D49:D50"/>
    <mergeCell ref="E49:E50"/>
    <mergeCell ref="F49:F50"/>
    <mergeCell ref="G49:G50"/>
    <mergeCell ref="H49:H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N111:N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U65:U66"/>
    <mergeCell ref="V65:V66"/>
    <mergeCell ref="P105:P106"/>
    <mergeCell ref="Q105:Q106"/>
    <mergeCell ref="S105:S106"/>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F37:F38"/>
    <mergeCell ref="G37:G38"/>
    <mergeCell ref="H37:H38"/>
    <mergeCell ref="E35:E36"/>
    <mergeCell ref="E41:E42"/>
    <mergeCell ref="E43:E44"/>
    <mergeCell ref="E45:E46"/>
    <mergeCell ref="F43:F44"/>
    <mergeCell ref="G43:G44"/>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P29:P30"/>
    <mergeCell ref="M29:M30"/>
    <mergeCell ref="N33:N34"/>
    <mergeCell ref="H43:H44"/>
    <mergeCell ref="N43:N44"/>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L43:L44"/>
    <mergeCell ref="N45:N46"/>
    <mergeCell ref="M43:M44"/>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Y65:Y66"/>
    <mergeCell ref="Z65:Z66"/>
    <mergeCell ref="W67:W68"/>
    <mergeCell ref="O43:O44"/>
    <mergeCell ref="P43:P44"/>
    <mergeCell ref="Q43:Q44"/>
    <mergeCell ref="P41:P42"/>
    <mergeCell ref="Q41:Q42"/>
    <mergeCell ref="S41:S42"/>
    <mergeCell ref="W41:W42"/>
    <mergeCell ref="S33:S34"/>
    <mergeCell ref="W33:W34"/>
    <mergeCell ref="X33:X34"/>
    <mergeCell ref="Y33:Y34"/>
    <mergeCell ref="Z33:Z34"/>
    <mergeCell ref="Z35:Z36"/>
    <mergeCell ref="Z41:Z42"/>
    <mergeCell ref="L31:L32"/>
    <mergeCell ref="L35:L36"/>
    <mergeCell ref="H29:H30"/>
    <mergeCell ref="X29:X30"/>
    <mergeCell ref="Y29:Y30"/>
    <mergeCell ref="Z29:Z30"/>
    <mergeCell ref="Q29:Q30"/>
    <mergeCell ref="S29:S30"/>
    <mergeCell ref="W29:W30"/>
    <mergeCell ref="V29:V30"/>
    <mergeCell ref="F41:F42"/>
    <mergeCell ref="G41:G42"/>
    <mergeCell ref="H41:H42"/>
    <mergeCell ref="N41:N42"/>
    <mergeCell ref="O41:O42"/>
    <mergeCell ref="N35:N36"/>
    <mergeCell ref="P35:P36"/>
    <mergeCell ref="Q35:Q36"/>
    <mergeCell ref="S35:S36"/>
    <mergeCell ref="M41:M42"/>
    <mergeCell ref="W35:W36"/>
    <mergeCell ref="M35:M36"/>
    <mergeCell ref="O33:O34"/>
    <mergeCell ref="P33:P34"/>
    <mergeCell ref="Q33:Q34"/>
    <mergeCell ref="P31:P32"/>
    <mergeCell ref="Q31:Q32"/>
    <mergeCell ref="S31:S32"/>
    <mergeCell ref="W31:W32"/>
    <mergeCell ref="Z25:Z26"/>
    <mergeCell ref="F27:F28"/>
    <mergeCell ref="G27:G28"/>
    <mergeCell ref="H27:H28"/>
    <mergeCell ref="Y25:Y26"/>
    <mergeCell ref="F25:F26"/>
    <mergeCell ref="G25:G26"/>
    <mergeCell ref="H25:H26"/>
    <mergeCell ref="J25:J26"/>
    <mergeCell ref="Q27:Q28"/>
    <mergeCell ref="O35:O36"/>
    <mergeCell ref="M31:M32"/>
    <mergeCell ref="L29:L30"/>
    <mergeCell ref="Z31:Z32"/>
    <mergeCell ref="F33:F34"/>
    <mergeCell ref="G33:G34"/>
    <mergeCell ref="H33:H34"/>
    <mergeCell ref="X31:X32"/>
    <mergeCell ref="Y31:Y32"/>
    <mergeCell ref="U31:U32"/>
    <mergeCell ref="V33:V34"/>
    <mergeCell ref="V31:V32"/>
    <mergeCell ref="F31:F32"/>
    <mergeCell ref="F29:F30"/>
    <mergeCell ref="L33:L34"/>
    <mergeCell ref="M33:M34"/>
    <mergeCell ref="O29:O30"/>
    <mergeCell ref="L27:L28"/>
    <mergeCell ref="M27:M28"/>
    <mergeCell ref="N27:N28"/>
    <mergeCell ref="O27:O28"/>
    <mergeCell ref="P27:P28"/>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E17:E18"/>
    <mergeCell ref="L25:L26"/>
    <mergeCell ref="L23:L24"/>
    <mergeCell ref="M23:M24"/>
    <mergeCell ref="H15:H16"/>
    <mergeCell ref="J15:J16"/>
    <mergeCell ref="L15:L16"/>
    <mergeCell ref="N17:N18"/>
    <mergeCell ref="M15:M16"/>
    <mergeCell ref="N15:N16"/>
    <mergeCell ref="H39:H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N29:N30"/>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Y15:Y16"/>
    <mergeCell ref="X19:X20"/>
    <mergeCell ref="P3:U4"/>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Y19:Y20"/>
    <mergeCell ref="V27:V28"/>
    <mergeCell ref="U27:U28"/>
    <mergeCell ref="U29:U30"/>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67:N136 N17:N27 N29 N31 N33 N35 N37 N39 N41 N43 N45 N47 N49 N51 N53 N55 N57 N59 N61 N63 N65 W59 W57 W61:W136 W17:W55"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Q67:Q136 Q17:Q27 Q29 Q31 Q33 Q35 Q37 Q39 Q41 Q43 Q45 Q47 Q49 Q51 Q53 Q55 Q57 Q59 Q61 Q63 Q65 Z57 Z59 Z61:Z136 Z17:Z55</xm:sqref>
        </x14:dataValidation>
        <x14:dataValidation type="list" allowBlank="1" showInputMessage="1" showErrorMessage="1" xr:uid="{00000000-0002-0000-0000-000003000000}">
          <x14:formula1>
            <xm:f>Sheet2!$A$2:$A$6</xm:f>
          </x14:formula1>
          <xm:sqref>T18 T134 C20 C22 C26 C28 C30 C62 C32 C34 C36 C40 C38 C42 C46 C48 C44 T126 T128 T130 T132 C18 C24 C60 C64 C68 C70 C72 C74 C76 C78 C80 C82 C84 C86 C88 C90 C92 C94 C96 C98 C100 C102 C104 C106 C108 C110 C112 C114 C116 C118 C120 C122 C124 C126 C128 C130 C132 C134 C136 T136 K20 K22 K24 K26 T96 T98 T100 T102 T104 T24 T106 T108 T74 T110 T112 T114 T116 T118 T120 T122 T124 C56 C54 C52 T40 T54 K72 K74 K76 K78 K80 C66 K82 K86 K88 K90 K92 K94 K96 K98 K100 K102 K104 K106 K108 K110 K112 K114 K116 K118 K120 K122 K124 K126 K128 K130 K132 K134 K136 K18 T20 T76 T22 T26 K70 C58 T62 T28 T34 T36 T30 T32 T38 T44 T48 T42 T46 T50 T52 K68 K60 T60 T64 T66 T68 T70 T72 C50 K84 T78 T80 T82 T84 T86 T88 T90 T92 T94 K28 K30 K32 K34 K36 K38 K40 K46 K48 K42 K44 K50 K52 K56 K54 K58 K62 K64 K66 T58 T56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19</v>
      </c>
      <c r="G2" s="264">
        <f>IF(COUNTIF($B:$B,G1)=0,0,COUNTA(_xlfn.UNIQUE(G3:G182))-1)</f>
        <v>0</v>
      </c>
      <c r="H2" s="264">
        <f>IF(COUNTIF($B:$B,H1)=0,0,COUNTA(_xlfn.UNIQUE(H3:H182))-1)</f>
        <v>1</v>
      </c>
      <c r="I2" s="264">
        <f>IF(COUNTIF($B:$B,I1)=0,0,COUNTA(_xlfn.UNIQUE(I3:I182))-1)</f>
        <v>4</v>
      </c>
      <c r="J2" s="264">
        <f>IF(COUNTIF($B:$B,J1)=0,0,COUNTA(_xlfn.UNIQUE(J3:J182))-1)</f>
        <v>0</v>
      </c>
    </row>
    <row r="3" spans="1:10" x14ac:dyDescent="0.45">
      <c r="A3" s="264" t="s">
        <v>7722</v>
      </c>
      <c r="B3" s="264" t="str">
        <f>様式4・高等部!C18</f>
        <v>ア</v>
      </c>
      <c r="C3" s="264" t="str">
        <f>様式4・高等部!E17</f>
        <v>新編 現代の国語 改訂版</v>
      </c>
      <c r="E3" s="264" t="s">
        <v>7645</v>
      </c>
      <c r="F3" s="264" t="str" cm="1">
        <f t="array" ref="F3:F32">IFERROR(_xlfn._xlws.FILTER($C$3:$C$182,($B$3:$B$182=F1)*($D$3:$D$182&lt;&gt;"〇")),"")</f>
        <v>新編 現代の国語 改訂版</v>
      </c>
      <c r="G3" s="264" t="str" cm="1">
        <f t="array" ref="G3">IFERROR(_xlfn._xlws.FILTER($C$3:$C$182,($B$3:$B$182=G1)*($D$3:$D$182&lt;&gt;"〇")),"")</f>
        <v/>
      </c>
      <c r="H3" s="264" t="str" cm="1">
        <f t="array" ref="H3:H4">IFERROR(_xlfn._xlws.FILTER($C$3:$C$182,($B$3:$B$182=H1)*($D$3:$D$182&lt;&gt;"〇")),"")</f>
        <v>ARで英語が聞ける英語もののなまえ
絵じてん</v>
      </c>
      <c r="I3" s="264" t="str" cm="1">
        <f t="array" ref="I3:I6">IFERROR(_xlfn._xlws.FILTER($C$3:$C$182,($B$3:$B$182=I1)*($D$3:$D$182&lt;&gt;"〇")),"")</f>
        <v>くらしに役立つ社会改訂新版</v>
      </c>
      <c r="J3" s="264" t="str" cm="1">
        <f t="array" ref="J3">IFERROR(_xlfn._xlws.FILTER($C$3:$C$182,($B$3:$B$182=J1)*($D$3:$D$182&lt;&gt;"〇")),"")</f>
        <v/>
      </c>
    </row>
    <row r="4" spans="1:10" x14ac:dyDescent="0.45">
      <c r="A4" s="264" t="s">
        <v>2023</v>
      </c>
      <c r="B4" s="264" t="str">
        <f>様式4・高等部!C20</f>
        <v>ア</v>
      </c>
      <c r="C4" s="264" t="str">
        <f>様式4・高等部!E19</f>
        <v>改訂版　私たちの公共</v>
      </c>
      <c r="E4" s="264" t="s">
        <v>7645</v>
      </c>
      <c r="F4" s="264" t="str">
        <v>改訂版　私たちの公共</v>
      </c>
      <c r="H4" s="264" t="str">
        <v>ARで英語が聞ける英語もののなまえ
絵じてん</v>
      </c>
      <c r="I4" s="264" t="str">
        <v>WE　CAN！　STUDENT　BOOK１</v>
      </c>
    </row>
    <row r="5" spans="1:10" x14ac:dyDescent="0.45">
      <c r="A5" s="264" t="s">
        <v>2026</v>
      </c>
      <c r="B5" s="264" t="str">
        <f>様式4・高等部!C22</f>
        <v>ア</v>
      </c>
      <c r="C5" s="264" t="str">
        <f>様式4・高等部!E21</f>
        <v>基本地図帳 改訂版</v>
      </c>
      <c r="E5" s="264" t="s">
        <v>7645</v>
      </c>
      <c r="F5" s="264" t="str">
        <v>基本地図帳 改訂版</v>
      </c>
      <c r="I5" s="264" t="str">
        <v>あたまと心で考えよう　ＳＳＴワークシート　思春期編</v>
      </c>
    </row>
    <row r="6" spans="1:10" x14ac:dyDescent="0.45">
      <c r="A6" s="264" t="s">
        <v>2029</v>
      </c>
      <c r="B6" s="264" t="str">
        <f>様式4・高等部!C24</f>
        <v>ア</v>
      </c>
      <c r="C6" s="264" t="str">
        <f>様式4・高等部!E23</f>
        <v>改訂版　新数学Ⅰ</v>
      </c>
      <c r="E6" s="264" t="s">
        <v>7645</v>
      </c>
      <c r="F6" s="264" t="str">
        <v>改訂版　新数学Ⅰ</v>
      </c>
      <c r="I6" s="264" t="str">
        <v>WE　CAN！　STUDENT　BOOK2</v>
      </c>
    </row>
    <row r="7" spans="1:10" x14ac:dyDescent="0.45">
      <c r="A7" s="264" t="s">
        <v>2032</v>
      </c>
      <c r="B7" s="264" t="str">
        <f>様式4・高等部!C26</f>
        <v>ア</v>
      </c>
      <c r="C7" s="264" t="str">
        <f>様式4・高等部!E25</f>
        <v>改訂版　新数学Ⅰ　解答編</v>
      </c>
      <c r="E7" s="264" t="s">
        <v>7645</v>
      </c>
      <c r="F7" s="264" t="str">
        <v>改訂版　新数学Ⅰ　解答編</v>
      </c>
    </row>
    <row r="8" spans="1:10" x14ac:dyDescent="0.45">
      <c r="A8" s="264" t="s">
        <v>2035</v>
      </c>
      <c r="B8" s="264" t="str">
        <f>様式4・高等部!C28</f>
        <v>ア</v>
      </c>
      <c r="C8" s="264" t="str">
        <f>様式4・高等部!E27</f>
        <v>改訂版　新数学Ａ</v>
      </c>
      <c r="E8" s="264" t="s">
        <v>7645</v>
      </c>
      <c r="F8" s="264" t="str">
        <v>改訂版　新数学Ａ</v>
      </c>
    </row>
    <row r="9" spans="1:10" x14ac:dyDescent="0.45">
      <c r="A9" s="264" t="s">
        <v>2038</v>
      </c>
      <c r="B9" s="264" t="str">
        <f>様式4・高等部!C30</f>
        <v>ア</v>
      </c>
      <c r="C9" s="264" t="str">
        <f>様式4・高等部!E29</f>
        <v>改訂版　新数学Ａ　解答編</v>
      </c>
      <c r="E9" s="264" t="s">
        <v>7645</v>
      </c>
      <c r="F9" s="264" t="str">
        <v>改訂版　新数学Ａ　解答編</v>
      </c>
    </row>
    <row r="10" spans="1:10" x14ac:dyDescent="0.45">
      <c r="A10" s="264" t="s">
        <v>2041</v>
      </c>
      <c r="B10" s="264" t="str">
        <f>様式4・高等部!C32</f>
        <v>ア</v>
      </c>
      <c r="C10" s="264" t="str">
        <f>様式4・高等部!E31</f>
        <v>高等学校 科学と人間生活 改訂版</v>
      </c>
      <c r="E10" s="264" t="s">
        <v>7645</v>
      </c>
      <c r="F10" s="264" t="str">
        <v>高等学校 科学と人間生活 改訂版</v>
      </c>
    </row>
    <row r="11" spans="1:10" x14ac:dyDescent="0.45">
      <c r="A11" s="264" t="s">
        <v>2044</v>
      </c>
      <c r="B11" s="264" t="str">
        <f>様式4・高等部!C34</f>
        <v>ア</v>
      </c>
      <c r="C11" s="264" t="str">
        <f>様式4・高等部!E33</f>
        <v>現代高等保健体育 改訂版</v>
      </c>
      <c r="E11" s="264" t="s">
        <v>7645</v>
      </c>
      <c r="F11" s="264" t="str">
        <v>現代高等保健体育 改訂版</v>
      </c>
    </row>
    <row r="12" spans="1:10" x14ac:dyDescent="0.45">
      <c r="A12" s="264" t="s">
        <v>2047</v>
      </c>
      <c r="B12" s="264" t="str">
        <f>様式4・高等部!C36</f>
        <v>ア</v>
      </c>
      <c r="C12" s="264" t="str">
        <f>様式4・高等部!E35</f>
        <v>MOUSA１</v>
      </c>
      <c r="E12" s="264" t="s">
        <v>7645</v>
      </c>
      <c r="F12" s="264" t="str">
        <v>MOUSA１</v>
      </c>
    </row>
    <row r="13" spans="1:10" x14ac:dyDescent="0.45">
      <c r="A13" s="264" t="s">
        <v>2050</v>
      </c>
      <c r="B13" s="264" t="str">
        <f>様式4・高等部!C38</f>
        <v>ア</v>
      </c>
      <c r="C13" s="264" t="str">
        <f>様式4・高等部!E37</f>
        <v>高校生の美術１</v>
      </c>
      <c r="E13" s="264" t="s">
        <v>7645</v>
      </c>
      <c r="F13" s="264" t="str">
        <v>高校生の美術１</v>
      </c>
    </row>
    <row r="14" spans="1:10" x14ac:dyDescent="0.45">
      <c r="A14" s="264" t="s">
        <v>2053</v>
      </c>
      <c r="B14" s="264" t="str">
        <f>様式4・高等部!C40</f>
        <v>ア</v>
      </c>
      <c r="C14" s="264" t="str">
        <f>様式4・高等部!E39</f>
        <v>Revised COMET 
English Communication Ⅰ</v>
      </c>
      <c r="E14" s="264" t="s">
        <v>7645</v>
      </c>
      <c r="F14" s="264" t="str">
        <v>Revised COMET 
English Communication Ⅰ</v>
      </c>
    </row>
    <row r="15" spans="1:10" x14ac:dyDescent="0.45">
      <c r="A15" s="264" t="s">
        <v>2056</v>
      </c>
      <c r="B15" s="264" t="str">
        <f>様式4・高等部!C42</f>
        <v>ア</v>
      </c>
      <c r="C15" s="264" t="str">
        <f>様式4・高等部!E41</f>
        <v>家庭基礎 明日の生活を築く</v>
      </c>
      <c r="E15" s="264" t="s">
        <v>7645</v>
      </c>
      <c r="F15" s="264" t="str">
        <v>家庭基礎 明日の生活を築く</v>
      </c>
    </row>
    <row r="16" spans="1:10" x14ac:dyDescent="0.45">
      <c r="A16" s="264" t="s">
        <v>2059</v>
      </c>
      <c r="B16" s="264" t="str">
        <f>様式4・高等部!C44</f>
        <v>ア</v>
      </c>
      <c r="C16" s="264" t="str">
        <f>様式4・高等部!E43</f>
        <v>基本地図帳 改訂版</v>
      </c>
      <c r="E16" s="264" t="s">
        <v>7645</v>
      </c>
      <c r="F16" s="264" t="str">
        <v>基本地図帳 改訂版</v>
      </c>
    </row>
    <row r="17" spans="1:6" x14ac:dyDescent="0.45">
      <c r="A17" s="264" t="s">
        <v>2062</v>
      </c>
      <c r="B17" s="264" t="str">
        <f>様式4・高等部!C46</f>
        <v>エ</v>
      </c>
      <c r="C17" s="264" t="str">
        <f>様式4・高等部!E45</f>
        <v>くらしに役立つ社会改訂新版</v>
      </c>
      <c r="E17" s="264" t="s">
        <v>7645</v>
      </c>
      <c r="F17" s="264" t="str">
        <v>高等学校 科学と人間生活 改訂版</v>
      </c>
    </row>
    <row r="18" spans="1:6" x14ac:dyDescent="0.45">
      <c r="A18" s="264" t="s">
        <v>2065</v>
      </c>
      <c r="B18" s="264" t="str">
        <f>様式4・高等部!C48</f>
        <v>ア</v>
      </c>
      <c r="C18" s="264" t="str">
        <f>様式4・高等部!E47</f>
        <v>高等学校 科学と人間生活 改訂版</v>
      </c>
      <c r="E18" s="264" t="s">
        <v>7645</v>
      </c>
      <c r="F18" s="264" t="str">
        <v>MOUSA１</v>
      </c>
    </row>
    <row r="19" spans="1:6" x14ac:dyDescent="0.45">
      <c r="A19" s="264" t="s">
        <v>2066</v>
      </c>
      <c r="B19" s="264" t="str">
        <f>様式4・高等部!C50</f>
        <v>ア</v>
      </c>
      <c r="C19" s="264" t="str">
        <f>様式4・高等部!E49</f>
        <v>MOUSA１</v>
      </c>
      <c r="E19" s="264" t="s">
        <v>7645</v>
      </c>
      <c r="F19" s="264" t="str">
        <v>家庭基礎 明日の生活を築く</v>
      </c>
    </row>
    <row r="20" spans="1:6" x14ac:dyDescent="0.45">
      <c r="A20" s="264" t="s">
        <v>2067</v>
      </c>
      <c r="B20" s="264" t="str">
        <f>様式4・高等部!C52</f>
        <v>エ</v>
      </c>
      <c r="C20" s="264" t="str">
        <f>様式4・高等部!E51</f>
        <v>WE　CAN！　STUDENT　BOOK１</v>
      </c>
      <c r="E20" s="264" t="s">
        <v>7645</v>
      </c>
      <c r="F20" s="264" t="str">
        <v>図説情報Ⅰ 新訂版</v>
      </c>
    </row>
    <row r="21" spans="1:6" x14ac:dyDescent="0.45">
      <c r="A21" s="264" t="s">
        <v>2068</v>
      </c>
      <c r="B21" s="264" t="str">
        <f>様式4・高等部!C54</f>
        <v>ア</v>
      </c>
      <c r="C21" s="264" t="str">
        <f>様式4・高等部!E53</f>
        <v>家庭基礎 明日の生活を築く</v>
      </c>
      <c r="E21" s="264" t="s">
        <v>7645</v>
      </c>
      <c r="F21" s="264" t="str">
        <v>MOUSA１</v>
      </c>
    </row>
    <row r="22" spans="1:6" x14ac:dyDescent="0.45">
      <c r="A22" s="264" t="s">
        <v>2069</v>
      </c>
      <c r="B22" s="264" t="str">
        <f>様式4・高等部!C56</f>
        <v>ア</v>
      </c>
      <c r="C22" s="264" t="str">
        <f>様式4・高等部!E55</f>
        <v>図説情報Ⅰ 新訂版</v>
      </c>
      <c r="E22" s="264" t="s">
        <v>7645</v>
      </c>
      <c r="F22" s="264" t="str">
        <v>MOUSA１</v>
      </c>
    </row>
    <row r="23" spans="1:6" x14ac:dyDescent="0.45">
      <c r="A23" s="264" t="s">
        <v>2070</v>
      </c>
      <c r="B23" s="264" t="str">
        <f>様式4・高等部!C58</f>
        <v>エ</v>
      </c>
      <c r="C23" s="264" t="str">
        <f>様式4・高等部!E57</f>
        <v>あたまと心で考えよう　ＳＳＴワークシート　思春期編</v>
      </c>
      <c r="E23" s="264" t="s">
        <v>7645</v>
      </c>
      <c r="F23" s="264" t="str">
        <v>新編 言語文化 改訂版</v>
      </c>
    </row>
    <row r="24" spans="1:6" x14ac:dyDescent="0.45">
      <c r="A24" s="264" t="s">
        <v>2071</v>
      </c>
      <c r="B24" s="264" t="str">
        <f>様式4・高等部!C60</f>
        <v>ア</v>
      </c>
      <c r="C24" s="264" t="str">
        <f>様式4・高等部!E59</f>
        <v>MOUSA１</v>
      </c>
      <c r="E24" s="264" t="s">
        <v>7645</v>
      </c>
      <c r="F24" s="264" t="str">
        <v>新選地理総合　welcome to geography</v>
      </c>
    </row>
    <row r="25" spans="1:6" x14ac:dyDescent="0.45">
      <c r="A25" s="264" t="s">
        <v>2072</v>
      </c>
      <c r="B25" s="264" t="str">
        <f>様式4・高等部!C62</f>
        <v>ウ</v>
      </c>
      <c r="C25" s="264" t="str">
        <f>様式4・高等部!E61</f>
        <v>ARで英語が聞ける英語もののなまえ
絵じてん</v>
      </c>
      <c r="E25" s="264" t="s">
        <v>7645</v>
      </c>
      <c r="F25" s="264" t="str">
        <v>改訂版　私たちの歴史総合</v>
      </c>
    </row>
    <row r="26" spans="1:6" x14ac:dyDescent="0.45">
      <c r="A26" s="264" t="s">
        <v>2073</v>
      </c>
      <c r="B26" s="264" t="str">
        <f>様式4・高等部!C64</f>
        <v>ア</v>
      </c>
      <c r="C26" s="264" t="str">
        <f>様式4・高等部!E63</f>
        <v>MOUSA１</v>
      </c>
      <c r="E26" s="264" t="s">
        <v>7645</v>
      </c>
      <c r="F26" s="264" t="str">
        <v>高等学校 化学基礎 改訂版</v>
      </c>
    </row>
    <row r="27" spans="1:6" x14ac:dyDescent="0.45">
      <c r="A27" s="264" t="s">
        <v>2074</v>
      </c>
      <c r="B27" s="264" t="str">
        <f>様式4・高等部!C66</f>
        <v>ウ</v>
      </c>
      <c r="C27" s="264" t="str">
        <f>様式4・高等部!E65</f>
        <v>ARで英語が聞ける英語もののなまえ
絵じてん</v>
      </c>
      <c r="E27" s="264" t="s">
        <v>7645</v>
      </c>
      <c r="F27" s="264" t="str">
        <v>MOUSA２</v>
      </c>
    </row>
    <row r="28" spans="1:6" x14ac:dyDescent="0.45">
      <c r="A28" s="264" t="s">
        <v>2075</v>
      </c>
      <c r="B28" s="264">
        <f>様式4・高等部!C68</f>
        <v>0</v>
      </c>
      <c r="C28" s="264" t="str">
        <f>様式4・高等部!E67</f>
        <v/>
      </c>
      <c r="E28" s="264" t="s">
        <v>7645</v>
      </c>
      <c r="F28" s="264" t="str">
        <v>図説情報Ⅰ 新訂版</v>
      </c>
    </row>
    <row r="29" spans="1:6" x14ac:dyDescent="0.45">
      <c r="A29" s="264" t="s">
        <v>2076</v>
      </c>
      <c r="B29" s="264">
        <f>様式4・高等部!C70</f>
        <v>0</v>
      </c>
      <c r="C29" s="264" t="str">
        <f>様式4・高等部!E69</f>
        <v/>
      </c>
      <c r="E29" s="264" t="s">
        <v>7645</v>
      </c>
      <c r="F29" s="264" t="str">
        <v>高等学校 化学基礎 改訂版</v>
      </c>
    </row>
    <row r="30" spans="1:6" x14ac:dyDescent="0.45">
      <c r="A30" s="264" t="s">
        <v>2077</v>
      </c>
      <c r="B30" s="264">
        <f>様式4・高等部!C72</f>
        <v>0</v>
      </c>
      <c r="C30" s="264" t="str">
        <f>様式4・高等部!E71</f>
        <v/>
      </c>
      <c r="E30" s="264" t="s">
        <v>7645</v>
      </c>
      <c r="F30" s="264" t="str">
        <v>MOUSA２</v>
      </c>
    </row>
    <row r="31" spans="1:6" x14ac:dyDescent="0.45">
      <c r="A31" s="264" t="s">
        <v>2078</v>
      </c>
      <c r="B31" s="264">
        <f>様式4・高等部!C74</f>
        <v>0</v>
      </c>
      <c r="C31" s="264" t="str">
        <f>様式4・高等部!E73</f>
        <v/>
      </c>
      <c r="E31" s="264" t="s">
        <v>7645</v>
      </c>
      <c r="F31" s="264" t="str">
        <v>MOUSA２</v>
      </c>
    </row>
    <row r="32" spans="1:6" x14ac:dyDescent="0.45">
      <c r="A32" s="264" t="s">
        <v>2079</v>
      </c>
      <c r="B32" s="264">
        <f>様式4・高等部!C76</f>
        <v>0</v>
      </c>
      <c r="C32" s="264" t="str">
        <f>様式4・高等部!E75</f>
        <v/>
      </c>
      <c r="E32" s="264" t="s">
        <v>7645</v>
      </c>
      <c r="F32" s="264" t="str">
        <v>MOUSA２</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新編 現代の国語 改訂版</v>
      </c>
      <c r="D63" s="264" t="str">
        <f>様式4・高等部!Q17</f>
        <v>〇</v>
      </c>
      <c r="E63" s="264" t="s">
        <v>7645</v>
      </c>
    </row>
    <row r="64" spans="1:5" x14ac:dyDescent="0.45">
      <c r="A64" s="264" t="s">
        <v>2024</v>
      </c>
      <c r="B64" s="264" t="str">
        <f>様式4・高等部!K20</f>
        <v>ア</v>
      </c>
      <c r="C64" s="264" t="str">
        <f>様式4・高等部!M19</f>
        <v>新編 言語文化 改訂版</v>
      </c>
      <c r="D64" s="264">
        <f>様式4・高等部!Q19</f>
        <v>0</v>
      </c>
      <c r="E64" s="264" t="s">
        <v>7645</v>
      </c>
    </row>
    <row r="65" spans="1:5" x14ac:dyDescent="0.45">
      <c r="A65" s="264" t="s">
        <v>2027</v>
      </c>
      <c r="B65" s="264" t="str">
        <f>様式4・高等部!K22</f>
        <v>ア</v>
      </c>
      <c r="C65" s="264" t="str">
        <f>様式4・高等部!M21</f>
        <v>新選地理総合　welcome to geography</v>
      </c>
      <c r="D65" s="264">
        <f>様式4・高等部!Q21</f>
        <v>0</v>
      </c>
      <c r="E65" s="264" t="s">
        <v>7645</v>
      </c>
    </row>
    <row r="66" spans="1:5" x14ac:dyDescent="0.45">
      <c r="A66" s="264" t="s">
        <v>2030</v>
      </c>
      <c r="B66" s="264" t="str">
        <f>様式4・高等部!K24</f>
        <v>ア</v>
      </c>
      <c r="C66" s="264" t="str">
        <f>様式4・高等部!M23</f>
        <v>改訂版　私たちの歴史総合</v>
      </c>
      <c r="D66" s="264">
        <f>様式4・高等部!Q23</f>
        <v>0</v>
      </c>
      <c r="E66" s="264" t="s">
        <v>7645</v>
      </c>
    </row>
    <row r="67" spans="1:5" x14ac:dyDescent="0.45">
      <c r="A67" s="264" t="s">
        <v>2033</v>
      </c>
      <c r="B67" s="264" t="str">
        <f>様式4・高等部!K26</f>
        <v>ア</v>
      </c>
      <c r="C67" s="264" t="str">
        <f>様式4・高等部!M25</f>
        <v>基本地図帳 改訂版</v>
      </c>
      <c r="D67" s="264" t="str">
        <f>様式4・高等部!Q25</f>
        <v>〇</v>
      </c>
      <c r="E67" s="264" t="s">
        <v>7645</v>
      </c>
    </row>
    <row r="68" spans="1:5" x14ac:dyDescent="0.45">
      <c r="A68" s="264" t="s">
        <v>2036</v>
      </c>
      <c r="B68" s="264" t="str">
        <f>様式4・高等部!K28</f>
        <v>ア</v>
      </c>
      <c r="C68" s="264" t="str">
        <f>様式4・高等部!M27</f>
        <v>改訂版　新数学Ⅰ</v>
      </c>
      <c r="D68" s="264" t="str">
        <f>様式4・高等部!Q27</f>
        <v>〇</v>
      </c>
      <c r="E68" s="264" t="s">
        <v>7645</v>
      </c>
    </row>
    <row r="69" spans="1:5" x14ac:dyDescent="0.45">
      <c r="A69" s="264" t="s">
        <v>2039</v>
      </c>
      <c r="B69" s="264" t="str">
        <f>様式4・高等部!K30</f>
        <v>ア</v>
      </c>
      <c r="C69" s="264" t="str">
        <f>様式4・高等部!M29</f>
        <v>改訂版　新数学Ⅰ　解答編</v>
      </c>
      <c r="D69" s="264" t="str">
        <f>様式4・高等部!Q29</f>
        <v>〇</v>
      </c>
      <c r="E69" s="264" t="s">
        <v>7645</v>
      </c>
    </row>
    <row r="70" spans="1:5" x14ac:dyDescent="0.45">
      <c r="A70" s="264" t="s">
        <v>2042</v>
      </c>
      <c r="B70" s="264" t="str">
        <f>様式4・高等部!K32</f>
        <v>ア</v>
      </c>
      <c r="C70" s="264" t="str">
        <f>様式4・高等部!M31</f>
        <v>改訂版　新数学Ａ</v>
      </c>
      <c r="D70" s="264" t="str">
        <f>様式4・高等部!Q31</f>
        <v>〇</v>
      </c>
      <c r="E70" s="264" t="s">
        <v>7645</v>
      </c>
    </row>
    <row r="71" spans="1:5" x14ac:dyDescent="0.45">
      <c r="A71" s="264" t="s">
        <v>2045</v>
      </c>
      <c r="B71" s="264" t="str">
        <f>様式4・高等部!K34</f>
        <v>ア</v>
      </c>
      <c r="C71" s="264" t="str">
        <f>様式4・高等部!M33</f>
        <v>改訂版　新数学Ａ　解答編</v>
      </c>
      <c r="D71" s="264" t="str">
        <f>様式4・高等部!Q33</f>
        <v>〇</v>
      </c>
      <c r="E71" s="264" t="s">
        <v>7645</v>
      </c>
    </row>
    <row r="72" spans="1:5" x14ac:dyDescent="0.45">
      <c r="A72" s="264" t="s">
        <v>2048</v>
      </c>
      <c r="B72" s="264" t="str">
        <f>様式4・高等部!K36</f>
        <v>ア</v>
      </c>
      <c r="C72" s="264" t="str">
        <f>様式4・高等部!M35</f>
        <v>高等学校 化学基礎 改訂版</v>
      </c>
      <c r="D72" s="264">
        <f>様式4・高等部!Q35</f>
        <v>0</v>
      </c>
      <c r="E72" s="264" t="s">
        <v>7645</v>
      </c>
    </row>
    <row r="73" spans="1:5" x14ac:dyDescent="0.45">
      <c r="A73" s="264" t="s">
        <v>2051</v>
      </c>
      <c r="B73" s="264" t="str">
        <f>様式4・高等部!K38</f>
        <v>ア</v>
      </c>
      <c r="C73" s="264" t="str">
        <f>様式4・高等部!M37</f>
        <v>現代高等保健体育 改訂版</v>
      </c>
      <c r="D73" s="264" t="str">
        <f>様式4・高等部!Q37</f>
        <v>〇</v>
      </c>
      <c r="E73" s="264" t="s">
        <v>7645</v>
      </c>
    </row>
    <row r="74" spans="1:5" x14ac:dyDescent="0.45">
      <c r="A74" s="264" t="s">
        <v>2054</v>
      </c>
      <c r="B74" s="264" t="str">
        <f>様式4・高等部!K40</f>
        <v>ア</v>
      </c>
      <c r="C74" s="264" t="str">
        <f>様式4・高等部!M39</f>
        <v>MOUSA２</v>
      </c>
      <c r="D74" s="264">
        <f>様式4・高等部!Q39</f>
        <v>0</v>
      </c>
      <c r="E74" s="264" t="s">
        <v>7645</v>
      </c>
    </row>
    <row r="75" spans="1:5" x14ac:dyDescent="0.45">
      <c r="A75" s="264" t="s">
        <v>2057</v>
      </c>
      <c r="B75" s="264" t="str">
        <f>様式4・高等部!K42</f>
        <v>ア</v>
      </c>
      <c r="C75" s="264" t="str">
        <f>様式4・高等部!M41</f>
        <v>高校生の美術１</v>
      </c>
      <c r="D75" s="264" t="str">
        <f>様式4・高等部!Q41</f>
        <v>〇</v>
      </c>
      <c r="E75" s="264" t="s">
        <v>7645</v>
      </c>
    </row>
    <row r="76" spans="1:5" x14ac:dyDescent="0.45">
      <c r="A76" s="264" t="s">
        <v>2060</v>
      </c>
      <c r="B76" s="264" t="str">
        <f>様式4・高等部!K44</f>
        <v>ア</v>
      </c>
      <c r="C76" s="264" t="str">
        <f>様式4・高等部!M43</f>
        <v>Revised COMET 
English Communication Ⅰ</v>
      </c>
      <c r="D76" s="264" t="str">
        <f>様式4・高等部!Q43</f>
        <v>〇</v>
      </c>
      <c r="E76" s="264" t="s">
        <v>7645</v>
      </c>
    </row>
    <row r="77" spans="1:5" x14ac:dyDescent="0.45">
      <c r="A77" s="264" t="s">
        <v>2063</v>
      </c>
      <c r="B77" s="264" t="str">
        <f>様式4・高等部!K46</f>
        <v>ア</v>
      </c>
      <c r="C77" s="264" t="str">
        <f>様式4・高等部!M45</f>
        <v>家庭基礎 明日の生活を築く</v>
      </c>
      <c r="D77" s="264" t="str">
        <f>様式4・高等部!Q45</f>
        <v>〇</v>
      </c>
      <c r="E77" s="264" t="s">
        <v>7645</v>
      </c>
    </row>
    <row r="78" spans="1:5" x14ac:dyDescent="0.45">
      <c r="A78" s="264" t="s">
        <v>1955</v>
      </c>
      <c r="B78" s="264" t="str">
        <f>様式4・高等部!K48</f>
        <v>ア</v>
      </c>
      <c r="C78" s="264" t="str">
        <f>様式4・高等部!M47</f>
        <v>図説情報Ⅰ 新訂版</v>
      </c>
      <c r="D78" s="264">
        <f>様式4・高等部!Q47</f>
        <v>0</v>
      </c>
      <c r="E78" s="264" t="s">
        <v>7645</v>
      </c>
    </row>
    <row r="79" spans="1:5" x14ac:dyDescent="0.45">
      <c r="A79" s="264" t="s">
        <v>1956</v>
      </c>
      <c r="B79" s="264" t="str">
        <f>様式4・高等部!K50</f>
        <v>ア</v>
      </c>
      <c r="C79" s="264" t="str">
        <f>様式4・高等部!M49</f>
        <v>基本地図帳 改訂版</v>
      </c>
      <c r="D79" s="264" t="str">
        <f>様式4・高等部!Q49</f>
        <v>〇</v>
      </c>
      <c r="E79" s="264" t="s">
        <v>7645</v>
      </c>
    </row>
    <row r="80" spans="1:5" x14ac:dyDescent="0.45">
      <c r="A80" s="264" t="s">
        <v>1957</v>
      </c>
      <c r="B80" s="264" t="str">
        <f>様式4・高等部!K52</f>
        <v>エ</v>
      </c>
      <c r="C80" s="264" t="str">
        <f>様式4・高等部!M51</f>
        <v>くらしに役立つ社会改訂新版</v>
      </c>
      <c r="D80" s="264" t="str">
        <f>様式4・高等部!Q51</f>
        <v>〇</v>
      </c>
      <c r="E80" s="264" t="s">
        <v>7645</v>
      </c>
    </row>
    <row r="81" spans="1:5" x14ac:dyDescent="0.45">
      <c r="A81" s="264" t="s">
        <v>1958</v>
      </c>
      <c r="B81" s="264" t="str">
        <f>様式4・高等部!K54</f>
        <v>ア</v>
      </c>
      <c r="C81" s="264" t="str">
        <f>様式4・高等部!M53</f>
        <v>高等学校 科学と人間生活 改訂版</v>
      </c>
      <c r="D81" s="264" t="str">
        <f>様式4・高等部!Q53</f>
        <v>〇</v>
      </c>
      <c r="E81" s="264" t="s">
        <v>7645</v>
      </c>
    </row>
    <row r="82" spans="1:5" x14ac:dyDescent="0.45">
      <c r="A82" s="264" t="s">
        <v>1959</v>
      </c>
      <c r="B82" s="264" t="str">
        <f>様式4・高等部!K56</f>
        <v>ア</v>
      </c>
      <c r="C82" s="264" t="str">
        <f>様式4・高等部!M55</f>
        <v>高等学校 化学基礎 改訂版</v>
      </c>
      <c r="D82" s="264">
        <f>様式4・高等部!Q55</f>
        <v>0</v>
      </c>
      <c r="E82" s="264" t="s">
        <v>7645</v>
      </c>
    </row>
    <row r="83" spans="1:5" x14ac:dyDescent="0.45">
      <c r="A83" s="264" t="s">
        <v>1960</v>
      </c>
      <c r="B83" s="264" t="str">
        <f>様式4・高等部!K58</f>
        <v>ア</v>
      </c>
      <c r="C83" s="264" t="str">
        <f>様式4・高等部!M57</f>
        <v>MOUSA２</v>
      </c>
      <c r="D83" s="264">
        <f>様式4・高等部!Q57</f>
        <v>0</v>
      </c>
      <c r="E83" s="264" t="s">
        <v>7645</v>
      </c>
    </row>
    <row r="84" spans="1:5" x14ac:dyDescent="0.45">
      <c r="A84" s="264" t="s">
        <v>1961</v>
      </c>
      <c r="B84" s="264" t="str">
        <f>様式4・高等部!K60</f>
        <v>エ</v>
      </c>
      <c r="C84" s="264" t="str">
        <f>様式4・高等部!M59</f>
        <v>WE　CAN！　STUDENT　BOOK2</v>
      </c>
      <c r="D84" s="264">
        <f>様式4・高等部!Q59</f>
        <v>0</v>
      </c>
      <c r="E84" s="264" t="s">
        <v>7645</v>
      </c>
    </row>
    <row r="85" spans="1:5" x14ac:dyDescent="0.45">
      <c r="A85" s="264" t="s">
        <v>1962</v>
      </c>
      <c r="B85" s="264" t="str">
        <f>様式4・高等部!K62</f>
        <v>ア</v>
      </c>
      <c r="C85" s="264" t="str">
        <f>様式4・高等部!M61</f>
        <v>家庭基礎 明日の生活を築く</v>
      </c>
      <c r="D85" s="264" t="str">
        <f>様式4・高等部!Q61</f>
        <v>〇</v>
      </c>
      <c r="E85" s="264" t="s">
        <v>7645</v>
      </c>
    </row>
    <row r="86" spans="1:5" x14ac:dyDescent="0.45">
      <c r="A86" s="264" t="s">
        <v>1963</v>
      </c>
      <c r="B86" s="264" t="str">
        <f>様式4・高等部!K64</f>
        <v>エ</v>
      </c>
      <c r="C86" s="264" t="str">
        <f>様式4・高等部!M63</f>
        <v>あたまと心で考えよう　ＳＳＴワークシート　思春期編</v>
      </c>
      <c r="D86" s="264" t="str">
        <f>様式4・高等部!Q63</f>
        <v>〇</v>
      </c>
      <c r="E86" s="264" t="s">
        <v>7645</v>
      </c>
    </row>
    <row r="87" spans="1:5" x14ac:dyDescent="0.45">
      <c r="A87" s="264" t="s">
        <v>1964</v>
      </c>
      <c r="B87" s="264" t="str">
        <f>様式4・高等部!K66</f>
        <v>ア</v>
      </c>
      <c r="C87" s="264" t="str">
        <f>様式4・高等部!M65</f>
        <v>MOUSA２</v>
      </c>
      <c r="D87" s="264">
        <f>様式4・高等部!Q65</f>
        <v>0</v>
      </c>
      <c r="E87" s="264" t="s">
        <v>7645</v>
      </c>
    </row>
    <row r="88" spans="1:5" x14ac:dyDescent="0.45">
      <c r="A88" s="264" t="s">
        <v>1965</v>
      </c>
      <c r="B88" s="264" t="str">
        <f>様式4・高等部!K68</f>
        <v>ア</v>
      </c>
      <c r="C88" s="264" t="str">
        <f>様式4・高等部!M67</f>
        <v>MOUSA２</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新編 現代の国語 改訂版</v>
      </c>
      <c r="D123" s="264" t="str">
        <f>様式4・高等部!Z17</f>
        <v>〇</v>
      </c>
    </row>
    <row r="124" spans="1:5" x14ac:dyDescent="0.45">
      <c r="A124" s="264" t="s">
        <v>2025</v>
      </c>
      <c r="B124" s="264" t="str">
        <f>様式4・高等部!T20</f>
        <v>ア</v>
      </c>
      <c r="C124" s="264" t="str">
        <f>様式4・高等部!V19</f>
        <v>新編 言語文化 改訂版</v>
      </c>
      <c r="D124" s="264" t="str">
        <f>様式4・高等部!Z19</f>
        <v>〇</v>
      </c>
    </row>
    <row r="125" spans="1:5" x14ac:dyDescent="0.45">
      <c r="A125" s="264" t="s">
        <v>2028</v>
      </c>
      <c r="B125" s="264" t="str">
        <f>様式4・高等部!T22</f>
        <v>ア</v>
      </c>
      <c r="C125" s="264" t="str">
        <f>様式4・高等部!V21</f>
        <v>新選地理総合　welcome to geography</v>
      </c>
      <c r="D125" s="264" t="str">
        <f>様式4・高等部!Z21</f>
        <v>〇</v>
      </c>
    </row>
    <row r="126" spans="1:5" x14ac:dyDescent="0.45">
      <c r="A126" s="264" t="s">
        <v>2031</v>
      </c>
      <c r="B126" s="264" t="str">
        <f>様式4・高等部!T24</f>
        <v>ア</v>
      </c>
      <c r="C126" s="264" t="str">
        <f>様式4・高等部!V23</f>
        <v>改訂版　私たちの歴史総合</v>
      </c>
      <c r="D126" s="264" t="str">
        <f>様式4・高等部!Z23</f>
        <v>〇</v>
      </c>
    </row>
    <row r="127" spans="1:5" x14ac:dyDescent="0.45">
      <c r="A127" s="264" t="s">
        <v>2034</v>
      </c>
      <c r="B127" s="264" t="str">
        <f>様式4・高等部!T26</f>
        <v>ア</v>
      </c>
      <c r="C127" s="264" t="str">
        <f>様式4・高等部!V25</f>
        <v>基本地図帳 改訂版</v>
      </c>
      <c r="D127" s="264" t="str">
        <f>様式4・高等部!Z25</f>
        <v>〇</v>
      </c>
    </row>
    <row r="128" spans="1:5" x14ac:dyDescent="0.45">
      <c r="A128" s="264" t="s">
        <v>2037</v>
      </c>
      <c r="B128" s="264" t="str">
        <f>様式4・高等部!T28</f>
        <v>ア</v>
      </c>
      <c r="C128" s="264" t="str">
        <f>様式4・高等部!V27</f>
        <v>改訂版　新数学Ⅰ</v>
      </c>
      <c r="D128" s="264" t="str">
        <f>様式4・高等部!Z27</f>
        <v>〇</v>
      </c>
    </row>
    <row r="129" spans="1:4" x14ac:dyDescent="0.45">
      <c r="A129" s="264" t="s">
        <v>2040</v>
      </c>
      <c r="B129" s="264" t="str">
        <f>様式4・高等部!T30</f>
        <v>ア</v>
      </c>
      <c r="C129" s="264" t="str">
        <f>様式4・高等部!V29</f>
        <v>改訂版　新数学Ⅰ　解答編</v>
      </c>
      <c r="D129" s="264" t="str">
        <f>様式4・高等部!Z29</f>
        <v>〇</v>
      </c>
    </row>
    <row r="130" spans="1:4" x14ac:dyDescent="0.45">
      <c r="A130" s="264" t="s">
        <v>2043</v>
      </c>
      <c r="B130" s="264" t="str">
        <f>様式4・高等部!T32</f>
        <v>ア</v>
      </c>
      <c r="C130" s="264" t="str">
        <f>様式4・高等部!V31</f>
        <v>改訂版　新数学Ａ</v>
      </c>
      <c r="D130" s="264" t="str">
        <f>様式4・高等部!Z31</f>
        <v>〇</v>
      </c>
    </row>
    <row r="131" spans="1:4" x14ac:dyDescent="0.45">
      <c r="A131" s="264" t="s">
        <v>2046</v>
      </c>
      <c r="B131" s="264" t="str">
        <f>様式4・高等部!T34</f>
        <v>ア</v>
      </c>
      <c r="C131" s="264" t="str">
        <f>様式4・高等部!V33</f>
        <v>改訂版　新数学Ａ　解答編</v>
      </c>
      <c r="D131" s="264" t="str">
        <f>様式4・高等部!Z33</f>
        <v>〇</v>
      </c>
    </row>
    <row r="132" spans="1:4" x14ac:dyDescent="0.45">
      <c r="A132" s="264" t="s">
        <v>2049</v>
      </c>
      <c r="B132" s="264" t="str">
        <f>様式4・高等部!T36</f>
        <v>ア</v>
      </c>
      <c r="C132" s="264" t="str">
        <f>様式4・高等部!V35</f>
        <v>高等学校 化学基礎 改訂版</v>
      </c>
      <c r="D132" s="264" t="str">
        <f>様式4・高等部!Z35</f>
        <v>〇</v>
      </c>
    </row>
    <row r="133" spans="1:4" x14ac:dyDescent="0.45">
      <c r="A133" s="264" t="s">
        <v>2052</v>
      </c>
      <c r="B133" s="264" t="str">
        <f>様式4・高等部!T38</f>
        <v>ア</v>
      </c>
      <c r="C133" s="264" t="str">
        <f>様式4・高等部!V37</f>
        <v>現代高等保健体育 改訂版</v>
      </c>
      <c r="D133" s="264" t="str">
        <f>様式4・高等部!Z37</f>
        <v>〇</v>
      </c>
    </row>
    <row r="134" spans="1:4" x14ac:dyDescent="0.45">
      <c r="A134" s="264" t="s">
        <v>2055</v>
      </c>
      <c r="B134" s="264" t="str">
        <f>様式4・高等部!T40</f>
        <v>ア</v>
      </c>
      <c r="C134" s="264" t="str">
        <f>様式4・高等部!V39</f>
        <v>MOUSA２</v>
      </c>
      <c r="D134" s="264" t="str">
        <f>様式4・高等部!Z39</f>
        <v>〇</v>
      </c>
    </row>
    <row r="135" spans="1:4" x14ac:dyDescent="0.45">
      <c r="A135" s="264" t="s">
        <v>2058</v>
      </c>
      <c r="B135" s="264" t="str">
        <f>様式4・高等部!T42</f>
        <v>ア</v>
      </c>
      <c r="C135" s="264" t="str">
        <f>様式4・高等部!V41</f>
        <v>高校生の美術１</v>
      </c>
      <c r="D135" s="264" t="str">
        <f>様式4・高等部!Z41</f>
        <v>〇</v>
      </c>
    </row>
    <row r="136" spans="1:4" x14ac:dyDescent="0.45">
      <c r="A136" s="264" t="s">
        <v>2061</v>
      </c>
      <c r="B136" s="264" t="str">
        <f>様式4・高等部!T44</f>
        <v>ア</v>
      </c>
      <c r="C136" s="264" t="str">
        <f>様式4・高等部!V43</f>
        <v>Revised COMET 
English Communication Ⅰ</v>
      </c>
      <c r="D136" s="264" t="str">
        <f>様式4・高等部!Z43</f>
        <v>〇</v>
      </c>
    </row>
    <row r="137" spans="1:4" x14ac:dyDescent="0.45">
      <c r="A137" s="264" t="s">
        <v>2064</v>
      </c>
      <c r="B137" s="264" t="str">
        <f>様式4・高等部!T46</f>
        <v>ア</v>
      </c>
      <c r="C137" s="264" t="str">
        <f>様式4・高等部!V45</f>
        <v>図説情報Ⅰ 新訂版</v>
      </c>
      <c r="D137" s="264" t="str">
        <f>様式4・高等部!Z45</f>
        <v>〇</v>
      </c>
    </row>
    <row r="138" spans="1:4" x14ac:dyDescent="0.45">
      <c r="A138" s="264" t="s">
        <v>1970</v>
      </c>
      <c r="B138" s="264" t="str">
        <f>様式4・高等部!T48</f>
        <v>ア</v>
      </c>
      <c r="C138" s="264" t="str">
        <f>様式4・高等部!V47</f>
        <v>新編 言語文化 改訂版</v>
      </c>
      <c r="D138" s="264" t="str">
        <f>様式4・高等部!Z47</f>
        <v>〇</v>
      </c>
    </row>
    <row r="139" spans="1:4" x14ac:dyDescent="0.45">
      <c r="A139" s="264" t="s">
        <v>1971</v>
      </c>
      <c r="B139" s="264" t="str">
        <f>様式4・高等部!T50</f>
        <v>ア</v>
      </c>
      <c r="C139" s="264" t="str">
        <f>様式4・高等部!V49</f>
        <v>基本地図帳 改訂版</v>
      </c>
      <c r="D139" s="264" t="str">
        <f>様式4・高等部!Z49</f>
        <v>〇</v>
      </c>
    </row>
    <row r="140" spans="1:4" x14ac:dyDescent="0.45">
      <c r="A140" s="264" t="s">
        <v>1972</v>
      </c>
      <c r="B140" s="264" t="str">
        <f>様式4・高等部!T52</f>
        <v>エ</v>
      </c>
      <c r="C140" s="264" t="str">
        <f>様式4・高等部!V51</f>
        <v>くらしに役立つ社会改訂新版</v>
      </c>
      <c r="D140" s="264" t="str">
        <f>様式4・高等部!Z51</f>
        <v>〇</v>
      </c>
    </row>
    <row r="141" spans="1:4" x14ac:dyDescent="0.45">
      <c r="A141" s="264" t="s">
        <v>1973</v>
      </c>
      <c r="B141" s="264" t="str">
        <f>様式4・高等部!T54</f>
        <v>ア</v>
      </c>
      <c r="C141" s="264" t="str">
        <f>様式4・高等部!V53</f>
        <v>高等学校 科学と人間生活 改訂版</v>
      </c>
      <c r="D141" s="264" t="str">
        <f>様式4・高等部!Z53</f>
        <v>〇</v>
      </c>
    </row>
    <row r="142" spans="1:4" x14ac:dyDescent="0.45">
      <c r="A142" s="264" t="s">
        <v>1974</v>
      </c>
      <c r="B142" s="264" t="str">
        <f>様式4・高等部!T56</f>
        <v>ア</v>
      </c>
      <c r="C142" s="264" t="str">
        <f>様式4・高等部!V55</f>
        <v>MOUSA２</v>
      </c>
      <c r="D142" s="264" t="str">
        <f>様式4・高等部!Z55</f>
        <v>〇</v>
      </c>
    </row>
    <row r="143" spans="1:4" x14ac:dyDescent="0.45">
      <c r="A143" s="264" t="s">
        <v>1975</v>
      </c>
      <c r="B143" s="264" t="str">
        <f>様式4・高等部!T58</f>
        <v>エ</v>
      </c>
      <c r="C143" s="264" t="str">
        <f>様式4・高等部!V57</f>
        <v>あたまと心で考えよう　ＳＳＴワークシート　思春期編</v>
      </c>
      <c r="D143" s="264" t="str">
        <f>様式4・高等部!Z57</f>
        <v>〇</v>
      </c>
    </row>
    <row r="144" spans="1:4" x14ac:dyDescent="0.45">
      <c r="A144" s="264" t="s">
        <v>1976</v>
      </c>
      <c r="B144" s="264" t="str">
        <f>様式4・高等部!T60</f>
        <v>ア</v>
      </c>
      <c r="C144" s="264" t="str">
        <f>様式4・高等部!V59</f>
        <v>MOUSA２</v>
      </c>
      <c r="D144" s="264" t="str">
        <f>様式4・高等部!Z59</f>
        <v>〇</v>
      </c>
    </row>
    <row r="145" spans="1:4" x14ac:dyDescent="0.45">
      <c r="A145" s="264" t="s">
        <v>1977</v>
      </c>
      <c r="B145" s="264" t="str">
        <f>様式4・高等部!T62</f>
        <v>ア</v>
      </c>
      <c r="C145" s="264" t="str">
        <f>様式4・高等部!V61</f>
        <v>MOUSA２</v>
      </c>
      <c r="D145" s="264" t="str">
        <f>様式4・高等部!Z61</f>
        <v>〇</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0" zoomScale="85" zoomScaleNormal="100" zoomScaleSheetLayoutView="85" workbookViewId="0">
      <selection activeCell="G19" sqref="G19:G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様式4・高等部!V3</f>
        <v>高等部</v>
      </c>
      <c r="B1" s="389"/>
      <c r="C1" s="390" t="s">
        <v>5526</v>
      </c>
      <c r="D1" s="391"/>
      <c r="E1" s="153"/>
      <c r="F1" s="392" t="s">
        <v>7775</v>
      </c>
      <c r="G1" s="392"/>
      <c r="H1" s="392"/>
      <c r="I1" s="392"/>
    </row>
    <row r="2" spans="1:9" ht="29.25" customHeight="1" x14ac:dyDescent="0.45">
      <c r="A2" s="393" t="str">
        <f>様式4・高等部!F1&amp;"図書選定理由一覧表（支援学校用）"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63"/>
      <c r="B3" s="263"/>
      <c r="C3" s="263"/>
      <c r="D3" s="394" t="str">
        <f>"学校名　　　大阪府立"&amp;様式4・高等部!P3&amp;"　　　"&amp;様式4・高等部!V3&amp;"　"&amp;様式4・高等部!W3</f>
        <v>学校名　　　大阪府立交野支援学校　　　高等部　普通課程</v>
      </c>
      <c r="E3" s="394"/>
      <c r="F3" s="394"/>
      <c r="G3" s="394"/>
      <c r="H3" s="394"/>
      <c r="I3" s="39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82" t="s">
        <v>2017</v>
      </c>
      <c r="B5" s="383"/>
      <c r="C5" s="384"/>
      <c r="D5" s="154"/>
      <c r="E5" s="154"/>
    </row>
    <row r="6" spans="1:9" ht="20.399999999999999" customHeight="1" x14ac:dyDescent="0.45">
      <c r="A6" s="385"/>
      <c r="B6" s="386"/>
      <c r="C6" s="38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現代の国語</v>
      </c>
      <c r="E8" s="161" t="str">
        <f>IF(B8="","",VLOOKUP(B8,様式4・高等部!$A$17:$H$136,4,FALSE))</f>
        <v>大修館</v>
      </c>
      <c r="F8" s="162" t="str">
        <f>IF(B8="","",VLOOKUP(B8,様式4・高等部!$A$17:$H$136,5,FALSE))</f>
        <v>新編 現代の国語 改訂版</v>
      </c>
      <c r="G8" s="162" t="str">
        <f>IF(B8="","",VLOOKUP(B8,様式4・高等部!$A$17:$H$136,6,FALSE))</f>
        <v>凖</v>
      </c>
      <c r="H8" s="162" t="str">
        <f>IF(B8="","",VLOOKUP(B8,様式4・高等部!$A$17:$H$136,7,FALSE))</f>
        <v>G4</v>
      </c>
      <c r="I8" s="180" t="s">
        <v>7978</v>
      </c>
    </row>
    <row r="9" spans="1:9" ht="80.099999999999994" customHeight="1" x14ac:dyDescent="0.45">
      <c r="A9" s="159">
        <v>2</v>
      </c>
      <c r="B9" s="160" t="s">
        <v>2023</v>
      </c>
      <c r="C9" s="161" t="str">
        <f>IF(B9="","",VLOOKUP(B9,様式4・高等部!$A$17:$H$136,2,FALSE))</f>
        <v>社会</v>
      </c>
      <c r="D9" s="161" t="str">
        <f>IF(B9="","",VLOOKUP(B9,様式4・高等部!$A$17:$H$136,3,FALSE))</f>
        <v>公共</v>
      </c>
      <c r="E9" s="161" t="str">
        <f>IF(B9="","",VLOOKUP(B9,様式4・高等部!$A$17:$H$136,4,FALSE))</f>
        <v>清水</v>
      </c>
      <c r="F9" s="162" t="str">
        <f>IF(B9="","",VLOOKUP(B9,様式4・高等部!$A$17:$H$136,5,FALSE))</f>
        <v>改訂版　私たちの公共</v>
      </c>
      <c r="G9" s="162" t="str">
        <f>IF(B9="","",VLOOKUP(B9,様式4・高等部!$A$17:$H$136,6,FALSE))</f>
        <v>凖</v>
      </c>
      <c r="H9" s="162" t="str">
        <f>IF(B9="","",VLOOKUP(B9,様式4・高等部!$A$17:$H$136,7,FALSE))</f>
        <v>G4</v>
      </c>
      <c r="I9" s="180" t="s">
        <v>7966</v>
      </c>
    </row>
    <row r="10" spans="1:9" ht="80.099999999999994" customHeight="1" x14ac:dyDescent="0.45">
      <c r="A10" s="159">
        <v>3</v>
      </c>
      <c r="B10" s="160" t="s">
        <v>2026</v>
      </c>
      <c r="C10" s="161" t="str">
        <f>IF(B10="","",VLOOKUP(B10,様式4・高等部!$A$17:$H$136,2,FALSE))</f>
        <v>社会</v>
      </c>
      <c r="D10" s="161" t="str">
        <f>IF(B10="","",VLOOKUP(B10,様式4・高等部!$A$17:$H$136,3,FALSE))</f>
        <v>地図</v>
      </c>
      <c r="E10" s="161" t="str">
        <f>IF(B10="","",VLOOKUP(B10,様式4・高等部!$A$17:$H$136,4,FALSE))</f>
        <v>山川</v>
      </c>
      <c r="F10" s="162" t="str">
        <f>IF(B10="","",VLOOKUP(B10,様式4・高等部!$A$17:$H$136,5,FALSE))</f>
        <v>基本地図帳 改訂版</v>
      </c>
      <c r="G10" s="162" t="str">
        <f>IF(B10="","",VLOOKUP(B10,様式4・高等部!$A$17:$H$136,6,FALSE))</f>
        <v>凖</v>
      </c>
      <c r="H10" s="162" t="str">
        <f>IF(B10="","",VLOOKUP(B10,様式4・高等部!$A$17:$H$136,7,FALSE))</f>
        <v>G4</v>
      </c>
      <c r="I10" s="180" t="s">
        <v>7967</v>
      </c>
    </row>
    <row r="11" spans="1:9" ht="80.099999999999994" customHeight="1" x14ac:dyDescent="0.45">
      <c r="A11" s="159">
        <v>4</v>
      </c>
      <c r="B11" s="160" t="s">
        <v>2029</v>
      </c>
      <c r="C11" s="161" t="str">
        <f>IF(B11="","",VLOOKUP(B11,様式4・高等部!$A$17:$H$136,2,FALSE))</f>
        <v>数学</v>
      </c>
      <c r="D11" s="161" t="str">
        <f>IF(B11="","",VLOOKUP(B11,様式4・高等部!$A$17:$H$136,3,FALSE))</f>
        <v>数学Ⅰ</v>
      </c>
      <c r="E11" s="161" t="str">
        <f>IF(B11="","",VLOOKUP(B11,様式4・高等部!$A$17:$H$136,4,FALSE))</f>
        <v>東書</v>
      </c>
      <c r="F11" s="162" t="str">
        <f>IF(B11="","",VLOOKUP(B11,様式4・高等部!$A$17:$H$136,5,FALSE))</f>
        <v>改訂版　新数学Ⅰ</v>
      </c>
      <c r="G11" s="162" t="str">
        <f>IF(B11="","",VLOOKUP(B11,様式4・高等部!$A$17:$H$136,6,FALSE))</f>
        <v>凖</v>
      </c>
      <c r="H11" s="162" t="str">
        <f>IF(B11="","",VLOOKUP(B11,様式4・高等部!$A$17:$H$136,7,FALSE))</f>
        <v>G4</v>
      </c>
      <c r="I11" s="180" t="s">
        <v>7994</v>
      </c>
    </row>
    <row r="12" spans="1:9" ht="80.099999999999994" customHeight="1" x14ac:dyDescent="0.45">
      <c r="A12" s="159">
        <v>5</v>
      </c>
      <c r="B12" s="160" t="s">
        <v>2032</v>
      </c>
      <c r="C12" s="161" t="str">
        <f>IF(B12="","",VLOOKUP(B12,様式4・高等部!$A$17:$H$136,2,FALSE))</f>
        <v>数学</v>
      </c>
      <c r="D12" s="161" t="str">
        <f>IF(B12="","",VLOOKUP(B12,様式4・高等部!$A$17:$H$136,3,FALSE))</f>
        <v>数学Ⅰ</v>
      </c>
      <c r="E12" s="161" t="str">
        <f>IF(B12="","",VLOOKUP(B12,様式4・高等部!$A$17:$H$136,4,FALSE))</f>
        <v>東書</v>
      </c>
      <c r="F12" s="162" t="str">
        <f>IF(B12="","",VLOOKUP(B12,様式4・高等部!$A$17:$H$136,5,FALSE))</f>
        <v>改訂版　新数学Ⅰ　解答編</v>
      </c>
      <c r="G12" s="162" t="str">
        <f>IF(B12="","",VLOOKUP(B12,様式4・高等部!$A$17:$H$136,6,FALSE))</f>
        <v>凖</v>
      </c>
      <c r="H12" s="162" t="str">
        <f>IF(B12="","",VLOOKUP(B12,様式4・高等部!$A$17:$H$136,7,FALSE))</f>
        <v>G4</v>
      </c>
      <c r="I12" s="180" t="s">
        <v>7969</v>
      </c>
    </row>
    <row r="13" spans="1:9" ht="80.099999999999994" customHeight="1" x14ac:dyDescent="0.45">
      <c r="A13" s="159">
        <v>6</v>
      </c>
      <c r="B13" s="160" t="s">
        <v>2035</v>
      </c>
      <c r="C13" s="161" t="str">
        <f>IF(B13="","",VLOOKUP(B13,様式4・高等部!$A$17:$H$136,2,FALSE))</f>
        <v>数学</v>
      </c>
      <c r="D13" s="161" t="str">
        <f>IF(B13="","",VLOOKUP(B13,様式4・高等部!$A$17:$H$136,3,FALSE))</f>
        <v>数学A</v>
      </c>
      <c r="E13" s="161" t="str">
        <f>IF(B13="","",VLOOKUP(B13,様式4・高等部!$A$17:$H$136,4,FALSE))</f>
        <v>東書</v>
      </c>
      <c r="F13" s="162" t="str">
        <f>IF(B13="","",VLOOKUP(B13,様式4・高等部!$A$17:$H$136,5,FALSE))</f>
        <v>改訂版　新数学Ａ</v>
      </c>
      <c r="G13" s="162" t="str">
        <f>IF(B13="","",VLOOKUP(B13,様式4・高等部!$A$17:$H$136,6,FALSE))</f>
        <v>凖</v>
      </c>
      <c r="H13" s="162" t="str">
        <f>IF(B13="","",VLOOKUP(B13,様式4・高等部!$A$17:$H$136,7,FALSE))</f>
        <v>G4</v>
      </c>
      <c r="I13" s="180" t="s">
        <v>7970</v>
      </c>
    </row>
    <row r="14" spans="1:9" ht="80.099999999999994" customHeight="1" x14ac:dyDescent="0.45">
      <c r="A14" s="159">
        <v>7</v>
      </c>
      <c r="B14" s="160" t="s">
        <v>2038</v>
      </c>
      <c r="C14" s="161" t="str">
        <f>IF(B14="","",VLOOKUP(B14,様式4・高等部!$A$17:$H$136,2,FALSE))</f>
        <v>数学</v>
      </c>
      <c r="D14" s="161" t="str">
        <f>IF(B14="","",VLOOKUP(B14,様式4・高等部!$A$17:$H$136,3,FALSE))</f>
        <v>数学A</v>
      </c>
      <c r="E14" s="161" t="str">
        <f>IF(B14="","",VLOOKUP(B14,様式4・高等部!$A$17:$H$136,4,FALSE))</f>
        <v>東書</v>
      </c>
      <c r="F14" s="162" t="str">
        <f>IF(B14="","",VLOOKUP(B14,様式4・高等部!$A$17:$H$136,5,FALSE))</f>
        <v>改訂版　新数学Ａ　解答編</v>
      </c>
      <c r="G14" s="162" t="str">
        <f>IF(B14="","",VLOOKUP(B14,様式4・高等部!$A$17:$H$136,6,FALSE))</f>
        <v>凖</v>
      </c>
      <c r="H14" s="162" t="str">
        <f>IF(B14="","",VLOOKUP(B14,様式4・高等部!$A$17:$H$136,7,FALSE))</f>
        <v>G4</v>
      </c>
      <c r="I14" s="180" t="s">
        <v>7969</v>
      </c>
    </row>
    <row r="15" spans="1:9" ht="80.099999999999994" customHeight="1" x14ac:dyDescent="0.45">
      <c r="A15" s="159">
        <v>8</v>
      </c>
      <c r="B15" s="160" t="s">
        <v>2041</v>
      </c>
      <c r="C15" s="161" t="str">
        <f>IF(B15="","",VLOOKUP(B15,様式4・高等部!$A$17:$H$136,2,FALSE))</f>
        <v>理科</v>
      </c>
      <c r="D15" s="161" t="str">
        <f>IF(B15="","",VLOOKUP(B15,様式4・高等部!$A$17:$H$136,3,FALSE))</f>
        <v>科学と人間生活</v>
      </c>
      <c r="E15" s="161" t="str">
        <f>IF(B15="","",VLOOKUP(B15,様式4・高等部!$A$17:$H$136,4,FALSE))</f>
        <v>啓林館</v>
      </c>
      <c r="F15" s="162" t="str">
        <f>IF(B15="","",VLOOKUP(B15,様式4・高等部!$A$17:$H$136,5,FALSE))</f>
        <v>高等学校 科学と人間生活 改訂版</v>
      </c>
      <c r="G15" s="162" t="str">
        <f>IF(B15="","",VLOOKUP(B15,様式4・高等部!$A$17:$H$136,6,FALSE))</f>
        <v>凖</v>
      </c>
      <c r="H15" s="162" t="str">
        <f>IF(B15="","",VLOOKUP(B15,様式4・高等部!$A$17:$H$136,7,FALSE))</f>
        <v>G4</v>
      </c>
      <c r="I15" s="180" t="s">
        <v>7971</v>
      </c>
    </row>
    <row r="16" spans="1:9" ht="80.099999999999994" customHeight="1" x14ac:dyDescent="0.45">
      <c r="A16" s="159">
        <v>9</v>
      </c>
      <c r="B16" s="160" t="s">
        <v>2044</v>
      </c>
      <c r="C16" s="161" t="str">
        <f>IF(B16="","",VLOOKUP(B16,様式4・高等部!$A$17:$H$136,2,FALSE))</f>
        <v>保健</v>
      </c>
      <c r="D16" s="161" t="str">
        <f>IF(B16="","",VLOOKUP(B16,様式4・高等部!$A$17:$H$136,3,FALSE))</f>
        <v>保健・体育</v>
      </c>
      <c r="E16" s="161" t="str">
        <f>IF(B16="","",VLOOKUP(B16,様式4・高等部!$A$17:$H$136,4,FALSE))</f>
        <v>大修館</v>
      </c>
      <c r="F16" s="162" t="str">
        <f>IF(B16="","",VLOOKUP(B16,様式4・高等部!$A$17:$H$136,5,FALSE))</f>
        <v>現代高等保健体育 改訂版</v>
      </c>
      <c r="G16" s="162" t="str">
        <f>IF(B16="","",VLOOKUP(B16,様式4・高等部!$A$17:$H$136,6,FALSE))</f>
        <v>凖</v>
      </c>
      <c r="H16" s="162" t="str">
        <f>IF(B16="","",VLOOKUP(B16,様式4・高等部!$A$17:$H$136,7,FALSE))</f>
        <v>G4</v>
      </c>
      <c r="I16" s="180" t="s">
        <v>7995</v>
      </c>
    </row>
    <row r="17" spans="1:9" ht="80.099999999999994" customHeight="1" x14ac:dyDescent="0.45">
      <c r="A17" s="159">
        <v>10</v>
      </c>
      <c r="B17" s="160" t="s">
        <v>2047</v>
      </c>
      <c r="C17" s="161" t="str">
        <f>IF(B17="","",VLOOKUP(B17,様式4・高等部!$A$17:$H$136,2,FALSE))</f>
        <v>音楽</v>
      </c>
      <c r="D17" s="161" t="str">
        <f>IF(B17="","",VLOOKUP(B17,様式4・高等部!$A$17:$H$136,3,FALSE))</f>
        <v>音楽Ⅰ</v>
      </c>
      <c r="E17" s="161" t="str">
        <f>IF(B17="","",VLOOKUP(B17,様式4・高等部!$A$17:$H$136,4,FALSE))</f>
        <v>教芸</v>
      </c>
      <c r="F17" s="162" t="str">
        <f>IF(B17="","",VLOOKUP(B17,様式4・高等部!$A$17:$H$136,5,FALSE))</f>
        <v>MOUSA１</v>
      </c>
      <c r="G17" s="162" t="str">
        <f>IF(B17="","",VLOOKUP(B17,様式4・高等部!$A$17:$H$136,6,FALSE))</f>
        <v>凖</v>
      </c>
      <c r="H17" s="162" t="str">
        <f>IF(B17="","",VLOOKUP(B17,様式4・高等部!$A$17:$H$136,7,FALSE))</f>
        <v>G4</v>
      </c>
      <c r="I17" s="180" t="s">
        <v>7996</v>
      </c>
    </row>
    <row r="18" spans="1:9" ht="80.099999999999994" customHeight="1" x14ac:dyDescent="0.45">
      <c r="A18" s="159">
        <v>11</v>
      </c>
      <c r="B18" s="160" t="s">
        <v>2050</v>
      </c>
      <c r="C18" s="161" t="str">
        <f>IF(B18="","",VLOOKUP(B18,様式4・高等部!$A$17:$H$136,2,FALSE))</f>
        <v>美術</v>
      </c>
      <c r="D18" s="161" t="str">
        <f>IF(B18="","",VLOOKUP(B18,様式4・高等部!$A$17:$H$136,3,FALSE))</f>
        <v>美術</v>
      </c>
      <c r="E18" s="161" t="str">
        <f>IF(B18="","",VLOOKUP(B18,様式4・高等部!$A$17:$H$136,4,FALSE))</f>
        <v>日文</v>
      </c>
      <c r="F18" s="162" t="str">
        <f>IF(B18="","",VLOOKUP(B18,様式4・高等部!$A$17:$H$136,5,FALSE))</f>
        <v>高校生の美術１</v>
      </c>
      <c r="G18" s="162" t="str">
        <f>IF(B18="","",VLOOKUP(B18,様式4・高等部!$A$17:$H$136,6,FALSE))</f>
        <v>凖</v>
      </c>
      <c r="H18" s="162" t="str">
        <f>IF(B18="","",VLOOKUP(B18,様式4・高等部!$A$17:$H$136,7,FALSE))</f>
        <v>G4</v>
      </c>
      <c r="I18" s="180" t="s">
        <v>7997</v>
      </c>
    </row>
    <row r="19" spans="1:9" ht="80.099999999999994" customHeight="1" x14ac:dyDescent="0.45">
      <c r="A19" s="159">
        <v>12</v>
      </c>
      <c r="B19" s="160" t="s">
        <v>2053</v>
      </c>
      <c r="C19" s="161" t="str">
        <f>IF(B19="","",VLOOKUP(B19,様式4・高等部!$A$17:$H$136,2,FALSE))</f>
        <v>外国語</v>
      </c>
      <c r="D19" s="161" t="str">
        <f>IF(B19="","",VLOOKUP(B19,様式4・高等部!$A$17:$H$136,3,FALSE))</f>
        <v>英語コミュニケーション</v>
      </c>
      <c r="E19" s="161" t="str">
        <f>IF(B19="","",VLOOKUP(B19,様式4・高等部!$A$17:$H$136,4,FALSE))</f>
        <v>数研</v>
      </c>
      <c r="F19" s="162" t="str">
        <f>IF(B19="","",VLOOKUP(B19,様式4・高等部!$A$17:$H$136,5,FALSE))</f>
        <v>Revised COMET 
English Communication Ⅰ</v>
      </c>
      <c r="G19" s="162" t="str">
        <f>IF(B19="","",VLOOKUP(B19,様式4・高等部!$A$17:$H$136,6,FALSE))</f>
        <v>凖</v>
      </c>
      <c r="H19" s="162" t="str">
        <f>IF(B19="","",VLOOKUP(B19,様式4・高等部!$A$17:$H$136,7,FALSE))</f>
        <v>G4</v>
      </c>
      <c r="I19" s="180" t="s">
        <v>7979</v>
      </c>
    </row>
    <row r="20" spans="1:9" ht="80.099999999999994" customHeight="1" x14ac:dyDescent="0.45">
      <c r="A20" s="159">
        <v>13</v>
      </c>
      <c r="B20" s="160" t="s">
        <v>2056</v>
      </c>
      <c r="C20" s="161" t="str">
        <f>IF(B20="","",VLOOKUP(B20,様式4・高等部!$A$17:$H$136,2,FALSE))</f>
        <v>家庭</v>
      </c>
      <c r="D20" s="161" t="str">
        <f>IF(B20="","",VLOOKUP(B20,様式4・高等部!$A$17:$H$136,3,FALSE))</f>
        <v>家庭基礎</v>
      </c>
      <c r="E20" s="161" t="str">
        <f>IF(B20="","",VLOOKUP(B20,様式4・高等部!$A$17:$H$136,4,FALSE))</f>
        <v>開隆堂</v>
      </c>
      <c r="F20" s="162" t="str">
        <f>IF(B20="","",VLOOKUP(B20,様式4・高等部!$A$17:$H$136,5,FALSE))</f>
        <v>家庭基礎 明日の生活を築く</v>
      </c>
      <c r="G20" s="162" t="str">
        <f>IF(B20="","",VLOOKUP(B20,様式4・高等部!$A$17:$H$136,6,FALSE))</f>
        <v>凖</v>
      </c>
      <c r="H20" s="162" t="str">
        <f>IF(B20="","",VLOOKUP(B20,様式4・高等部!$A$17:$H$136,7,FALSE))</f>
        <v>G4</v>
      </c>
      <c r="I20" s="180" t="s">
        <v>7980</v>
      </c>
    </row>
    <row r="21" spans="1:9" ht="80.099999999999994" customHeight="1" x14ac:dyDescent="0.45">
      <c r="A21" s="159">
        <v>14</v>
      </c>
      <c r="B21" s="160" t="s">
        <v>2059</v>
      </c>
      <c r="C21" s="161" t="str">
        <f>IF(B21="","",VLOOKUP(B21,様式4・高等部!$A$17:$H$136,2,FALSE))</f>
        <v>社会</v>
      </c>
      <c r="D21" s="161" t="str">
        <f>IF(B21="","",VLOOKUP(B21,様式4・高等部!$A$17:$H$136,3,FALSE))</f>
        <v>社会</v>
      </c>
      <c r="E21" s="161" t="str">
        <f>IF(B21="","",VLOOKUP(B21,様式4・高等部!$A$17:$H$136,4,FALSE))</f>
        <v>山川</v>
      </c>
      <c r="F21" s="162" t="str">
        <f>IF(B21="","",VLOOKUP(B21,様式4・高等部!$A$17:$H$136,5,FALSE))</f>
        <v>基本地図帳 改訂版</v>
      </c>
      <c r="G21" s="162" t="str">
        <f>IF(B21="","",VLOOKUP(B21,様式4・高等部!$A$17:$H$136,6,FALSE))</f>
        <v>知</v>
      </c>
      <c r="H21" s="162" t="str">
        <f>IF(B21="","",VLOOKUP(B21,様式4・高等部!$A$17:$H$136,7,FALSE))</f>
        <v>G3</v>
      </c>
      <c r="I21" s="180" t="s">
        <v>7981</v>
      </c>
    </row>
    <row r="22" spans="1:9" ht="80.099999999999994" customHeight="1" x14ac:dyDescent="0.45">
      <c r="A22" s="159">
        <v>15</v>
      </c>
      <c r="B22" s="160" t="s">
        <v>2062</v>
      </c>
      <c r="C22" s="161" t="str">
        <f>IF(B22="","",VLOOKUP(B22,様式4・高等部!$A$17:$H$136,2,FALSE))</f>
        <v>社会</v>
      </c>
      <c r="D22" s="161" t="str">
        <f>IF(B22="","",VLOOKUP(B22,様式4・高等部!$A$17:$H$136,3,FALSE))</f>
        <v>社会</v>
      </c>
      <c r="E22" s="161" t="str">
        <f>IF(B22="","",VLOOKUP(B22,様式4・高等部!$A$17:$H$136,4,FALSE))</f>
        <v>東洋館</v>
      </c>
      <c r="F22" s="162" t="str">
        <f>IF(B22="","",VLOOKUP(B22,様式4・高等部!$A$17:$H$136,5,FALSE))</f>
        <v>くらしに役立つ社会改訂新版</v>
      </c>
      <c r="G22" s="162" t="str">
        <f>IF(B22="","",VLOOKUP(B22,様式4・高等部!$A$17:$H$136,6,FALSE))</f>
        <v>知</v>
      </c>
      <c r="H22" s="162" t="str">
        <f>IF(B22="","",VLOOKUP(B22,様式4・高等部!$A$17:$H$136,7,FALSE))</f>
        <v>G3</v>
      </c>
      <c r="I22" s="180" t="s">
        <v>7998</v>
      </c>
    </row>
    <row r="23" spans="1:9" ht="80.099999999999994" customHeight="1" x14ac:dyDescent="0.45">
      <c r="A23" s="159">
        <v>16</v>
      </c>
      <c r="B23" s="160" t="s">
        <v>2065</v>
      </c>
      <c r="C23" s="161" t="str">
        <f>IF(B23="","",VLOOKUP(B23,様式4・高等部!$A$17:$H$136,2,FALSE))</f>
        <v>理科</v>
      </c>
      <c r="D23" s="161" t="str">
        <f>IF(B23="","",VLOOKUP(B23,様式4・高等部!$A$17:$H$136,3,FALSE))</f>
        <v>理科</v>
      </c>
      <c r="E23" s="161" t="str">
        <f>IF(B23="","",VLOOKUP(B23,様式4・高等部!$A$17:$H$136,4,FALSE))</f>
        <v>啓林館</v>
      </c>
      <c r="F23" s="162" t="str">
        <f>IF(B23="","",VLOOKUP(B23,様式4・高等部!$A$17:$H$136,5,FALSE))</f>
        <v>高等学校 科学と人間生活 改訂版</v>
      </c>
      <c r="G23" s="162" t="str">
        <f>IF(B23="","",VLOOKUP(B23,様式4・高等部!$A$17:$H$136,6,FALSE))</f>
        <v>知</v>
      </c>
      <c r="H23" s="162" t="str">
        <f>IF(B23="","",VLOOKUP(B23,様式4・高等部!$A$17:$H$136,7,FALSE))</f>
        <v>G3</v>
      </c>
      <c r="I23" s="180" t="s">
        <v>7982</v>
      </c>
    </row>
    <row r="24" spans="1:9" ht="80.099999999999994" customHeight="1" x14ac:dyDescent="0.45">
      <c r="A24" s="159">
        <v>17</v>
      </c>
      <c r="B24" s="160" t="s">
        <v>2066</v>
      </c>
      <c r="C24" s="161" t="str">
        <f>IF(B24="","",VLOOKUP(B24,様式4・高等部!$A$17:$H$136,2,FALSE))</f>
        <v>音楽</v>
      </c>
      <c r="D24" s="161" t="str">
        <f>IF(B24="","",VLOOKUP(B24,様式4・高等部!$A$17:$H$136,3,FALSE))</f>
        <v>音楽</v>
      </c>
      <c r="E24" s="161" t="str">
        <f>IF(B24="","",VLOOKUP(B24,様式4・高等部!$A$17:$H$136,4,FALSE))</f>
        <v>教芸</v>
      </c>
      <c r="F24" s="162" t="str">
        <f>IF(B24="","",VLOOKUP(B24,様式4・高等部!$A$17:$H$136,5,FALSE))</f>
        <v>MOUSA１</v>
      </c>
      <c r="G24" s="162" t="str">
        <f>IF(B24="","",VLOOKUP(B24,様式4・高等部!$A$17:$H$136,6,FALSE))</f>
        <v>知</v>
      </c>
      <c r="H24" s="162" t="str">
        <f>IF(B24="","",VLOOKUP(B24,様式4・高等部!$A$17:$H$136,7,FALSE))</f>
        <v>G3</v>
      </c>
      <c r="I24" s="180" t="s">
        <v>7996</v>
      </c>
    </row>
    <row r="25" spans="1:9" ht="80.099999999999994" customHeight="1" x14ac:dyDescent="0.45">
      <c r="A25" s="159">
        <v>18</v>
      </c>
      <c r="B25" s="160" t="s">
        <v>2067</v>
      </c>
      <c r="C25" s="161" t="str">
        <f>IF(B25="","",VLOOKUP(B25,様式4・高等部!$A$17:$H$136,2,FALSE))</f>
        <v>外国語</v>
      </c>
      <c r="D25" s="161" t="str">
        <f>IF(B25="","",VLOOKUP(B25,様式4・高等部!$A$17:$H$136,3,FALSE))</f>
        <v>英語</v>
      </c>
      <c r="E25" s="161" t="str">
        <f>IF(B25="","",VLOOKUP(B25,様式4・高等部!$A$17:$H$136,4,FALSE))</f>
        <v xml:space="preserve">McGraw-Hill </v>
      </c>
      <c r="F25" s="162" t="str">
        <f>IF(B25="","",VLOOKUP(B25,様式4・高等部!$A$17:$H$136,5,FALSE))</f>
        <v>WE　CAN！　STUDENT　BOOK１</v>
      </c>
      <c r="G25" s="162" t="str">
        <f>IF(B25="","",VLOOKUP(B25,様式4・高等部!$A$17:$H$136,6,FALSE))</f>
        <v>知</v>
      </c>
      <c r="H25" s="162" t="str">
        <f>IF(B25="","",VLOOKUP(B25,様式4・高等部!$A$17:$H$136,7,FALSE))</f>
        <v>G3</v>
      </c>
      <c r="I25" s="180" t="s">
        <v>7983</v>
      </c>
    </row>
    <row r="26" spans="1:9" ht="80.099999999999994" customHeight="1" x14ac:dyDescent="0.45">
      <c r="A26" s="159">
        <v>19</v>
      </c>
      <c r="B26" s="160" t="s">
        <v>2068</v>
      </c>
      <c r="C26" s="161" t="str">
        <f>IF(B26="","",VLOOKUP(B26,様式4・高等部!$A$17:$H$136,2,FALSE))</f>
        <v>家庭</v>
      </c>
      <c r="D26" s="161" t="str">
        <f>IF(B26="","",VLOOKUP(B26,様式4・高等部!$A$17:$H$136,3,FALSE))</f>
        <v>家庭</v>
      </c>
      <c r="E26" s="161" t="str">
        <f>IF(B26="","",VLOOKUP(B26,様式4・高等部!$A$17:$H$136,4,FALSE))</f>
        <v>開隆堂</v>
      </c>
      <c r="F26" s="162" t="str">
        <f>IF(B26="","",VLOOKUP(B26,様式4・高等部!$A$17:$H$136,5,FALSE))</f>
        <v>家庭基礎 明日の生活を築く</v>
      </c>
      <c r="G26" s="162" t="str">
        <f>IF(B26="","",VLOOKUP(B26,様式4・高等部!$A$17:$H$136,6,FALSE))</f>
        <v>知</v>
      </c>
      <c r="H26" s="162" t="str">
        <f>IF(B26="","",VLOOKUP(B26,様式4・高等部!$A$17:$H$136,7,FALSE))</f>
        <v>G3</v>
      </c>
      <c r="I26" s="180" t="s">
        <v>7984</v>
      </c>
    </row>
    <row r="27" spans="1:9" ht="80.099999999999994" customHeight="1" x14ac:dyDescent="0.45">
      <c r="A27" s="159">
        <v>20</v>
      </c>
      <c r="B27" s="160" t="s">
        <v>2069</v>
      </c>
      <c r="C27" s="161" t="str">
        <f>IF(B27="","",VLOOKUP(B27,様式4・高等部!$A$17:$H$136,2,FALSE))</f>
        <v>情報</v>
      </c>
      <c r="D27" s="161" t="str">
        <f>IF(B27="","",VLOOKUP(B27,様式4・高等部!$A$17:$H$136,3,FALSE))</f>
        <v>情報</v>
      </c>
      <c r="E27" s="161" t="str">
        <f>IF(B27="","",VLOOKUP(B27,様式4・高等部!$A$17:$H$136,4,FALSE))</f>
        <v>実教</v>
      </c>
      <c r="F27" s="162" t="str">
        <f>IF(B27="","",VLOOKUP(B27,様式4・高等部!$A$17:$H$136,5,FALSE))</f>
        <v>図説情報Ⅰ 新訂版</v>
      </c>
      <c r="G27" s="162" t="str">
        <f>IF(B27="","",VLOOKUP(B27,様式4・高等部!$A$17:$H$136,6,FALSE))</f>
        <v>知</v>
      </c>
      <c r="H27" s="162" t="str">
        <f>IF(B27="","",VLOOKUP(B27,様式4・高等部!$A$17:$H$136,7,FALSE))</f>
        <v>G3</v>
      </c>
      <c r="I27" s="180" t="s">
        <v>7999</v>
      </c>
    </row>
    <row r="28" spans="1:9" ht="80.099999999999994" customHeight="1" x14ac:dyDescent="0.45">
      <c r="A28" s="159">
        <v>21</v>
      </c>
      <c r="B28" s="160" t="s">
        <v>2070</v>
      </c>
      <c r="C28" s="161" t="str">
        <f>IF(B28="","",VLOOKUP(B28,様式4・高等部!$A$17:$H$136,2,FALSE))</f>
        <v>社会</v>
      </c>
      <c r="D28" s="161" t="str">
        <f>IF(B28="","",VLOOKUP(B28,様式4・高等部!$A$17:$H$136,3,FALSE))</f>
        <v>ソーシャルスキル</v>
      </c>
      <c r="E28" s="161" t="str">
        <f>IF(B28="","",VLOOKUP(B28,様式4・高等部!$A$17:$H$136,4,FALSE))</f>
        <v>かもがわ</v>
      </c>
      <c r="F28" s="162" t="str">
        <f>IF(B28="","",VLOOKUP(B28,様式4・高等部!$A$17:$H$136,5,FALSE))</f>
        <v>あたまと心で考えよう　ＳＳＴワークシート　思春期編</v>
      </c>
      <c r="G28" s="162" t="str">
        <f>IF(B28="","",VLOOKUP(B28,様式4・高等部!$A$17:$H$136,6,FALSE))</f>
        <v>自</v>
      </c>
      <c r="H28" s="162" t="str">
        <f>IF(B28="","",VLOOKUP(B28,様式4・高等部!$A$17:$H$136,7,FALSE))</f>
        <v>G2</v>
      </c>
      <c r="I28" s="180" t="s">
        <v>7985</v>
      </c>
    </row>
    <row r="29" spans="1:9" ht="80.099999999999994" customHeight="1" x14ac:dyDescent="0.45">
      <c r="A29" s="159">
        <v>22</v>
      </c>
      <c r="B29" s="160" t="s">
        <v>2071</v>
      </c>
      <c r="C29" s="161" t="str">
        <f>IF(B29="","",VLOOKUP(B29,様式4・高等部!$A$17:$H$136,2,FALSE))</f>
        <v>音楽</v>
      </c>
      <c r="D29" s="161" t="str">
        <f>IF(B29="","",VLOOKUP(B29,様式4・高等部!$A$17:$H$136,3,FALSE))</f>
        <v>音楽Ⅰ</v>
      </c>
      <c r="E29" s="161" t="str">
        <f>IF(B29="","",VLOOKUP(B29,様式4・高等部!$A$17:$H$136,4,FALSE))</f>
        <v>教芸</v>
      </c>
      <c r="F29" s="162" t="str">
        <f>IF(B29="","",VLOOKUP(B29,様式4・高等部!$A$17:$H$136,5,FALSE))</f>
        <v>MOUSA１</v>
      </c>
      <c r="G29" s="162" t="str">
        <f>IF(B29="","",VLOOKUP(B29,様式4・高等部!$A$17:$H$136,6,FALSE))</f>
        <v>自</v>
      </c>
      <c r="H29" s="162" t="str">
        <f>IF(B29="","",VLOOKUP(B29,様式4・高等部!$A$17:$H$136,7,FALSE))</f>
        <v>G2</v>
      </c>
      <c r="I29" s="180" t="s">
        <v>7996</v>
      </c>
    </row>
    <row r="30" spans="1:9" ht="80.099999999999994" customHeight="1" x14ac:dyDescent="0.45">
      <c r="A30" s="159">
        <v>23</v>
      </c>
      <c r="B30" s="160" t="s">
        <v>2072</v>
      </c>
      <c r="C30" s="161" t="str">
        <f>IF(B30="","",VLOOKUP(B30,様式4・高等部!$A$17:$H$136,2,FALSE))</f>
        <v>外国語</v>
      </c>
      <c r="D30" s="161" t="str">
        <f>IF(B30="","",VLOOKUP(B30,様式4・高等部!$A$17:$H$136,3,FALSE))</f>
        <v>英語２</v>
      </c>
      <c r="E30" s="161" t="str">
        <f>IF(B30="","",VLOOKUP(B30,様式4・高等部!$A$17:$H$136,4,FALSE))</f>
        <v>11-4 三省堂</v>
      </c>
      <c r="F30" s="162" t="str">
        <f>IF(B30="","",VLOOKUP(B30,様式4・高等部!$A$17:$H$136,5,FALSE))</f>
        <v>ARで英語が聞ける英語もののなまえ
絵じてん</v>
      </c>
      <c r="G30" s="162" t="str">
        <f>IF(B30="","",VLOOKUP(B30,様式4・高等部!$A$17:$H$136,6,FALSE))</f>
        <v>自</v>
      </c>
      <c r="H30" s="162" t="str">
        <f>IF(B30="","",VLOOKUP(B30,様式4・高等部!$A$17:$H$136,7,FALSE))</f>
        <v>G2</v>
      </c>
      <c r="I30" s="180" t="s">
        <v>7986</v>
      </c>
    </row>
    <row r="31" spans="1:9" ht="80.099999999999994" customHeight="1" x14ac:dyDescent="0.45">
      <c r="A31" s="159">
        <v>24</v>
      </c>
      <c r="B31" s="160" t="s">
        <v>2073</v>
      </c>
      <c r="C31" s="161" t="str">
        <f>IF(B31="","",VLOOKUP(B31,様式4・高等部!$A$17:$H$136,2,FALSE))</f>
        <v>音楽</v>
      </c>
      <c r="D31" s="161" t="str">
        <f>IF(B31="","",VLOOKUP(B31,様式4・高等部!$A$17:$H$136,3,FALSE))</f>
        <v>音楽１</v>
      </c>
      <c r="E31" s="161" t="str">
        <f>IF(B31="","",VLOOKUP(B31,様式4・高等部!$A$17:$H$136,4,FALSE))</f>
        <v>教芸</v>
      </c>
      <c r="F31" s="162" t="str">
        <f>IF(B31="","",VLOOKUP(B31,様式4・高等部!$A$17:$H$136,5,FALSE))</f>
        <v>MOUSA１</v>
      </c>
      <c r="G31" s="162" t="str">
        <f>IF(B31="","",VLOOKUP(B31,様式4・高等部!$A$17:$H$136,6,FALSE))</f>
        <v>自</v>
      </c>
      <c r="H31" s="162" t="str">
        <f>IF(B31="","",VLOOKUP(B31,様式4・高等部!$A$17:$H$136,7,FALSE))</f>
        <v>G1</v>
      </c>
      <c r="I31" s="180" t="s">
        <v>7996</v>
      </c>
    </row>
    <row r="32" spans="1:9" ht="80.099999999999994" customHeight="1" x14ac:dyDescent="0.45">
      <c r="A32" s="159">
        <v>25</v>
      </c>
      <c r="B32" s="160" t="s">
        <v>2074</v>
      </c>
      <c r="C32" s="161" t="str">
        <f>IF(B32="","",VLOOKUP(B32,様式4・高等部!$A$17:$H$136,2,FALSE))</f>
        <v>外国語</v>
      </c>
      <c r="D32" s="161" t="str">
        <f>IF(B32="","",VLOOKUP(B32,様式4・高等部!$A$17:$H$136,3,FALSE))</f>
        <v>英語２</v>
      </c>
      <c r="E32" s="161" t="str">
        <f>IF(B32="","",VLOOKUP(B32,様式4・高等部!$A$17:$H$136,4,FALSE))</f>
        <v>11-4 三省堂</v>
      </c>
      <c r="F32" s="162" t="str">
        <f>IF(B32="","",VLOOKUP(B32,様式4・高等部!$A$17:$H$136,5,FALSE))</f>
        <v>ARで英語が聞ける英語もののなまえ
絵じてん</v>
      </c>
      <c r="G32" s="162" t="str">
        <f>IF(B32="","",VLOOKUP(B32,様式4・高等部!$A$17:$H$136,6,FALSE))</f>
        <v>自</v>
      </c>
      <c r="H32" s="162" t="str">
        <f>IF(B32="","",VLOOKUP(B32,様式4・高等部!$A$17:$H$136,7,FALSE))</f>
        <v>G1</v>
      </c>
      <c r="I32" s="180" t="s">
        <v>7987</v>
      </c>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6" zoomScale="85" zoomScaleNormal="100" zoomScaleSheetLayoutView="85" workbookViewId="0">
      <selection activeCell="G19" sqref="G19:G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6" t="str">
        <f>様式4・高等部!V3</f>
        <v>高等部</v>
      </c>
      <c r="B1" s="397"/>
      <c r="C1" s="390" t="s">
        <v>5526</v>
      </c>
      <c r="D1" s="391"/>
      <c r="E1" s="153"/>
      <c r="F1" s="392" t="s">
        <v>7775</v>
      </c>
      <c r="G1" s="392"/>
      <c r="H1" s="392"/>
      <c r="I1" s="392"/>
    </row>
    <row r="2" spans="1:9" ht="29.25" customHeight="1" x14ac:dyDescent="0.45">
      <c r="A2" s="393" t="str">
        <f>様式３・高1!$A$2</f>
        <v>令和８年度使用教科用図書図書選定理由一覧表（支援学校用）</v>
      </c>
      <c r="B2" s="393"/>
      <c r="C2" s="393"/>
      <c r="D2" s="393"/>
      <c r="E2" s="393"/>
      <c r="F2" s="393"/>
      <c r="G2" s="393"/>
      <c r="H2" s="393"/>
      <c r="I2" s="393"/>
    </row>
    <row r="3" spans="1:9" s="1" customFormat="1" ht="22.5" customHeight="1" x14ac:dyDescent="0.2">
      <c r="A3" s="263"/>
      <c r="B3" s="263"/>
      <c r="C3" s="263"/>
      <c r="D3" s="394" t="str">
        <f>様式３・高1!D3</f>
        <v>学校名　　　大阪府立交野支援学校　　　高等部　普通課程</v>
      </c>
      <c r="E3" s="394"/>
      <c r="F3" s="394"/>
      <c r="G3" s="394"/>
      <c r="H3" s="394"/>
      <c r="I3" s="39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95" t="s">
        <v>2018</v>
      </c>
      <c r="B5" s="395"/>
      <c r="C5" s="395"/>
      <c r="D5" s="154"/>
      <c r="E5" s="154"/>
    </row>
    <row r="6" spans="1:9" ht="20.399999999999999" customHeight="1" x14ac:dyDescent="0.45">
      <c r="A6" s="395"/>
      <c r="B6" s="395"/>
      <c r="C6" s="39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2024</v>
      </c>
      <c r="C8" s="161" t="str">
        <f>IF(B8="","",VLOOKUP(B8,様式4・高等部!$I$17:$Q$136,2,FALSE))</f>
        <v>国語</v>
      </c>
      <c r="D8" s="161" t="str">
        <f>IF(B8="","",VLOOKUP(B8,様式4・高等部!$I$17:$Q$136,3,FALSE))</f>
        <v>言語文化</v>
      </c>
      <c r="E8" s="161" t="str">
        <f>IF(B8="","",VLOOKUP(B8,様式4・高等部!$I$17:$Q$136,4,FALSE))</f>
        <v>大修館</v>
      </c>
      <c r="F8" s="162" t="str">
        <f>IF(B8="","",VLOOKUP(B8,様式4・高等部!$I$17:$Q$136,5,FALSE))</f>
        <v>新編 言語文化 改訂版</v>
      </c>
      <c r="G8" s="162" t="str">
        <f>IF(B8="","",VLOOKUP(B8,様式4・高等部!$I$17:$Q$136,6,FALSE))</f>
        <v>凖</v>
      </c>
      <c r="H8" s="162" t="str">
        <f>IF(B8="","",VLOOKUP(B8,様式4・高等部!$I$17:$Q$136,7,FALSE))</f>
        <v>G4</v>
      </c>
      <c r="I8" s="180" t="s">
        <v>7988</v>
      </c>
    </row>
    <row r="9" spans="1:9" ht="80.099999999999994" customHeight="1" x14ac:dyDescent="0.45">
      <c r="A9" s="159">
        <v>2</v>
      </c>
      <c r="B9" s="160" t="s">
        <v>2027</v>
      </c>
      <c r="C9" s="161" t="str">
        <f>IF(B9="","",VLOOKUP(B9,様式4・高等部!$I$17:$Q$136,2,FALSE))</f>
        <v>社会</v>
      </c>
      <c r="D9" s="161" t="str">
        <f>IF(B9="","",VLOOKUP(B9,様式4・高等部!$I$17:$Q$136,3,FALSE))</f>
        <v>地理総合</v>
      </c>
      <c r="E9" s="161" t="str">
        <f>IF(B9="","",VLOOKUP(B9,様式4・高等部!$I$17:$Q$136,4,FALSE))</f>
        <v>実教</v>
      </c>
      <c r="F9" s="162" t="str">
        <f>IF(B9="","",VLOOKUP(B9,様式4・高等部!$I$17:$Q$136,5,FALSE))</f>
        <v>新選地理総合　welcome to geography</v>
      </c>
      <c r="G9" s="162" t="str">
        <f>IF(B9="","",VLOOKUP(B9,様式4・高等部!$I$17:$Q$136,6,FALSE))</f>
        <v>凖</v>
      </c>
      <c r="H9" s="162" t="str">
        <f>IF(B9="","",VLOOKUP(B9,様式4・高等部!$I$17:$Q$136,7,FALSE))</f>
        <v>G4</v>
      </c>
      <c r="I9" s="180" t="s">
        <v>7968</v>
      </c>
    </row>
    <row r="10" spans="1:9" ht="80.099999999999994" customHeight="1" x14ac:dyDescent="0.45">
      <c r="A10" s="159">
        <v>3</v>
      </c>
      <c r="B10" s="160" t="s">
        <v>2030</v>
      </c>
      <c r="C10" s="161" t="str">
        <f>IF(B10="","",VLOOKUP(B10,様式4・高等部!$I$17:$Q$136,2,FALSE))</f>
        <v>社会</v>
      </c>
      <c r="D10" s="161" t="str">
        <f>IF(B10="","",VLOOKUP(B10,様式4・高等部!$I$17:$Q$136,3,FALSE))</f>
        <v>歴史総合</v>
      </c>
      <c r="E10" s="161" t="str">
        <f>IF(B10="","",VLOOKUP(B10,様式4・高等部!$I$17:$Q$136,4,FALSE))</f>
        <v>清水</v>
      </c>
      <c r="F10" s="162" t="str">
        <f>IF(B10="","",VLOOKUP(B10,様式4・高等部!$I$17:$Q$136,5,FALSE))</f>
        <v>改訂版　私たちの歴史総合</v>
      </c>
      <c r="G10" s="162" t="str">
        <f>IF(B10="","",VLOOKUP(B10,様式4・高等部!$I$17:$Q$136,6,FALSE))</f>
        <v>凖</v>
      </c>
      <c r="H10" s="162" t="str">
        <f>IF(B10="","",VLOOKUP(B10,様式4・高等部!$I$17:$Q$136,7,FALSE))</f>
        <v>G4</v>
      </c>
      <c r="I10" s="180" t="s">
        <v>7989</v>
      </c>
    </row>
    <row r="11" spans="1:9" ht="80.099999999999994" customHeight="1" x14ac:dyDescent="0.45">
      <c r="A11" s="159">
        <v>4</v>
      </c>
      <c r="B11" s="160" t="s">
        <v>2048</v>
      </c>
      <c r="C11" s="161" t="str">
        <f>IF(B11="","",VLOOKUP(B11,様式4・高等部!$I$17:$Q$136,2,FALSE))</f>
        <v>理科</v>
      </c>
      <c r="D11" s="161" t="str">
        <f>IF(B11="","",VLOOKUP(B11,様式4・高等部!$I$17:$Q$136,3,FALSE))</f>
        <v>化学基礎</v>
      </c>
      <c r="E11" s="161" t="str">
        <f>IF(B11="","",VLOOKUP(B11,様式4・高等部!$I$17:$Q$136,4,FALSE))</f>
        <v>啓林館</v>
      </c>
      <c r="F11" s="162" t="str">
        <f>IF(B11="","",VLOOKUP(B11,様式4・高等部!$I$17:$Q$136,5,FALSE))</f>
        <v>高等学校 化学基礎 改訂版</v>
      </c>
      <c r="G11" s="162" t="str">
        <f>IF(B11="","",VLOOKUP(B11,様式4・高等部!$I$17:$Q$136,6,FALSE))</f>
        <v>凖</v>
      </c>
      <c r="H11" s="162" t="str">
        <f>IF(B11="","",VLOOKUP(B11,様式4・高等部!$I$17:$Q$136,7,FALSE))</f>
        <v>G4</v>
      </c>
      <c r="I11" s="180" t="s">
        <v>7991</v>
      </c>
    </row>
    <row r="12" spans="1:9" ht="80.099999999999994" customHeight="1" x14ac:dyDescent="0.45">
      <c r="A12" s="159">
        <v>5</v>
      </c>
      <c r="B12" s="160" t="s">
        <v>2054</v>
      </c>
      <c r="C12" s="161" t="str">
        <f>IF(B12="","",VLOOKUP(B12,様式4・高等部!$I$17:$Q$136,2,FALSE))</f>
        <v>音楽</v>
      </c>
      <c r="D12" s="161" t="str">
        <f>IF(B12="","",VLOOKUP(B12,様式4・高等部!$I$17:$Q$136,3,FALSE))</f>
        <v>音楽Ⅰ</v>
      </c>
      <c r="E12" s="161" t="str">
        <f>IF(B12="","",VLOOKUP(B12,様式4・高等部!$I$17:$Q$136,4,FALSE))</f>
        <v>教芸</v>
      </c>
      <c r="F12" s="162" t="str">
        <f>IF(B12="","",VLOOKUP(B12,様式4・高等部!$I$17:$Q$136,5,FALSE))</f>
        <v>MOUSA２</v>
      </c>
      <c r="G12" s="162" t="str">
        <f>IF(B12="","",VLOOKUP(B12,様式4・高等部!$I$17:$Q$136,6,FALSE))</f>
        <v>凖</v>
      </c>
      <c r="H12" s="162" t="str">
        <f>IF(B12="","",VLOOKUP(B12,様式4・高等部!$I$17:$Q$136,7,FALSE))</f>
        <v>G4</v>
      </c>
      <c r="I12" s="180" t="s">
        <v>7992</v>
      </c>
    </row>
    <row r="13" spans="1:9" ht="80.099999999999994" customHeight="1" x14ac:dyDescent="0.45">
      <c r="A13" s="159">
        <v>6</v>
      </c>
      <c r="B13" s="160" t="s">
        <v>1955</v>
      </c>
      <c r="C13" s="161" t="str">
        <f>IF(B13="","",VLOOKUP(B13,様式4・高等部!$I$17:$Q$136,2,FALSE))</f>
        <v>情報</v>
      </c>
      <c r="D13" s="161" t="str">
        <f>IF(B13="","",VLOOKUP(B13,様式4・高等部!$I$17:$Q$136,3,FALSE))</f>
        <v>情報Ⅰ</v>
      </c>
      <c r="E13" s="161" t="str">
        <f>IF(B13="","",VLOOKUP(B13,様式4・高等部!$I$17:$Q$136,4,FALSE))</f>
        <v>実教</v>
      </c>
      <c r="F13" s="162" t="str">
        <f>IF(B13="","",VLOOKUP(B13,様式4・高等部!$I$17:$Q$136,5,FALSE))</f>
        <v>図説情報Ⅰ 新訂版</v>
      </c>
      <c r="G13" s="162" t="str">
        <f>IF(B13="","",VLOOKUP(B13,様式4・高等部!$I$17:$Q$136,6,FALSE))</f>
        <v>凖</v>
      </c>
      <c r="H13" s="162" t="str">
        <f>IF(B13="","",VLOOKUP(B13,様式4・高等部!$I$17:$Q$136,7,FALSE))</f>
        <v>G4</v>
      </c>
      <c r="I13" s="180" t="s">
        <v>8000</v>
      </c>
    </row>
    <row r="14" spans="1:9" ht="80.099999999999994" customHeight="1" x14ac:dyDescent="0.45">
      <c r="A14" s="159">
        <v>7</v>
      </c>
      <c r="B14" s="160" t="s">
        <v>1959</v>
      </c>
      <c r="C14" s="161" t="str">
        <f>IF(B14="","",VLOOKUP(B14,様式4・高等部!$I$17:$Q$136,2,FALSE))</f>
        <v>理科</v>
      </c>
      <c r="D14" s="161" t="str">
        <f>IF(B14="","",VLOOKUP(B14,様式4・高等部!$I$17:$Q$136,3,FALSE))</f>
        <v>理科</v>
      </c>
      <c r="E14" s="161" t="str">
        <f>IF(B14="","",VLOOKUP(B14,様式4・高等部!$I$17:$Q$136,4,FALSE))</f>
        <v>啓林館</v>
      </c>
      <c r="F14" s="162" t="str">
        <f>IF(B14="","",VLOOKUP(B14,様式4・高等部!$I$17:$Q$136,5,FALSE))</f>
        <v>高等学校 化学基礎 改訂版</v>
      </c>
      <c r="G14" s="162" t="str">
        <f>IF(B14="","",VLOOKUP(B14,様式4・高等部!$I$17:$Q$136,6,FALSE))</f>
        <v>知</v>
      </c>
      <c r="H14" s="162" t="str">
        <f>IF(B14="","",VLOOKUP(B14,様式4・高等部!$I$17:$Q$136,7,FALSE))</f>
        <v>G3</v>
      </c>
      <c r="I14" s="180" t="s">
        <v>7993</v>
      </c>
    </row>
    <row r="15" spans="1:9" ht="80.099999999999994" customHeight="1" x14ac:dyDescent="0.45">
      <c r="A15" s="159">
        <v>8</v>
      </c>
      <c r="B15" s="160" t="s">
        <v>1960</v>
      </c>
      <c r="C15" s="161" t="str">
        <f>IF(B15="","",VLOOKUP(B15,様式4・高等部!$I$17:$Q$136,2,FALSE))</f>
        <v>音楽</v>
      </c>
      <c r="D15" s="161" t="str">
        <f>IF(B15="","",VLOOKUP(B15,様式4・高等部!$I$17:$Q$136,3,FALSE))</f>
        <v>音楽</v>
      </c>
      <c r="E15" s="161" t="str">
        <f>IF(B15="","",VLOOKUP(B15,様式4・高等部!$I$17:$Q$136,4,FALSE))</f>
        <v>教芸</v>
      </c>
      <c r="F15" s="162" t="str">
        <f>IF(B15="","",VLOOKUP(B15,様式4・高等部!$I$17:$Q$136,5,FALSE))</f>
        <v>MOUSA２</v>
      </c>
      <c r="G15" s="162" t="str">
        <f>IF(B15="","",VLOOKUP(B15,様式4・高等部!$I$17:$Q$136,6,FALSE))</f>
        <v>知</v>
      </c>
      <c r="H15" s="162" t="str">
        <f>IF(B15="","",VLOOKUP(B15,様式4・高等部!$I$17:$Q$136,7,FALSE))</f>
        <v>G3</v>
      </c>
      <c r="I15" s="180" t="s">
        <v>7992</v>
      </c>
    </row>
    <row r="16" spans="1:9" ht="80.099999999999994" customHeight="1" x14ac:dyDescent="0.45">
      <c r="A16" s="159">
        <v>9</v>
      </c>
      <c r="B16" s="160" t="s">
        <v>1961</v>
      </c>
      <c r="C16" s="161" t="str">
        <f>IF(B16="","",VLOOKUP(B16,様式4・高等部!$I$17:$Q$136,2,FALSE))</f>
        <v>外国語</v>
      </c>
      <c r="D16" s="161" t="str">
        <f>IF(B16="","",VLOOKUP(B16,様式4・高等部!$I$17:$Q$136,3,FALSE))</f>
        <v>英語</v>
      </c>
      <c r="E16" s="161" t="str">
        <f>IF(B16="","",VLOOKUP(B16,様式4・高等部!$I$17:$Q$136,4,FALSE))</f>
        <v xml:space="preserve">McGraw-Hill </v>
      </c>
      <c r="F16" s="162" t="str">
        <f>IF(B16="","",VLOOKUP(B16,様式4・高等部!$I$17:$Q$136,5,FALSE))</f>
        <v>WE　CAN！　STUDENT　BOOK2</v>
      </c>
      <c r="G16" s="162" t="str">
        <f>IF(B16="","",VLOOKUP(B16,様式4・高等部!$I$17:$Q$136,6,FALSE))</f>
        <v>知</v>
      </c>
      <c r="H16" s="162" t="str">
        <f>IF(B16="","",VLOOKUP(B16,様式4・高等部!$I$17:$Q$136,7,FALSE))</f>
        <v>G3</v>
      </c>
      <c r="I16" s="180" t="s">
        <v>7990</v>
      </c>
    </row>
    <row r="17" spans="1:9" ht="80.099999999999994" customHeight="1" x14ac:dyDescent="0.45">
      <c r="A17" s="159">
        <v>10</v>
      </c>
      <c r="B17" s="160" t="s">
        <v>1964</v>
      </c>
      <c r="C17" s="161" t="str">
        <f>IF(B17="","",VLOOKUP(B17,様式4・高等部!$I$17:$Q$136,2,FALSE))</f>
        <v>音楽</v>
      </c>
      <c r="D17" s="161" t="str">
        <f>IF(B17="","",VLOOKUP(B17,様式4・高等部!$I$17:$Q$136,3,FALSE))</f>
        <v>音楽２</v>
      </c>
      <c r="E17" s="161" t="str">
        <f>IF(B17="","",VLOOKUP(B17,様式4・高等部!$I$17:$Q$136,4,FALSE))</f>
        <v>教芸</v>
      </c>
      <c r="F17" s="162" t="str">
        <f>IF(B17="","",VLOOKUP(B17,様式4・高等部!$I$17:$Q$136,5,FALSE))</f>
        <v>MOUSA２</v>
      </c>
      <c r="G17" s="162" t="str">
        <f>IF(B17="","",VLOOKUP(B17,様式4・高等部!$I$17:$Q$136,6,FALSE))</f>
        <v>自</v>
      </c>
      <c r="H17" s="162" t="str">
        <f>IF(B17="","",VLOOKUP(B17,様式4・高等部!$I$17:$Q$136,7,FALSE))</f>
        <v>G2</v>
      </c>
      <c r="I17" s="180" t="s">
        <v>7992</v>
      </c>
    </row>
    <row r="18" spans="1:9" ht="80.099999999999994" customHeight="1" x14ac:dyDescent="0.45">
      <c r="A18" s="159">
        <v>11</v>
      </c>
      <c r="B18" s="160" t="s">
        <v>1965</v>
      </c>
      <c r="C18" s="161" t="str">
        <f>IF(B18="","",VLOOKUP(B18,様式4・高等部!$I$17:$Q$136,2,FALSE))</f>
        <v>音楽</v>
      </c>
      <c r="D18" s="161" t="str">
        <f>IF(B18="","",VLOOKUP(B18,様式4・高等部!$I$17:$Q$136,3,FALSE))</f>
        <v>音楽２</v>
      </c>
      <c r="E18" s="161" t="str">
        <f>IF(B18="","",VLOOKUP(B18,様式4・高等部!$I$17:$Q$136,4,FALSE))</f>
        <v>教芸</v>
      </c>
      <c r="F18" s="162" t="str">
        <f>IF(B18="","",VLOOKUP(B18,様式4・高等部!$I$17:$Q$136,5,FALSE))</f>
        <v>MOUSA２</v>
      </c>
      <c r="G18" s="162" t="str">
        <f>IF(B18="","",VLOOKUP(B18,様式4・高等部!$I$17:$Q$136,6,FALSE))</f>
        <v>自</v>
      </c>
      <c r="H18" s="162" t="str">
        <f>IF(B18="","",VLOOKUP(B18,様式4・高等部!$I$17:$Q$136,7,FALSE))</f>
        <v>G1</v>
      </c>
      <c r="I18" s="180" t="s">
        <v>7992</v>
      </c>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G19" sqref="G19:G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6" t="str">
        <f>様式4・高等部!V3</f>
        <v>高等部</v>
      </c>
      <c r="B1" s="397"/>
      <c r="C1" s="390" t="s">
        <v>5526</v>
      </c>
      <c r="D1" s="391"/>
      <c r="E1" s="153"/>
      <c r="F1" s="392" t="s">
        <v>7775</v>
      </c>
      <c r="G1" s="392"/>
      <c r="H1" s="392"/>
      <c r="I1" s="392"/>
    </row>
    <row r="2" spans="1:9" ht="29.25" customHeight="1" x14ac:dyDescent="0.45">
      <c r="A2" s="393" t="str">
        <f>様式３・高1!$A$2</f>
        <v>令和８年度使用教科用図書図書選定理由一覧表（支援学校用）</v>
      </c>
      <c r="B2" s="393"/>
      <c r="C2" s="393"/>
      <c r="D2" s="393"/>
      <c r="E2" s="393"/>
      <c r="F2" s="393"/>
      <c r="G2" s="393"/>
      <c r="H2" s="393"/>
      <c r="I2" s="393"/>
    </row>
    <row r="3" spans="1:9" s="1" customFormat="1" ht="22.5" customHeight="1" x14ac:dyDescent="0.2">
      <c r="A3" s="398"/>
      <c r="B3" s="398"/>
      <c r="C3" s="398"/>
      <c r="D3" s="394" t="str">
        <f>様式３・高1!D3</f>
        <v>学校名　　　大阪府立交野支援学校　　　高等部　普通課程</v>
      </c>
      <c r="E3" s="394"/>
      <c r="F3" s="394"/>
      <c r="G3" s="394"/>
      <c r="H3" s="394"/>
      <c r="I3" s="39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95" t="s">
        <v>2019</v>
      </c>
      <c r="B5" s="395"/>
      <c r="C5" s="395"/>
      <c r="D5" s="154"/>
      <c r="E5" s="154"/>
    </row>
    <row r="6" spans="1:9" ht="20.399999999999999" customHeight="1" x14ac:dyDescent="0.45">
      <c r="A6" s="395"/>
      <c r="B6" s="395"/>
      <c r="C6" s="39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交野支援学校</v>
      </c>
      <c r="B2" s="264" t="str">
        <f>様式4・高等部!V3&amp;"　"&amp;様式4・高等部!W3</f>
        <v>高等部　普通課程</v>
      </c>
      <c r="C2" s="265">
        <f>検算表!F2</f>
        <v>19</v>
      </c>
      <c r="D2" s="265">
        <f>検算表!G2</f>
        <v>0</v>
      </c>
      <c r="E2" s="265">
        <f>検算表!H2</f>
        <v>1</v>
      </c>
      <c r="F2" s="265">
        <f>検算表!I2</f>
        <v>4</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8cffe7-7c38-4905-81fc-d8734df3ec4e">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B774130A87E3D43B4677B638FD0E431" ma:contentTypeVersion="14" ma:contentTypeDescription="新しいドキュメントを作成します。" ma:contentTypeScope="" ma:versionID="fd507c9e9f8cc14867e1d3ed5a1379b1">
  <xsd:schema xmlns:xsd="http://www.w3.org/2001/XMLSchema" xmlns:xs="http://www.w3.org/2001/XMLSchema" xmlns:p="http://schemas.microsoft.com/office/2006/metadata/properties" xmlns:ns2="a48cffe7-7c38-4905-81fc-d8734df3ec4e" xmlns:ns3="92c85782-91b6-4975-a634-e8e07eaefb77" targetNamespace="http://schemas.microsoft.com/office/2006/metadata/properties" ma:root="true" ma:fieldsID="783f1e60328a6b0c170400fee448032a" ns2:_="" ns3:_="">
    <xsd:import namespace="a48cffe7-7c38-4905-81fc-d8734df3ec4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8cffe7-7c38-4905-81fc-d8734df3ec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5fe51cd-7330-4354-b9a5-57612f1a22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52B268A-CBBF-44D8-BCC5-6B167B71197C}">
  <ds:schemaRefs>
    <ds:schemaRef ds:uri="http://purl.org/dc/terms/"/>
    <ds:schemaRef ds:uri="http://schemas.microsoft.com/office/2006/metadata/properties"/>
    <ds:schemaRef ds:uri="http://purl.org/dc/elements/1.1/"/>
    <ds:schemaRef ds:uri="http://www.w3.org/XML/1998/namespace"/>
    <ds:schemaRef ds:uri="http://purl.org/dc/dcmitype/"/>
    <ds:schemaRef ds:uri="http://schemas.microsoft.com/office/2006/documentManagement/types"/>
    <ds:schemaRef ds:uri="a48cffe7-7c38-4905-81fc-d8734df3ec4e"/>
    <ds:schemaRef ds:uri="92c85782-91b6-4975-a634-e8e07eaefb77"/>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5108E8B8-E8FF-42E0-809E-91F2C5DFA5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8cffe7-7c38-4905-81fc-d8734df3ec4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E11F4B-7406-4240-8F05-4A32D5323D4A}">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2025-07-09T08:31:04Z</cp:lastPrinted>
  <dcterms:created xsi:type="dcterms:W3CDTF">2019-06-05T06:28:00Z</dcterms:created>
  <dcterms:modified xsi:type="dcterms:W3CDTF">2025-11-27T06:02:43Z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0x0101004B774130A87E3D43B4677B638FD0E431</vt:lpwstr>
  </property>
  <property fmtid="{D5CDD505-2E9C-101B-9397-08002B2CF9AE}" pid="4" name="MediaServiceImageTags">
    <vt:lpwstr/>
  </property>
</Properties>
</file>