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4CD4080-3225-4EF0-9C69-88D9ABF390D5}"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7" i="7" l="1"/>
  <c r="E19"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D27" i="7"/>
  <c r="V25" i="7"/>
  <c r="U25" i="7"/>
  <c r="M25" i="7"/>
  <c r="L25" i="7"/>
  <c r="E25" i="7"/>
  <c r="D25" i="7"/>
  <c r="V23" i="7"/>
  <c r="U23" i="7"/>
  <c r="M23" i="7"/>
  <c r="L23" i="7"/>
  <c r="E23" i="7"/>
  <c r="D23" i="7"/>
  <c r="V21" i="7"/>
  <c r="U21" i="7"/>
  <c r="M21" i="7"/>
  <c r="L21" i="7"/>
  <c r="E21" i="7"/>
  <c r="D21" i="7"/>
  <c r="V19" i="7"/>
  <c r="U19" i="7"/>
  <c r="M19" i="7"/>
  <c r="L19" i="7"/>
  <c r="V17" i="7"/>
  <c r="U17" i="7"/>
  <c r="M17" i="7"/>
  <c r="L17" i="7"/>
  <c r="E17" i="7"/>
  <c r="D17" i="7"/>
  <c r="F3" i="13"/>
  <c r="A1" i="13"/>
  <c r="A1" i="14"/>
  <c r="A1" i="1"/>
  <c r="D19" i="7" l="1"/>
  <c r="D502" i="5"/>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H3" i="18" s="1" a="1"/>
  <c r="H3" i="18" s="1"/>
  <c r="H2" i="18" s="1"/>
  <c r="E2" i="19" s="1"/>
  <c r="I3" i="18" a="1"/>
  <c r="I3" i="18"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<sst xmlns="http://schemas.openxmlformats.org/spreadsheetml/2006/main" count="13734" uniqueCount="7976">
  <si>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</si>
  <si>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</si>
  <si>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</si>
  <si>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</si>
  <si>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</si>
  <si>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</si>
  <si>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</si>
  <si>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</si>
  <si>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</si>
  <si>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</si>
  <si>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</si>
  <si>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</si>
  <si>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</si>
  <si>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</si>
  <si>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</si>
  <si>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</si>
  <si>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</si>
  <si>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</si>
  <si>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</si>
  <si>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</si>
  <si>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</si>
  <si>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</si>
  <si>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</si>
  <si>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</si>
  <si>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</si>
  <si>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</si>
  <si>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</si>
  <si>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</si>
  <si>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</si>
  <si>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</si>
  <si>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</si>
  <si>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</si>
  <si>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</si>
  <si>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</si>
  <si>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</si>
  <si>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</si>
  <si>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</si>
  <si>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</si>
  <si>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</si>
  <si>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</si>
  <si>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</si>
  <si>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</si>
  <si>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</si>
  <si>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</si>
  <si>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</si>
  <si>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</si>
  <si>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</si>
  <si>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</si>
  <si>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</si>
  <si>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</si>
  <si>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</si>
  <si>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</si>
  <si>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</si>
  <si>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</si>
  <si>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</si>
  <si>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</si>
  <si>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</si>
  <si>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</si>
  <si>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</si>
  <si>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</si>
  <si>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</si>
  <si>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</si>
  <si>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</si>
  <si>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</si>
  <si>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</si>
  <si>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</si>
  <si>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</si>
  <si>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</si>
  <si>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</si>
  <si>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</si>
  <si>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</si>
  <si>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</si>
  <si>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</si>
  <si>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</si>
  <si>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</si>
  <si>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</si>
  <si>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</si>
  <si>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</si>
  <si>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</si>
  <si>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</si>
  <si>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</si>
  <si>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</si>
  <si>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</si>
  <si>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</si>
  <si>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</si>
  <si>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</si>
  <si>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</si>
  <si>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</si>
  <si>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</si>
  <si>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</si>
  <si>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</si>
  <si>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</si>
  <si>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</si>
  <si>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</si>
  <si>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</si>
  <si>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</si>
  <si>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</si>
  <si>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</si>
  <si>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</si>
  <si>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</si>
  <si>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</si>
  <si>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</si>
  <si>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</si>
  <si>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</si>
  <si>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</si>
  <si>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</si>
  <si>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</si>
  <si>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</si>
  <si>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</si>
  <si>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</si>
  <si>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</si>
  <si>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</si>
  <si>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</si>
  <si>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</si>
  <si>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</si>
  <si>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</si>
  <si>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</si>
  <si>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</si>
  <si>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</si>
  <si>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</si>
  <si>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</si>
  <si>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</si>
  <si>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</si>
  <si>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</si>
  <si>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</si>
  <si>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</si>
  <si>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</si>
  <si>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</si>
  <si>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</si>
  <si>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</si>
  <si>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</si>
  <si>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</si>
  <si>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</si>
  <si>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</si>
  <si>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</si>
  <si>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</si>
  <si>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</si>
  <si>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</si>
  <si>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</si>
  <si>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</si>
  <si>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</si>
  <si>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</si>
  <si>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</si>
  <si>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</si>
  <si>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</si>
  <si>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</si>
  <si>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</si>
  <si>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</si>
  <si>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</si>
  <si>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</si>
  <si>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</si>
  <si>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</si>
  <si>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</si>
  <si>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</si>
  <si>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</si>
  <si>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</si>
  <si>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</si>
  <si>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</si>
  <si>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</si>
  <si>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</si>
  <si>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</si>
  <si>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</si>
  <si>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</si>
  <si>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</si>
  <si>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</si>
  <si>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</si>
  <si>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</si>
  <si>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</si>
  <si>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</si>
  <si>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</si>
  <si>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</si>
  <si>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</si>
  <si>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</si>
  <si>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</si>
  <si>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</si>
  <si>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</si>
  <si>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</si>
  <si>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</si>
  <si>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</si>
  <si>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</si>
  <si>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</si>
  <si>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</si>
  <si>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</si>
  <si>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</si>
  <si>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</si>
  <si>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</si>
  <si>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</si>
  <si>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</si>
  <si>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</si>
  <si>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</si>
  <si>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</si>
  <si>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</si>
  <si>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</si>
  <si>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</si>
  <si>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</si>
  <si>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</si>
  <si>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</si>
  <si>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</si>
  <si>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</si>
  <si>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</si>
  <si>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</si>
  <si>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</si>
  <si>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</si>
  <si>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</si>
  <si>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</si>
  <si>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</si>
  <si>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</si>
  <si>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</si>
  <si>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</si>
  <si>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</si>
  <si>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</si>
  <si>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</si>
  <si>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</si>
  <si>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</si>
  <si>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</si>
  <si>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</si>
  <si>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</si>
  <si>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</si>
  <si>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</si>
  <si>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</si>
  <si>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</si>
  <si>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</si>
  <si>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</si>
  <si>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</si>
  <si>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</si>
  <si>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</si>
  <si>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</si>
  <si>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</si>
  <si>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</si>
  <si>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</si>
  <si>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</si>
  <si>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</si>
  <si>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</si>
  <si>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</si>
  <si>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</si>
  <si>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</si>
  <si>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</si>
  <si>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</si>
  <si>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</si>
  <si>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</si>
  <si>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</si>
  <si>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</si>
  <si>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</si>
  <si>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</si>
  <si>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</si>
  <si>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</si>
  <si>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</si>
  <si>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</si>
  <si>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</si>
  <si>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</si>
  <si>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</si>
  <si>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</si>
  <si>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</si>
  <si>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</si>
  <si>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</si>
  <si>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</si>
  <si>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</si>
  <si>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</si>
  <si>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</si>
  <si>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</si>
  <si>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</si>
  <si>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</si>
  <si>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</si>
  <si>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</si>
  <si>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</si>
  <si>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</si>
  <si>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</si>
  <si>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</si>
  <si>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</si>
  <si>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</si>
  <si>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</si>
  <si>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</si>
  <si>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</si>
  <si>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</si>
  <si>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</si>
  <si>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</si>
  <si>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</si>
  <si>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</si>
  <si>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</si>
  <si>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</si>
  <si>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</si>
  <si>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</si>
  <si>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</si>
  <si>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</si>
  <si>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</si>
  <si>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</si>
  <si>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</si>
  <si>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</si>
  <si>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</si>
  <si>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</si>
  <si>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</si>
  <si>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</si>
  <si>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</si>
  <si>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</si>
  <si>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</si>
  <si>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</si>
  <si>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</si>
  <si>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</si>
  <si>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</si>
  <si>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</si>
  <si>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</si>
  <si>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</si>
  <si>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</si>
  <si>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</si>
  <si>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</si>
  <si>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</si>
  <si>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</si>
  <si>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</si>
  <si>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</si>
  <si>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</si>
  <si>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</si>
  <si>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</si>
  <si>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</si>
  <si>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</si>
  <si>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</si>
  <si>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</si>
  <si>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</si>
  <si>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</si>
  <si>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</si>
  <si>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</si>
  <si>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</si>
  <si>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</si>
  <si>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</si>
  <si>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</si>
  <si>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</si>
  <si>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</si>
  <si>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</si>
  <si>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</si>
  <si>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</si>
  <si>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</si>
  <si>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</si>
  <si>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</si>
  <si>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</si>
  <si>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</si>
  <si>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</si>
  <si>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</si>
  <si>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</si>
  <si>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</si>
  <si>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</si>
  <si>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</si>
  <si>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</si>
  <si>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</si>
  <si>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</si>
  <si>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</si>
  <si>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</si>
  <si>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</si>
  <si>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</si>
  <si>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</si>
  <si>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</si>
  <si>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</si>
  <si>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</si>
  <si>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</si>
  <si>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</si>
  <si>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</si>
  <si>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</si>
  <si>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</si>
  <si>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</si>
  <si>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</si>
  <si>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</si>
  <si>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</si>
  <si>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</si>
  <si>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</si>
  <si>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</si>
  <si>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</si>
  <si>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</si>
  <si>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</si>
  <si>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</si>
  <si>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</si>
  <si>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</si>
  <si>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</si>
  <si>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</si>
  <si>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</si>
  <si>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</si>
  <si>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</si>
  <si>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</si>
  <si>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</si>
  <si>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</si>
  <si>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</si>
  <si>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</si>
  <si>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</si>
  <si>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</si>
  <si>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</si>
  <si>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</si>
  <si>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</si>
  <si>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</si>
  <si>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</si>
  <si>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</si>
  <si>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</si>
  <si>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</si>
  <si>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</si>
  <si>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</si>
  <si>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</si>
  <si>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</si>
  <si>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</si>
  <si>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</si>
  <si>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</si>
  <si>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</si>
  <si>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</si>
  <si>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</si>
  <si>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</si>
  <si>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</si>
  <si>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</si>
  <si>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</si>
  <si>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</si>
  <si>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</si>
  <si>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</si>
  <si>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</si>
  <si>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</si>
  <si>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</si>
  <si>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</si>
  <si>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</si>
  <si>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</si>
  <si>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</si>
  <si>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</si>
  <si>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</si>
  <si>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</si>
  <si>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</si>
  <si>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</si>
  <si>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</si>
  <si>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</si>
  <si>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</si>
  <si>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</si>
  <si>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</si>
  <si>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</si>
  <si>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</si>
  <si>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</si>
  <si>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</si>
  <si>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</si>
  <si>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</si>
  <si>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</si>
  <si>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</si>
  <si>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</si>
  <si>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</si>
  <si>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</si>
  <si>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</si>
  <si>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</si>
  <si>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</si>
  <si>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</si>
  <si>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</si>
  <si>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</si>
  <si>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</si>
  <si>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</si>
  <si>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</si>
  <si>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</si>
  <si>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</si>
  <si>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</si>
  <si>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</si>
  <si>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</si>
  <si>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</si>
  <si>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</si>
  <si>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</si>
  <si>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</si>
  <si>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</si>
  <si>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</si>
  <si>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</si>
  <si>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</si>
  <si>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</si>
  <si>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</si>
  <si>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</si>
  <si>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</si>
  <si>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</si>
  <si>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</si>
  <si>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</si>
  <si>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</si>
  <si>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</si>
  <si>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</si>
  <si>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</si>
  <si>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</si>
  <si>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</si>
  <si>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</si>
  <si>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</si>
  <si>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</si>
  <si>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</si>
  <si>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</si>
  <si>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</si>
  <si>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</si>
  <si>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</si>
  <si>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</si>
  <si>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</si>
  <si>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</si>
  <si>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</si>
  <si>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</si>
  <si>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</si>
  <si>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</si>
  <si>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</si>
  <si>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</si>
  <si>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</si>
  <si>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</si>
  <si>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</si>
  <si>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</si>
  <si>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</si>
  <si>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</si>
  <si>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</si>
  <si>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</si>
  <si>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</si>
  <si>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</si>
  <si>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</si>
  <si>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</si>
  <si>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</si>
  <si>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</si>
  <si>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</si>
  <si>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</si>
  <si>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</si>
  <si>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</si>
  <si>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</si>
  <si>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</si>
  <si>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</si>
  <si>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</si>
  <si>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</si>
  <si>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</si>
  <si>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</si>
  <si>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</si>
  <si>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</si>
  <si>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</si>
  <si>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</si>
  <si>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</si>
  <si>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</si>
  <si>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</si>
  <si>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</si>
  <si>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</si>
  <si>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</si>
  <si>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</si>
  <si>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</si>
  <si>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</si>
  <si>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</si>
  <si>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</si>
  <si>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</si>
  <si>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</si>
  <si>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</si>
  <si>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</si>
  <si>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</si>
  <si>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</si>
  <si>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</si>
  <si>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</si>
  <si>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</si>
  <si>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</si>
  <si>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</si>
  <si>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</si>
  <si>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</si>
  <si>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</si>
  <si>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</si>
  <si>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</si>
  <si>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</si>
  <si>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</si>
  <si>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</si>
  <si>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</si>
  <si>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</si>
  <si>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</si>
  <si>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</si>
  <si>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</si>
  <si>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</si>
  <si>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</si>
  <si>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</si>
  <si>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</si>
  <si>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</si>
  <si>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</si>
  <si>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</si>
  <si>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</si>
  <si>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</si>
  <si>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</si>
  <si>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</si>
  <si>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</si>
  <si>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</si>
  <si>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</si>
  <si>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</si>
  <si>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</si>
  <si>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</si>
  <si>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</si>
  <si>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</si>
  <si>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</si>
  <si>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</si>
  <si>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</si>
  <si>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</si>
  <si>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</si>
  <si>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</si>
  <si>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</si>
  <si>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</si>
  <si>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</si>
  <si>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</si>
  <si>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</si>
  <si>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</si>
  <si>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</si>
  <si>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</si>
  <si>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</si>
  <si>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</si>
  <si>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</si>
  <si>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</si>
  <si>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</si>
  <si>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</si>
  <si>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</si>
  <si>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</si>
  <si>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</si>
  <si>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</si>
  <si>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</si>
  <si>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</si>
  <si>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</si>
  <si>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</si>
  <si>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</si>
  <si>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</si>
  <si>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</si>
  <si>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</si>
  <si>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</si>
  <si>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</si>
  <si>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</si>
  <si>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</si>
  <si>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</si>
  <si>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</si>
  <si>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</si>
  <si>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</si>
  <si>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</si>
  <si>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</si>
  <si>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</si>
  <si>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</si>
  <si>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</si>
  <si>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</si>
  <si>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</si>
  <si>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</si>
  <si>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</si>
  <si>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</si>
  <si>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</si>
  <si>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</si>
  <si>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</si>
  <si>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</si>
  <si>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</si>
  <si>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</si>
  <si>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</si>
  <si>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</si>
  <si>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</si>
  <si>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</si>
  <si>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</si>
  <si>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</si>
  <si>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</si>
  <si>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</si>
  <si>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</si>
  <si>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</si>
  <si>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</si>
  <si>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</si>
  <si>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</si>
  <si>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</si>
  <si>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</si>
  <si>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</si>
  <si>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</si>
  <si>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</si>
  <si>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</si>
  <si>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</si>
  <si>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</si>
  <si>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</si>
  <si>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</si>
  <si>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</si>
  <si>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</si>
  <si>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</si>
  <si>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</si>
  <si>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</si>
  <si>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</si>
  <si>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</si>
  <si>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</si>
  <si>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</si>
  <si>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</si>
  <si>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</si>
  <si>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</si>
  <si>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</si>
  <si>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</si>
  <si>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</si>
  <si>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</si>
  <si>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</si>
  <si>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</si>
  <si>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</si>
  <si>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</si>
  <si>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</si>
  <si>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</si>
  <si>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</si>
  <si>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</si>
  <si>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</si>
  <si>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</si>
  <si>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</si>
  <si>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</si>
  <si>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</si>
  <si>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</si>
  <si>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</si>
  <si>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</si>
  <si>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</si>
  <si>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</si>
  <si>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</si>
  <si>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</si>
  <si>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</si>
  <si>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</si>
  <si>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</si>
  <si>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</si>
  <si>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</si>
  <si>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</si>
  <si>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</si>
  <si>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</si>
  <si>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</si>
  <si>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</si>
  <si>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</si>
  <si>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</si>
  <si>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</si>
  <si>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</si>
  <si>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</si>
  <si>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</si>
  <si>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</si>
  <si>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</si>
  <si>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</si>
  <si>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</si>
  <si>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</si>
  <si>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</si>
  <si>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</si>
  <si>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</si>
  <si>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</si>
  <si>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</si>
  <si>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</si>
  <si>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</si>
  <si>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</si>
  <si>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</si>
  <si>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</si>
  <si>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</si>
  <si>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</si>
  <si>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</si>
  <si>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</si>
  <si>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</si>
  <si>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</si>
  <si>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</si>
  <si>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</si>
  <si>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</si>
  <si>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</si>
  <si>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</si>
  <si>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</si>
  <si>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</si>
  <si>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</si>
  <si>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</si>
  <si>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</si>
  <si>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</si>
  <si>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</si>
  <si>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</si>
  <si>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</si>
  <si>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</si>
  <si>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</si>
  <si>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</si>
  <si>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</si>
  <si>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</si>
  <si>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</si>
  <si>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</si>
  <si>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</si>
  <si>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</si>
  <si>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</si>
  <si>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</si>
  <si>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</si>
  <si>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</si>
  <si>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</si>
  <si>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</si>
  <si>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</si>
  <si>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</si>
  <si>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</si>
  <si>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</si>
  <si>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</si>
  <si>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</si>
  <si>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</si>
  <si>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</si>
  <si>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</si>
  <si>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</si>
  <si>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</si>
  <si>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</si>
  <si>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</si>
  <si>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</si>
  <si>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</si>
  <si>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</si>
  <si>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</si>
  <si>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</si>
  <si>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</si>
  <si>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</si>
  <si>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</si>
  <si>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</si>
  <si>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</si>
  <si>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</si>
  <si>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</si>
  <si>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</si>
  <si>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</si>
  <si>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</si>
  <si>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</si>
  <si>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</si>
  <si>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</si>
  <si>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</si>
  <si>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</si>
  <si>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</si>
  <si>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</si>
  <si>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</si>
  <si>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</si>
  <si>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</si>
  <si>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</si>
  <si>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</si>
  <si>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</si>
  <si>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</si>
  <si>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</si>
  <si>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</si>
  <si>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</si>
  <si>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</si>
  <si>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</si>
  <si>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</si>
  <si>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</si>
  <si>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</si>
  <si>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</si>
  <si>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</si>
  <si>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</si>
  <si>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</si>
  <si>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</si>
  <si>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</si>
  <si>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</si>
  <si>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</si>
  <si>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</si>
  <si>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</si>
  <si>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</si>
  <si>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</si>
  <si>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</si>
  <si>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</si>
  <si>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</si>
  <si>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</si>
  <si>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</si>
  <si>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</si>
  <si>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</si>
  <si>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</si>
  <si>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</si>
  <si>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</si>
  <si>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</si>
  <si>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</si>
  <si>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</si>
  <si>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</si>
  <si>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</si>
  <si>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</si>
  <si>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</si>
  <si>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</si>
  <si>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</si>
  <si>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</si>
  <si>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</si>
  <si>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</si>
  <si>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</si>
  <si>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</si>
  <si>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</si>
  <si>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</si>
  <si>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</si>
  <si>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</si>
  <si>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</si>
  <si>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</si>
  <si>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</si>
  <si>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</si>
  <si>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</si>
  <si>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</si>
  <si>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</si>
  <si>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</si>
  <si>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</si>
  <si>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</si>
  <si>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</si>
  <si>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</si>
  <si>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</si>
  <si>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</si>
  <si>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</si>
  <si>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</si>
  <si>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</si>
  <si>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</si>
  <si>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</si>
  <si>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</si>
  <si>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</si>
  <si>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</si>
  <si>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</si>
  <si>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</si>
  <si>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</si>
  <si>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</si>
  <si>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</si>
  <si>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</si>
  <si>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</si>
  <si>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</si>
  <si>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</si>
  <si>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</si>
  <si>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</si>
  <si>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</si>
  <si>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</si>
  <si>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</si>
  <si>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</si>
  <si>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</si>
  <si>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</si>
  <si>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</si>
  <si>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</si>
  <si>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</si>
  <si>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</si>
  <si>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</si>
  <si>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</si>
  <si>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</si>
  <si>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</si>
  <si>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</si>
  <si>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</si>
  <si>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</si>
  <si>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</si>
  <si>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</si>
  <si>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</si>
  <si>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</si>
  <si>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</si>
  <si>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</si>
  <si>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</si>
  <si>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</si>
  <si>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</si>
  <si>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</si>
  <si>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</si>
  <si>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</si>
  <si>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</si>
  <si>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</si>
  <si>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</si>
  <si>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</si>
  <si>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</si>
  <si>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</si>
  <si>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</si>
  <si>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</si>
  <si>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</si>
  <si>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</si>
  <si>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</si>
  <si>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</si>
  <si>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</si>
  <si>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</si>
  <si>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</si>
  <si>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</si>
  <si>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</si>
  <si>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</si>
  <si>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</si>
  <si>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</si>
  <si>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</si>
  <si>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</si>
  <si>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</si>
  <si>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</si>
  <si>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</si>
  <si>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</si>
  <si>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</si>
  <si>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</si>
  <si>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</si>
  <si>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</si>
  <si>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</si>
  <si>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</si>
  <si>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</si>
  <si>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</si>
  <si>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</si>
  <si>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</si>
  <si>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</si>
  <si>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</si>
  <si>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</si>
  <si>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</si>
  <si>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</si>
  <si>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</si>
  <si>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</si>
  <si>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</si>
  <si>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</si>
  <si>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</si>
  <si>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</si>
  <si>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</si>
  <si>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</si>
  <si>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</si>
  <si>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</si>
  <si>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</si>
  <si>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</si>
  <si>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</si>
  <si>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</si>
  <si>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</si>
  <si>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</si>
  <si>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</si>
  <si>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</si>
  <si>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</si>
  <si>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</si>
  <si>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</si>
  <si>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</si>
  <si>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</si>
  <si>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</si>
  <si>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</si>
  <si>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</si>
  <si>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</si>
  <si>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</si>
  <si>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</si>
  <si>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</si>
  <si>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</si>
  <si>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</si>
  <si>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</si>
  <si>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</si>
  <si>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</si>
  <si>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</si>
  <si>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</si>
  <si>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</si>
  <si>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</si>
  <si>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</si>
  <si>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</si>
  <si>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</si>
  <si>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</si>
  <si>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</si>
  <si>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</si>
  <si>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</si>
  <si>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</si>
  <si>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</si>
  <si>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</si>
  <si>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</si>
  <si>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</si>
  <si>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</si>
  <si>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</si>
  <si>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</si>
  <si>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</si>
  <si>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</si>
  <si>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</si>
  <si>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</si>
  <si>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</si>
  <si>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</si>
  <si>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</si>
  <si>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</si>
  <si>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</si>
  <si>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</si>
  <si>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</si>
  <si>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</si>
  <si>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</si>
  <si>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</si>
  <si>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</si>
  <si>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</si>
  <si>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</si>
  <si>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</si>
  <si>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</si>
  <si>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</si>
  <si>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</si>
  <si>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</si>
  <si>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</si>
  <si>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</si>
  <si>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</si>
  <si>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</si>
  <si>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</si>
  <si>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</si>
  <si>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</si>
  <si>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</si>
  <si>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</si>
  <si>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</si>
  <si>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</si>
  <si>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</si>
  <si>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</si>
  <si>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</si>
  <si>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</si>
  <si>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</si>
  <si>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</si>
  <si>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</si>
  <si>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</si>
  <si>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</si>
  <si>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</si>
  <si>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</si>
  <si>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</si>
  <si>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</si>
  <si>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</si>
  <si>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</si>
  <si>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</si>
  <si>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</si>
  <si>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</si>
  <si>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</si>
  <si>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</si>
  <si>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</si>
  <si>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</si>
  <si>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</si>
  <si>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</si>
  <si>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</si>
  <si>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</si>
  <si>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</si>
  <si>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</si>
  <si>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</si>
  <si>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</si>
  <si>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</si>
  <si>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</si>
  <si>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</si>
  <si>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</si>
  <si>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</si>
  <si>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</si>
  <si>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</si>
  <si>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</si>
  <si>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</si>
  <si>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</si>
  <si>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</si>
  <si>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</si>
  <si>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</si>
  <si>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</si>
  <si>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</si>
  <si>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</si>
  <si>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</si>
  <si>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</si>
  <si>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</si>
  <si>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</si>
  <si>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</si>
  <si>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</si>
  <si>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</si>
  <si>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</si>
  <si>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</si>
  <si>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</si>
  <si>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</si>
  <si>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</si>
  <si>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</si>
  <si>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</si>
  <si>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</si>
  <si>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</si>
  <si>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</si>
  <si>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</si>
  <si>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</si>
  <si>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</si>
  <si>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</si>
  <si>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</si>
  <si>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</si>
  <si>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</si>
  <si>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</si>
  <si>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</si>
  <si>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</si>
  <si>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</si>
  <si>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</si>
  <si>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</si>
  <si>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</si>
  <si>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</si>
  <si>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</si>
  <si>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</si>
  <si>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</si>
  <si>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</si>
  <si>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</si>
  <si>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</si>
  <si>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</si>
  <si>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</si>
  <si>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</si>
  <si>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</si>
  <si>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</si>
  <si>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</si>
  <si>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</si>
  <si>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</si>
  <si>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</si>
  <si>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</si>
  <si>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</si>
  <si>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</si>
  <si>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</si>
  <si>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</si>
  <si>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</si>
  <si>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</si>
  <si>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</si>
  <si>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</si>
  <si>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</si>
  <si>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</si>
  <si>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</si>
  <si>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</si>
  <si>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</si>
  <si>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</si>
  <si>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</si>
  <si>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</si>
  <si>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</si>
  <si>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</si>
  <si>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</si>
  <si>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</si>
  <si>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</si>
  <si>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</si>
  <si>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</si>
  <si>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</si>
  <si>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</si>
  <si>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</si>
  <si>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</si>
  <si>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</si>
  <si>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</si>
  <si>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</si>
  <si>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</si>
  <si>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</si>
  <si>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</si>
  <si>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</si>
  <si>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</si>
  <si>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</si>
  <si>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</si>
  <si>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</si>
  <si>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</si>
  <si>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</si>
  <si>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</si>
  <si>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</si>
  <si>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</si>
  <si>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</si>
  <si>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</si>
  <si>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</si>
  <si>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</si>
  <si>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</si>
  <si>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</si>
  <si>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</si>
  <si>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</si>
  <si>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</si>
  <si>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</si>
  <si>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</si>
  <si>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</si>
  <si>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</si>
  <si>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</si>
  <si>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</si>
  <si>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</si>
  <si>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</si>
  <si>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</si>
  <si>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</si>
  <si>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</si>
  <si>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</si>
  <si>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</si>
  <si>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</si>
  <si>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</si>
  <si>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</si>
  <si>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</si>
  <si>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</si>
  <si>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</si>
  <si>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</si>
  <si>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</si>
  <si>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</si>
  <si>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</si>
  <si>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</si>
  <si>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</si>
  <si>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</si>
  <si>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</si>
  <si>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</si>
  <si>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</si>
  <si>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</si>
  <si>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</si>
  <si>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</si>
  <si>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</si>
  <si>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</si>
  <si>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</si>
  <si>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</si>
  <si>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</si>
  <si>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</si>
  <si>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</si>
  <si>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</si>
  <si>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</si>
  <si>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</si>
  <si>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</si>
  <si>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</si>
  <si>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</si>
  <si>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</si>
  <si>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</si>
  <si>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</si>
  <si>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</si>
  <si>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</si>
  <si>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</si>
  <si>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</si>
  <si>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</si>
  <si>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</si>
  <si>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</si>
  <si>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</si>
  <si>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</si>
  <si>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</si>
  <si>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</si>
  <si>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</si>
  <si>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</si>
  <si>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</si>
  <si>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</si>
  <si>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</si>
  <si>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</si>
  <si>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</si>
  <si>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</si>
  <si>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</si>
  <si>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</si>
  <si>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</si>
  <si>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</si>
  <si>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</si>
  <si>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</si>
  <si>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</si>
  <si>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</si>
  <si>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</si>
  <si>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</si>
  <si>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</si>
  <si>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</si>
  <si>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</si>
  <si>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</si>
  <si>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</si>
  <si>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</si>
  <si>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</si>
  <si>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</si>
  <si>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</si>
  <si>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</si>
  <si>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</si>
  <si>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</si>
  <si>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</si>
  <si>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</si>
  <si>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</si>
  <si>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</si>
  <si>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</si>
  <si>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</si>
  <si>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</si>
  <si>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</si>
  <si>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</si>
  <si>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</si>
  <si>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</si>
  <si>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</si>
  <si>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</si>
  <si>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</si>
  <si>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</si>
  <si>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</si>
  <si>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</si>
  <si>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</si>
  <si>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</si>
  <si>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</si>
  <si>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</si>
  <si>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</si>
  <si>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</si>
  <si>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</si>
  <si>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</si>
  <si>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</si>
  <si>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</si>
  <si>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</si>
  <si>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</si>
  <si>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</si>
  <si>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</si>
  <si>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</si>
  <si>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</si>
  <si>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</si>
  <si>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</si>
  <si>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</si>
  <si>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</si>
  <si>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</si>
  <si>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</si>
  <si>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</si>
  <si>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</si>
  <si>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</si>
  <si>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</si>
  <si>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</si>
  <si>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</si>
  <si>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</si>
  <si>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</si>
  <si>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</si>
  <si>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</si>
  <si>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</si>
  <si>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</si>
  <si>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</si>
  <si>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</si>
  <si>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</si>
  <si>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</si>
  <si>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</si>
  <si>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</si>
  <si>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</si>
  <si>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</si>
  <si>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</si>
  <si>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</si>
  <si>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</si>
  <si>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</si>
  <si>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</si>
  <si>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</si>
  <si>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</si>
  <si>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</si>
  <si>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</si>
  <si>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</si>
  <si>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</si>
  <si>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</si>
  <si>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</si>
  <si>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</si>
  <si>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</si>
  <si>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</si>
  <si>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</si>
  <si>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</si>
  <si>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</si>
  <si>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</si>
  <si>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</si>
  <si>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</si>
  <si>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</si>
  <si>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</si>
  <si>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</si>
  <si>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</si>
  <si>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</si>
  <si>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</si>
  <si>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</si>
  <si>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</si>
  <si>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</si>
  <si>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</si>
  <si>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</si>
  <si>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</si>
  <si>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</si>
  <si>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</si>
  <si>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</si>
  <si>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</si>
  <si>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</si>
  <si>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</si>
  <si>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</si>
  <si>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</si>
  <si>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</si>
  <si>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</si>
  <si>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</si>
  <si>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</si>
  <si>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</si>
  <si>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</si>
  <si>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</si>
  <si>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</si>
  <si>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</si>
  <si>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</si>
  <si>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</si>
  <si>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</si>
  <si>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</si>
  <si>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</si>
  <si>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</si>
  <si>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</si>
  <si>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</si>
  <si>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</si>
  <si>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</si>
  <si>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</si>
  <si>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</si>
  <si>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</si>
  <si>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</si>
  <si>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</si>
  <si>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</si>
  <si>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</si>
  <si>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</si>
  <si>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</si>
  <si>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</si>
  <si>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</si>
  <si>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</si>
  <si>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</si>
  <si>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</si>
  <si>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</si>
  <si>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</si>
  <si>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</si>
  <si>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</si>
  <si>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</si>
  <si>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</si>
  <si>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</si>
  <si>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</si>
  <si>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</si>
  <si>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</si>
  <si>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</si>
  <si>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</si>
  <si>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</si>
  <si>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</si>
  <si>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</si>
  <si>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</si>
  <si>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</si>
  <si>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</si>
  <si>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</si>
  <si>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</si>
  <si>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</si>
  <si>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</si>
  <si>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</si>
  <si>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</si>
  <si>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</si>
  <si>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</si>
  <si>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</si>
  <si>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</si>
  <si>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</si>
  <si>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</si>
  <si>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</si>
  <si>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</si>
  <si>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</si>
  <si>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</si>
  <si>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</si>
  <si>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</si>
  <si>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</si>
  <si>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</si>
  <si>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</si>
  <si>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</si>
  <si>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</si>
  <si>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</si>
  <si>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</si>
  <si>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</si>
  <si>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</si>
  <si>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</si>
  <si>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</si>
  <si>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</si>
  <si>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</si>
  <si>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</si>
  <si>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</si>
  <si>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</si>
  <si>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</si>
  <si>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</si>
  <si>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</si>
  <si>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</si>
  <si>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</si>
  <si>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</si>
  <si>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</si>
  <si>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</si>
  <si>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</si>
  <si>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</si>
  <si>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</si>
  <si>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</si>
  <si>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</si>
  <si>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</si>
  <si>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</si>
  <si>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</si>
  <si>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</si>
  <si>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</si>
  <si>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</si>
  <si>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</si>
  <si>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</si>
  <si>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</si>
  <si>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</si>
  <si>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</si>
  <si>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</si>
  <si>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</si>
  <si>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</si>
  <si>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</si>
  <si>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</si>
  <si>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</si>
  <si>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</si>
  <si>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</si>
  <si>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</si>
  <si>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</si>
  <si>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</si>
  <si>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</si>
  <si>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</si>
  <si>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</si>
  <si>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</si>
  <si>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</si>
  <si>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</si>
  <si>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</si>
  <si>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</si>
  <si>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</si>
  <si>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</si>
  <si>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</si>
  <si>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</si>
  <si>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</si>
  <si>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</si>
  <si>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</si>
  <si>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</si>
  <si>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</si>
  <si>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</si>
  <si>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</si>
  <si>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</si>
  <si>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</si>
  <si>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</si>
  <si>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</si>
  <si>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</si>
  <si>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</si>
  <si>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</si>
  <si>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</si>
  <si>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</si>
  <si>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</si>
  <si>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</si>
  <si>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</si>
  <si>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</si>
  <si>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</si>
  <si>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</si>
  <si>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</si>
  <si>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</si>
  <si>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</si>
  <si>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</si>
  <si>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</si>
  <si>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</si>
  <si>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</si>
  <si>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</si>
  <si>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</si>
  <si>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</si>
  <si>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</si>
  <si>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</si>
  <si>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</si>
  <si>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</si>
  <si>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</si>
  <si>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</si>
  <si>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</si>
  <si>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</si>
  <si>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</si>
  <si>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</si>
  <si>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</si>
  <si>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</si>
  <si>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</si>
  <si>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</si>
  <si>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</si>
  <si>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</si>
  <si>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</si>
  <si>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</si>
  <si>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</si>
  <si>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</si>
  <si>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</si>
  <si>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</si>
  <si>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</si>
  <si>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</si>
  <si>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</si>
  <si>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</si>
  <si>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</si>
  <si>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</si>
  <si>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</si>
  <si>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</si>
  <si>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</si>
  <si>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</si>
  <si>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</si>
  <si>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</si>
  <si>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</si>
  <si>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</si>
  <si>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</si>
  <si>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</si>
  <si>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</si>
  <si>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</si>
  <si>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</si>
  <si>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</si>
  <si>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</si>
  <si>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</si>
  <si>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</si>
  <si>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</si>
  <si>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</si>
  <si>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</si>
  <si>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</si>
  <si>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</si>
  <si>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</si>
  <si>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</si>
  <si>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</si>
  <si>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</si>
  <si>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</si>
  <si>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</si>
  <si>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</si>
  <si>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</si>
  <si>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</si>
  <si>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</si>
  <si>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</si>
  <si>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</si>
  <si>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</si>
  <si>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</si>
  <si>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</si>
  <si>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</si>
  <si>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</si>
  <si>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</si>
  <si>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</si>
  <si>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</si>
  <si>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</si>
  <si>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</si>
  <si>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</si>
  <si>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</si>
  <si>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</si>
  <si>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</si>
  <si>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</si>
  <si>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</si>
  <si>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</si>
  <si>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</si>
  <si>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</si>
  <si>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</si>
  <si>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</si>
  <si>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</si>
  <si>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</si>
  <si>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</si>
  <si>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</si>
  <si>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</si>
  <si>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</si>
  <si>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</si>
  <si>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</si>
  <si>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</si>
  <si>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</si>
  <si>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</si>
  <si>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</si>
  <si>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</si>
  <si>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</si>
  <si>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</si>
  <si>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</si>
  <si>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</si>
  <si>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</si>
  <si>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</si>
  <si>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</si>
  <si>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</si>
  <si>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</si>
  <si>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</si>
  <si>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</si>
  <si>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</si>
  <si>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</si>
  <si>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</si>
  <si>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</si>
  <si>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</si>
  <si>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</si>
  <si>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</si>
  <si>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</si>
  <si>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</si>
  <si>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</si>
  <si>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</si>
  <si>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</si>
  <si>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</si>
  <si>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</si>
  <si>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</si>
  <si>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</si>
  <si>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</si>
  <si>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</si>
  <si>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</si>
  <si>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</si>
  <si>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</si>
  <si>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</si>
  <si>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</si>
  <si>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</si>
  <si>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</si>
  <si>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</si>
  <si>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</si>
  <si>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</si>
  <si>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</si>
  <si>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</si>
  <si>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</si>
  <si>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</si>
  <si>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</si>
  <si>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</si>
  <si>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</si>
  <si>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</si>
  <si>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</si>
  <si>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</si>
  <si>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</si>
  <si>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</si>
  <si>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</si>
  <si>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</si>
  <si>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</si>
  <si>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</si>
  <si>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</si>
  <si>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</si>
  <si>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</si>
  <si>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</si>
  <si>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</si>
  <si>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</si>
  <si>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</si>
  <si>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</si>
  <si>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</si>
  <si>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</si>
  <si>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</si>
  <si>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</si>
  <si>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</si>
  <si>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</si>
  <si>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</si>
  <si>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</si>
  <si>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</si>
  <si>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</si>
  <si>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</si>
  <si>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</si>
  <si>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</si>
  <si>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</si>
  <si>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</si>
  <si>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</si>
  <si>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</si>
  <si>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</si>
  <si>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</si>
  <si>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</si>
  <si>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</si>
  <si>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</si>
  <si>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</si>
  <si>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</si>
  <si>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</si>
  <si>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</si>
  <si>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</si>
  <si>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</si>
  <si>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</si>
  <si>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</si>
  <si>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</si>
  <si>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</si>
  <si>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</si>
  <si>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</si>
  <si>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</si>
  <si>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</si>
  <si>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</si>
  <si>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</si>
  <si>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</si>
  <si>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</si>
  <si>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</si>
  <si>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</si>
  <si>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</si>
  <si>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</si>
  <si>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</si>
  <si>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</si>
  <si>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</si>
  <si>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</si>
  <si>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</si>
  <si>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</si>
  <si>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</si>
  <si>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</si>
  <si>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</si>
  <si>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</si>
  <si>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</si>
  <si>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</si>
  <si>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</si>
  <si>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</si>
  <si>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</si>
  <si>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</si>
  <si>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</si>
  <si>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</si>
  <si>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</si>
  <si>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</si>
  <si>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</si>
  <si>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</si>
  <si>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</si>
  <si>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</si>
  <si>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</si>
  <si>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</si>
  <si>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</si>
  <si>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</si>
  <si>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</si>
  <si>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</si>
  <si>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</si>
  <si>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</si>
  <si>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</si>
  <si>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</si>
  <si>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</si>
  <si>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</si>
  <si>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</si>
  <si>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</si>
  <si>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</si>
  <si>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</si>
  <si>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</si>
  <si>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</si>
  <si>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</si>
  <si>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</si>
  <si>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</si>
  <si>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</si>
  <si>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</si>
  <si>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</si>
  <si>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</si>
  <si>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</si>
  <si>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</si>
  <si>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</si>
  <si>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</si>
  <si>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</si>
  <si>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</si>
  <si>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</si>
  <si>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</si>
  <si>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</si>
  <si>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</si>
  <si>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</si>
  <si>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</si>
  <si>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</si>
  <si>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</si>
  <si>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</si>
  <si>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</si>
  <si>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</si>
  <si>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</si>
  <si>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</si>
  <si>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</si>
  <si>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</si>
  <si>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</si>
  <si>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</si>
  <si>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</si>
  <si>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</si>
  <si>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</si>
  <si>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</si>
  <si>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</si>
  <si>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</si>
  <si>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</si>
  <si>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</si>
  <si>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</si>
  <si>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</si>
  <si>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</si>
  <si>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</si>
  <si>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</si>
  <si>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</si>
  <si>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</si>
  <si>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</si>
  <si>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</si>
  <si>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</si>
  <si>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</si>
  <si>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</si>
  <si>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</si>
  <si>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</si>
  <si>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</si>
  <si>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</si>
  <si>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</si>
  <si>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</si>
  <si>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</si>
  <si>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</si>
  <si>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</si>
  <si>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</si>
  <si>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</si>
  <si>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</si>
  <si>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</si>
  <si>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</si>
  <si>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</si>
  <si>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</si>
  <si>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</si>
  <si>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</si>
  <si>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</si>
  <si>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</si>
  <si>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</si>
  <si>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</si>
  <si>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</si>
  <si>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</si>
  <si>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</si>
  <si>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</si>
  <si>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</si>
  <si>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</si>
  <si>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</si>
  <si>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</si>
  <si>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</si>
  <si>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</si>
  <si>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</si>
  <si>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</si>
  <si>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</si>
  <si>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</si>
  <si>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</si>
  <si>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</si>
  <si>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</si>
  <si>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</si>
  <si>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</si>
  <si>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</si>
  <si>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</si>
  <si>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</si>
  <si>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</si>
  <si>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</si>
  <si>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</si>
  <si>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</si>
  <si>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</si>
  <si>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</si>
  <si>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</si>
  <si>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</si>
  <si>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</si>
  <si>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</si>
  <si>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</si>
  <si>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</si>
  <si>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</si>
  <si>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</si>
  <si>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</si>
  <si>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</si>
  <si>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</si>
  <si>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</si>
  <si>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</si>
  <si>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</si>
  <si>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</si>
  <si>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</si>
  <si>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</si>
  <si>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</si>
  <si>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</si>
  <si>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</si>
  <si>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</si>
  <si>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</si>
  <si>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</si>
  <si>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</si>
  <si>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</si>
  <si>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</si>
  <si>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</si>
  <si>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</si>
  <si>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</si>
  <si>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</si>
  <si>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</si>
  <si>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</si>
  <si>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</si>
  <si>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</si>
  <si>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</si>
  <si>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</si>
  <si>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</si>
  <si>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</si>
  <si>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</si>
  <si>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</si>
  <si>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</si>
  <si>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</si>
  <si>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</si>
  <si>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</si>
  <si>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</si>
  <si>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</si>
  <si>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</si>
  <si>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</si>
  <si>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</si>
  <si>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</si>
  <si>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</si>
  <si>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</si>
  <si>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</si>
  <si>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</si>
  <si>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</si>
  <si>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</si>
  <si>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</si>
  <si>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</si>
  <si>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</si>
  <si>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</si>
  <si>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</si>
  <si>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</si>
  <si>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</si>
  <si>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</si>
  <si>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</si>
  <si>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</si>
  <si>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</si>
  <si>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</si>
  <si>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</si>
  <si>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</si>
  <si>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</si>
  <si>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</si>
  <si>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</si>
  <si>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</si>
  <si>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</si>
  <si>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</si>
  <si>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</si>
  <si>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</si>
  <si>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</si>
  <si>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</si>
  <si>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</si>
  <si>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</si>
  <si>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</si>
  <si>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</si>
  <si>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</si>
  <si>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</si>
  <si>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</si>
  <si>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</si>
  <si>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</si>
  <si>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</si>
  <si>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</si>
  <si>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</si>
  <si>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</si>
  <si>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</si>
  <si>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</si>
  <si>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</si>
  <si>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</si>
  <si>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</si>
  <si>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</si>
  <si>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</si>
  <si>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</si>
  <si>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</si>
  <si>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</si>
  <si>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</si>
  <si>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</si>
  <si>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</si>
  <si>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</si>
  <si>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</si>
  <si>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</si>
  <si>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</si>
  <si>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</si>
  <si>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</si>
  <si>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</si>
  <si>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</si>
  <si>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</si>
  <si>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</si>
  <si>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</si>
  <si>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</si>
  <si>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</si>
  <si>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</si>
  <si>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</si>
  <si>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</si>
  <si>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</si>
  <si>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</si>
  <si>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</si>
  <si>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</si>
  <si>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</si>
  <si>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</si>
  <si>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</si>
  <si>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</si>
  <si>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</si>
  <si>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</si>
  <si>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</si>
  <si>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</si>
  <si>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</si>
  <si>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</si>
  <si>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</si>
  <si>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</si>
  <si>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</si>
  <si>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</si>
  <si>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</si>
  <si>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</si>
  <si>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</si>
  <si>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</si>
  <si>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</si>
  <si>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</si>
  <si>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</si>
  <si>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</si>
  <si>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</si>
  <si>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</si>
  <si>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</si>
  <si>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</si>
  <si>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</si>
  <si>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</si>
  <si>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</si>
  <si>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</si>
  <si>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</si>
  <si>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</si>
  <si>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</si>
  <si>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</si>
  <si>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</si>
  <si>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</si>
  <si>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</si>
  <si>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</si>
  <si>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</si>
  <si>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</si>
  <si>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</si>
  <si>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</si>
  <si>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</si>
  <si>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</si>
  <si>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</si>
  <si>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</si>
  <si>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</si>
  <si>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</si>
  <si>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</si>
  <si>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</si>
  <si>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</si>
  <si>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</si>
  <si>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</si>
  <si>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</si>
  <si>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</si>
  <si>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</si>
  <si>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</si>
  <si>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</si>
  <si>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</si>
  <si>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</si>
  <si>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</si>
  <si>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</si>
  <si>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</si>
  <si>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</si>
  <si>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</si>
  <si>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</si>
  <si>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</si>
  <si>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</si>
  <si>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</si>
  <si>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</si>
  <si>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</si>
  <si>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</si>
  <si>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</si>
  <si>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</si>
  <si>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</si>
  <si>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</si>
  <si>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</si>
  <si>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</si>
  <si>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</si>
  <si>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</si>
  <si>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</si>
  <si>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</si>
  <si>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</si>
  <si>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</si>
  <si>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</si>
  <si>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</si>
  <si>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</si>
  <si>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</si>
  <si>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</si>
  <si>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</si>
  <si>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</si>
  <si>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</si>
  <si>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</si>
  <si>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</si>
  <si>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</si>
  <si>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</si>
  <si>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</si>
  <si>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</si>
  <si>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</si>
  <si>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</si>
  <si>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</si>
  <si>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</si>
  <si>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</si>
  <si>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</si>
  <si>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</si>
  <si>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</si>
  <si>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</si>
  <si>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</si>
  <si>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</si>
  <si>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</si>
  <si>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</si>
  <si>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</si>
  <si>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</si>
  <si>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</si>
  <si>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</si>
  <si>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</si>
  <si>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</si>
  <si>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</si>
  <si>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</si>
  <si>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</si>
  <si>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</si>
  <si>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</si>
  <si>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</si>
  <si>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</si>
  <si>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</si>
  <si>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</si>
  <si>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</si>
  <si>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</si>
  <si>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</si>
  <si>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</si>
  <si>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</si>
  <si>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</si>
  <si>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</si>
  <si>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</si>
  <si>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</si>
  <si>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</si>
  <si>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</si>
  <si>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</si>
  <si>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</si>
  <si>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</si>
  <si>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</si>
  <si>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</si>
  <si>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</si>
  <si>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</si>
  <si>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</si>
  <si>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</si>
  <si>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</si>
  <si>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</si>
  <si>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</si>
  <si>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</si>
  <si>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</si>
  <si>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</si>
  <si>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</si>
  <si>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</si>
  <si>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</si>
  <si>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</si>
  <si>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</si>
  <si>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</si>
  <si>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</si>
  <si>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</si>
  <si>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</si>
  <si>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</si>
  <si>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</si>
  <si>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</si>
  <si>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</si>
  <si>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</si>
  <si>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</si>
  <si>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</si>
  <si>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</si>
  <si>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</si>
  <si>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</si>
  <si>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</si>
  <si>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</si>
  <si>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</si>
  <si>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</si>
  <si>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</si>
  <si>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</si>
  <si>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</si>
  <si>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</si>
  <si>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</si>
  <si>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</si>
  <si>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</si>
  <si>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</si>
  <si>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</si>
  <si>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</si>
  <si>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</si>
  <si>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</si>
  <si>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</si>
  <si>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</si>
  <si>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</si>
  <si>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</si>
  <si>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</si>
  <si>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</si>
  <si>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</si>
  <si>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</si>
  <si>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</si>
  <si>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</si>
  <si>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</si>
  <si>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</si>
  <si>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</si>
  <si>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</si>
  <si>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</si>
  <si>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</si>
  <si>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</si>
  <si>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</si>
  <si>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</si>
  <si>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</si>
  <si>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</si>
  <si>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</si>
  <si>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</si>
  <si>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</si>
  <si>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</si>
  <si>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</si>
  <si>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</si>
  <si>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</si>
  <si>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</si>
  <si>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</si>
  <si>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</si>
  <si>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</si>
  <si>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</si>
  <si>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</si>
  <si>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</si>
  <si>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</si>
  <si>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</si>
  <si>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</si>
  <si>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</si>
  <si>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</si>
  <si>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</si>
  <si>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</si>
  <si>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</si>
  <si>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</si>
  <si>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</si>
  <si>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</si>
  <si>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</si>
  <si>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</si>
  <si>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</si>
  <si>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</si>
  <si>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</si>
  <si>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</si>
  <si>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</si>
  <si>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</si>
  <si>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</si>
  <si>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</si>
  <si>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</si>
  <si>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</si>
  <si>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</si>
  <si>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</si>
  <si>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</si>
  <si>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</si>
  <si>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</si>
  <si>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</si>
  <si>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</si>
  <si>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</si>
  <si>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</si>
  <si>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</si>
  <si>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</si>
  <si>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</si>
  <si>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</si>
  <si>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</si>
  <si>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</si>
  <si>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</si>
  <si>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</si>
  <si>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</si>
  <si>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</si>
  <si>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</si>
  <si>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</si>
  <si>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</si>
  <si>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</si>
  <si>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</si>
  <si>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</si>
  <si>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</si>
  <si>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</si>
  <si>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</si>
  <si>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</si>
  <si>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</si>
  <si>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</si>
  <si>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</si>
  <si>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</si>
  <si>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</si>
  <si>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</si>
  <si>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</si>
  <si>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</si>
  <si>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</si>
  <si>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</si>
  <si>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</si>
  <si>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</si>
  <si>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</si>
  <si>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</si>
  <si>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</si>
  <si>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</si>
  <si>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</si>
  <si>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</si>
  <si>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</si>
  <si>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</si>
  <si>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</si>
  <si>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</si>
  <si>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</si>
  <si>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</si>
  <si>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</si>
  <si>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</si>
  <si>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</si>
  <si>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</si>
  <si>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</si>
  <si>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</si>
  <si>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</si>
  <si>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</si>
  <si>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</si>
  <si>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</si>
  <si>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</si>
  <si>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</si>
  <si>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</si>
  <si>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</si>
  <si>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</si>
  <si>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</si>
  <si>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</si>
  <si>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</si>
  <si>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</si>
  <si>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</si>
  <si>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</si>
  <si>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</si>
  <si>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</si>
  <si>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</si>
  <si>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</si>
  <si>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</si>
  <si>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</si>
  <si>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</si>
  <si>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</si>
  <si>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</si>
  <si>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</si>
  <si>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</si>
  <si>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</si>
  <si>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</si>
  <si>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</si>
  <si>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</si>
  <si>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</si>
  <si>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</si>
  <si>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</si>
  <si>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</si>
  <si>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</si>
  <si>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</si>
  <si>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</si>
  <si>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</si>
  <si>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</si>
  <si>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</si>
  <si>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</si>
  <si>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</si>
  <si>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</si>
  <si>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</si>
  <si>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</si>
  <si>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</si>
  <si>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</si>
  <si>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</si>
  <si>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</si>
  <si>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</si>
  <si>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</si>
  <si>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</si>
  <si>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</si>
  <si>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</si>
  <si>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</si>
  <si>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</si>
  <si>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</si>
  <si>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</si>
  <si>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</si>
  <si>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</si>
  <si>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</si>
  <si>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</si>
  <si>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</si>
  <si>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</si>
  <si>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</si>
  <si>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</si>
  <si>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</si>
  <si>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</si>
  <si>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</si>
  <si>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</si>
  <si>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</si>
  <si>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</si>
  <si>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</si>
  <si>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</si>
  <si>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</si>
  <si>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</si>
  <si>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</si>
  <si>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</si>
  <si>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</si>
  <si>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</si>
  <si>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</si>
  <si>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</si>
  <si>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</si>
  <si>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</si>
  <si>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</si>
  <si>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</si>
  <si>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</si>
  <si>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</si>
  <si>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</si>
  <si>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</si>
  <si>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</si>
  <si>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</si>
  <si>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</si>
  <si>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</si>
  <si>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</si>
  <si>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</si>
  <si>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</si>
  <si>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</si>
  <si>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</si>
  <si>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</si>
  <si>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</si>
  <si>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</si>
  <si>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</si>
  <si>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</si>
  <si>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</si>
  <si>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</si>
  <si>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</si>
  <si>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</si>
  <si>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</si>
  <si>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</si>
  <si>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</si>
  <si>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</si>
  <si>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</si>
  <si>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</si>
  <si>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</si>
  <si>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</si>
  <si>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</si>
  <si>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</si>
  <si>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</si>
  <si>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</si>
  <si>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</si>
  <si>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</si>
  <si>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</si>
  <si>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</si>
  <si>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</si>
  <si>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</si>
  <si>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</si>
  <si>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</si>
  <si>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</si>
  <si>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</si>
  <si>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</si>
  <si>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</si>
  <si>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</si>
  <si>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</si>
  <si>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</si>
  <si>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</si>
  <si>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</si>
  <si>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</si>
  <si>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</si>
  <si>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</si>
  <si>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</si>
  <si>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</si>
  <si>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</si>
  <si>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</si>
  <si>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</si>
  <si>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</si>
  <si>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</si>
  <si>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</si>
  <si>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</si>
  <si>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</si>
  <si>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</si>
  <si>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</si>
  <si>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</si>
  <si>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</si>
  <si>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</si>
  <si>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</si>
  <si>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</si>
  <si>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</si>
  <si>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</si>
  <si>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</si>
  <si>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</si>
  <si>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</si>
  <si>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</si>
  <si>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</si>
  <si>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</si>
  <si>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</si>
  <si>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</si>
  <si>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</si>
  <si>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</si>
  <si>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</si>
  <si>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</si>
  <si>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</si>
  <si>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</si>
  <si>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</si>
  <si>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</si>
  <si>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</si>
  <si>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</si>
  <si>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</si>
  <si>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</si>
  <si>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</si>
  <si>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</si>
  <si>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</si>
  <si>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</si>
  <si>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</si>
  <si>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</si>
  <si>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</si>
  <si>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</si>
  <si>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</si>
  <si>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</si>
  <si>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</si>
  <si>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</si>
  <si>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</si>
  <si>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</si>
  <si>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</si>
  <si>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</si>
  <si>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</si>
  <si>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</si>
  <si>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</si>
  <si>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</si>
  <si>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</si>
  <si>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</si>
  <si>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</si>
  <si>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</si>
  <si>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</si>
  <si>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</si>
  <si>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</si>
  <si>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</si>
  <si>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</si>
  <si>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</si>
  <si>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</si>
  <si>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</si>
  <si>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</si>
  <si>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</si>
  <si>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</si>
  <si>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</si>
  <si>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</si>
  <si>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</si>
  <si>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</si>
  <si>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</si>
  <si>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</si>
  <si>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</si>
  <si>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</si>
  <si>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</si>
  <si>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</si>
  <si>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</si>
  <si>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</si>
  <si>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</si>
  <si>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</si>
  <si>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</si>
  <si>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</si>
  <si>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</si>
  <si>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</si>
  <si>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</si>
  <si>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</si>
  <si>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</si>
  <si>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</si>
  <si>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</si>
  <si>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</si>
  <si>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</si>
  <si>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</si>
  <si>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</si>
  <si>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</si>
  <si>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</si>
  <si>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</si>
  <si>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</si>
  <si>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</si>
  <si>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</si>
  <si>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</si>
  <si>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</si>
  <si>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</si>
  <si>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</si>
  <si>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</si>
  <si>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</si>
  <si>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</si>
  <si>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</si>
  <si>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</si>
  <si>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</si>
  <si>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</si>
  <si>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</si>
  <si>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</si>
  <si>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</si>
  <si>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</si>
  <si>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</si>
  <si>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</si>
  <si>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</si>
  <si>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</si>
  <si>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</si>
  <si>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</si>
  <si>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</si>
  <si>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</si>
  <si>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</si>
  <si>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</si>
  <si>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</si>
  <si>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</si>
  <si>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</si>
  <si>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</si>
  <si>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</si>
  <si>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</si>
  <si>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</si>
  <si>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</si>
  <si>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</si>
  <si>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</si>
  <si>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</si>
  <si>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</si>
  <si>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</si>
  <si>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</si>
  <si>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</si>
  <si>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</si>
  <si>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</si>
  <si>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</si>
  <si>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</si>
  <si>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</si>
  <si>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</si>
  <si>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</si>
  <si>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</si>
  <si>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</si>
  <si>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</si>
  <si>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</si>
  <si>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</si>
  <si>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</si>
  <si>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</si>
  <si>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</si>
  <si>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</si>
  <si>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</si>
  <si>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</si>
  <si>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</si>
  <si>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</si>
  <si>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</si>
  <si>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</si>
  <si>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</si>
  <si>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</si>
  <si>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</si>
  <si>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</si>
  <si>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</si>
  <si>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</si>
  <si>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</si>
  <si>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</si>
  <si>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</si>
  <si>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</si>
  <si>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</si>
  <si>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</si>
  <si>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</si>
  <si>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</si>
  <si>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</si>
  <si>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</si>
  <si>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</si>
  <si>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</si>
  <si>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</si>
  <si>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</si>
  <si>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</si>
  <si>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</si>
  <si>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</si>
  <si>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</si>
  <si>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</si>
  <si>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</si>
  <si>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</si>
  <si>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</si>
  <si>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</si>
  <si>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</si>
  <si>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</si>
  <si>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</si>
  <si>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</si>
  <si>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</si>
  <si>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</si>
  <si>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</si>
  <si>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</si>
  <si>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</si>
  <si>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</si>
  <si>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</si>
  <si>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</si>
  <si>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</si>
  <si>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</si>
  <si>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</si>
  <si>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</si>
  <si>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</si>
  <si>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</si>
  <si>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</si>
  <si>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</si>
  <si>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</si>
  <si>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</si>
  <si>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</si>
  <si>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</si>
  <si>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</si>
  <si>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</si>
  <si>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</si>
  <si>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</si>
  <si>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</si>
  <si>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</si>
  <si>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</si>
  <si>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</si>
  <si>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</si>
  <si>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</si>
  <si>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</si>
  <si>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</si>
  <si>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</si>
  <si>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</si>
  <si>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</si>
  <si>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</si>
  <si>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</si>
  <si>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</si>
  <si>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</si>
  <si>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</si>
  <si>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</si>
  <si>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</si>
  <si>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</si>
  <si>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</si>
  <si>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</si>
  <si>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</si>
  <si>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</si>
  <si>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</si>
  <si>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</si>
  <si>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</si>
  <si>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</si>
  <si>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</si>
  <si>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</si>
  <si>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</si>
  <si>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</si>
  <si>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</si>
  <si>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</si>
  <si>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</si>
  <si>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</si>
  <si>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</si>
  <si>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</si>
  <si>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</si>
  <si>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</si>
  <si>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</si>
  <si>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</si>
  <si>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</si>
  <si>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</si>
  <si>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</si>
  <si>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</si>
  <si>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</si>
  <si>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</si>
  <si>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</si>
  <si>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</si>
  <si>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</si>
  <si>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</si>
  <si>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</si>
  <si>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</si>
  <si>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</si>
  <si>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</si>
  <si>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</si>
  <si>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</si>
  <si>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</si>
  <si>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</si>
  <si>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</si>
  <si>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</si>
  <si>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</si>
  <si>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</si>
  <si>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</si>
  <si>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</si>
  <si>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</si>
  <si>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</si>
  <si>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</si>
  <si>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</si>
  <si>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</si>
  <si>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</si>
  <si>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</si>
  <si>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</si>
  <si>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</si>
  <si>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</si>
  <si>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</si>
  <si>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</si>
  <si>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</si>
  <si>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</si>
  <si>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</si>
  <si>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</si>
  <si>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</si>
  <si>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</si>
  <si>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</si>
  <si>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</si>
  <si>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</si>
  <si>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</si>
  <si>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</si>
  <si>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</si>
  <si>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</si>
  <si>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</si>
  <si>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</si>
  <si>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</si>
  <si>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</si>
  <si>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</si>
  <si>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</si>
  <si>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</si>
  <si>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</si>
  <si>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</si>
  <si>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</si>
  <si>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</si>
  <si>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</si>
  <si>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</si>
  <si>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</si>
  <si>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</si>
  <si>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</si>
  <si>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</si>
  <si>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</si>
  <si>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</si>
  <si>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</si>
  <si>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</si>
  <si>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</si>
  <si>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</si>
  <si>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</si>
  <si>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</si>
  <si>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</si>
  <si>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</si>
  <si>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</si>
  <si>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</si>
  <si>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</si>
  <si>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</si>
  <si>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</si>
  <si>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</si>
  <si>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</si>
  <si>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</si>
  <si>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</si>
  <si>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</si>
  <si>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</si>
  <si>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</si>
  <si>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</si>
  <si>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</si>
  <si>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</si>
  <si>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</si>
  <si>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</si>
  <si>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</si>
  <si>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</si>
  <si>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</si>
  <si>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</si>
  <si>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</si>
  <si>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</si>
  <si>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</si>
  <si>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</si>
  <si>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</si>
  <si>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</si>
  <si>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</si>
  <si>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</si>
  <si>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</si>
  <si>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</si>
  <si>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</si>
  <si>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</si>
  <si>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</si>
  <si>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</si>
  <si>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</si>
  <si>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</si>
  <si>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</si>
  <si>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</si>
  <si>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</si>
  <si>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</si>
  <si>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</si>
  <si>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</si>
  <si>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</si>
  <si>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</si>
  <si>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</si>
  <si>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</si>
  <si>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</si>
  <si>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</si>
  <si>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</si>
  <si>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</si>
  <si>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</si>
  <si>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</si>
  <si>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</si>
  <si>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</si>
  <si>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</si>
  <si>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</si>
  <si>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</si>
  <si>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</si>
  <si>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</si>
  <si>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</si>
  <si>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</si>
  <si>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</si>
  <si>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</si>
  <si>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</si>
  <si>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</si>
  <si>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</si>
  <si>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</si>
  <si>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</si>
  <si>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</si>
  <si>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</si>
  <si>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</si>
  <si>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</si>
  <si>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</si>
  <si>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</si>
  <si>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</si>
  <si>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</si>
  <si>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</si>
  <si>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</si>
  <si>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</si>
  <si>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</si>
  <si>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</si>
  <si>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</si>
  <si>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</si>
  <si>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</si>
  <si>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</si>
  <si>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</si>
  <si>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</si>
  <si>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</si>
  <si>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</si>
  <si>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</si>
  <si>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</si>
  <si>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</si>
  <si>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</si>
  <si>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</si>
  <si>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</si>
  <si>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</si>
  <si>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</si>
  <si>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</si>
  <si>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</si>
  <si>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</si>
  <si>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</si>
  <si>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</si>
  <si>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</si>
  <si>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</si>
  <si>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</si>
  <si>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</si>
  <si>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</si>
  <si>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</si>
  <si>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</si>
  <si>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</si>
  <si>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</si>
  <si>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</si>
  <si>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</si>
  <si>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</si>
  <si>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</si>
  <si>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</si>
  <si>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</si>
  <si>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</si>
  <si>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</si>
  <si>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</si>
  <si>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</si>
  <si>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</si>
  <si>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</si>
  <si>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</si>
  <si>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</si>
  <si>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</si>
  <si>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</si>
  <si>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</si>
  <si>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</si>
  <si>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</si>
  <si>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</si>
  <si>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</si>
  <si>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</si>
  <si>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</si>
  <si>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</si>
  <si>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</si>
  <si>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</si>
  <si>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</si>
  <si>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</si>
  <si>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</si>
  <si>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</si>
  <si>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</si>
  <si>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</si>
  <si>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</si>
  <si>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</si>
  <si>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</si>
  <si>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</si>
  <si>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</si>
  <si>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</si>
  <si>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</si>
  <si>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</si>
  <si>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</si>
  <si>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</si>
  <si>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</si>
  <si>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</si>
  <si>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</si>
  <si>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</si>
  <si>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</si>
  <si>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</si>
  <si>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</si>
  <si>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</si>
  <si>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</si>
  <si>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</si>
  <si>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</si>
  <si>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</si>
  <si>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</si>
  <si>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</si>
  <si>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</si>
  <si>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</si>
  <si>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</si>
  <si>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</si>
  <si>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</si>
  <si>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</si>
  <si>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</si>
  <si>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</si>
  <si>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</si>
  <si>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</si>
  <si>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</si>
  <si>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</si>
  <si>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</si>
  <si>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</si>
  <si>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</si>
  <si>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</si>
  <si>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</si>
  <si>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</si>
  <si>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</si>
  <si>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</si>
  <si>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</si>
  <si>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</si>
  <si>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</si>
  <si>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</si>
  <si>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</si>
  <si>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</si>
  <si>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</si>
  <si>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</si>
  <si>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</si>
  <si>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</si>
  <si>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</si>
  <si>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</si>
  <si>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</si>
  <si>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</si>
  <si>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</si>
  <si>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</si>
  <si>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</si>
  <si>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</si>
  <si>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</si>
  <si>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</si>
  <si>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</si>
  <si>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</si>
  <si>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</si>
  <si>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</si>
  <si>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</si>
  <si>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</si>
  <si>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</si>
  <si>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</si>
  <si>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</si>
  <si>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</si>
  <si>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</si>
  <si>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</si>
  <si>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</si>
  <si>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</si>
  <si>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</si>
  <si>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</si>
  <si>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</si>
  <si>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</si>
  <si>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</si>
  <si>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</si>
  <si>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</si>
  <si>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</si>
  <si>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</si>
  <si>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</si>
  <si>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</si>
  <si>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</si>
  <si>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</si>
  <si>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</si>
  <si>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</si>
  <si>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</si>
  <si>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</si>
  <si>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</si>
  <si>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</si>
  <si>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</si>
  <si>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</si>
  <si>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</si>
  <si>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</si>
  <si>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</si>
  <si>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</si>
  <si>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</si>
  <si>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</si>
  <si>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</si>
  <si>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</si>
  <si>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</si>
  <si>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</si>
  <si>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</si>
  <si>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</si>
  <si>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</si>
  <si>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</si>
  <si>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</si>
  <si>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</si>
  <si>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</si>
  <si>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</si>
  <si>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</si>
  <si>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</si>
  <si>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</si>
  <si>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</si>
  <si>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</si>
  <si>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</si>
  <si>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</si>
  <si>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</si>
  <si>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</si>
  <si>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</si>
  <si>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</si>
  <si>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</si>
  <si>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</si>
  <si>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</si>
  <si>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</si>
  <si>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</si>
  <si>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</si>
  <si>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</si>
  <si>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</si>
  <si>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</si>
  <si>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</si>
  <si>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</si>
  <si>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</si>
  <si>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</si>
  <si>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</si>
  <si>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</si>
  <si>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</si>
  <si>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</si>
  <si>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</si>
  <si>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</si>
  <si>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</si>
  <si>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</si>
  <si>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</si>
  <si>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</si>
  <si>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</si>
  <si>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</si>
  <si>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</si>
  <si>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</si>
  <si>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</si>
  <si>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</si>
  <si>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</si>
  <si>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</si>
  <si>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</si>
  <si>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</si>
  <si>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</si>
  <si>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</si>
  <si>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</si>
  <si>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</si>
  <si>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</si>
  <si>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</si>
  <si>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</si>
  <si>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</si>
  <si>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</si>
  <si>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</si>
  <si>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</si>
  <si>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</si>
  <si>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</si>
  <si>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</si>
  <si>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</si>
  <si>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</si>
  <si>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</si>
  <si>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</si>
  <si>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</si>
  <si>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</si>
  <si>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</si>
  <si>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</si>
  <si>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</si>
  <si>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</si>
  <si>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</si>
  <si>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</si>
  <si>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</si>
  <si>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</si>
  <si>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</si>
  <si>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</si>
  <si>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</si>
  <si>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</si>
  <si>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</si>
  <si>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</si>
  <si>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</si>
  <si>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</si>
  <si>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</si>
  <si>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</si>
  <si>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</si>
  <si>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</si>
  <si>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</si>
  <si>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</si>
  <si>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</si>
  <si>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</si>
  <si>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</si>
  <si>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</si>
  <si>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</si>
  <si>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</si>
  <si>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</si>
  <si>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</si>
  <si>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</si>
  <si>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</si>
  <si>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</si>
  <si>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</si>
  <si>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</si>
  <si>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</si>
  <si>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</si>
  <si>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</si>
  <si>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</si>
  <si>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</si>
  <si>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</si>
  <si>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</si>
  <si>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</si>
  <si>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</si>
  <si>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</si>
  <si>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</si>
  <si>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</si>
  <si>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</si>
  <si>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</si>
  <si>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</si>
  <si>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</si>
  <si>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</si>
  <si>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</si>
  <si>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</si>
  <si>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</si>
  <si>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</si>
  <si>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</si>
  <si>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</si>
  <si>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</si>
  <si>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</si>
  <si>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</si>
  <si>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</si>
  <si>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</si>
  <si>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</si>
  <si>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</si>
  <si>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</si>
  <si>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</si>
  <si>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</si>
  <si>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</si>
  <si>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</si>
  <si>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</si>
  <si>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</si>
  <si>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</si>
  <si>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</si>
  <si>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</si>
  <si>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</si>
  <si>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</si>
  <si>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</si>
  <si>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</si>
  <si>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</si>
  <si>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</si>
  <si>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</si>
  <si>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</si>
  <si>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</si>
  <si>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</si>
  <si>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</si>
  <si>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</si>
  <si>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</si>
  <si>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</si>
  <si>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</si>
  <si>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</si>
  <si>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</si>
  <si>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</si>
  <si>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</si>
  <si>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</si>
  <si>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</si>
  <si>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</si>
  <si>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</si>
  <si>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</si>
  <si>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</si>
  <si>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</si>
  <si>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</si>
  <si>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</si>
  <si>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</si>
  <si>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</si>
  <si>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</si>
  <si>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</si>
  <si>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</si>
  <si>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</si>
  <si>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</si>
  <si>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</si>
  <si>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</si>
  <si>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</si>
  <si>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</si>
  <si>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</si>
  <si>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</si>
  <si>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</si>
  <si>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</si>
  <si>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</si>
  <si>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</si>
  <si>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</si>
  <si>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</si>
  <si>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</si>
  <si>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</si>
  <si>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</si>
  <si>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</si>
  <si>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</si>
  <si>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</si>
  <si>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</si>
  <si>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</si>
  <si>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</si>
  <si>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</si>
  <si>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</si>
  <si>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</si>
  <si>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</si>
  <si>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</si>
  <si>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</si>
  <si>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</si>
  <si>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</si>
  <si>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</si>
  <si>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</si>
  <si>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</si>
  <si>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</si>
  <si>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</si>
  <si>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</si>
  <si>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</si>
  <si>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</si>
  <si>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</si>
  <si>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</si>
  <si>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</si>
  <si>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</si>
  <si>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</si>
  <si>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</si>
  <si>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</si>
  <si>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</si>
  <si>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</si>
  <si>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</si>
  <si>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</si>
  <si>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</si>
  <si>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</si>
  <si>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</si>
  <si>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</si>
  <si>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</si>
  <si>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</si>
  <si>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</si>
  <si>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</si>
  <si>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</si>
  <si>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</si>
  <si>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</si>
  <si>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</si>
  <si>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</si>
  <si>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</si>
  <si>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</si>
  <si>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</si>
  <si>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</si>
  <si>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</si>
  <si>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</si>
  <si>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</si>
  <si>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</si>
  <si>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</si>
  <si>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</si>
  <si>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</si>
  <si>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</si>
  <si>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</si>
  <si>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</si>
  <si>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</si>
  <si>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</si>
  <si>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</si>
  <si>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</si>
  <si>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</si>
  <si>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</si>
  <si>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</si>
  <si>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</si>
  <si>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</si>
  <si>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</si>
  <si>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</si>
  <si>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</si>
  <si>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</si>
  <si>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</si>
  <si>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</si>
  <si>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</si>
  <si>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</si>
  <si>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</si>
  <si>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</si>
  <si>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</si>
  <si>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</si>
  <si>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</si>
  <si>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</si>
  <si>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</si>
  <si>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</si>
  <si>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</si>
  <si>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</si>
  <si>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</si>
  <si>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</si>
  <si>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</si>
  <si>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</si>
  <si>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</si>
  <si>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</si>
  <si>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</si>
  <si>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</si>
  <si>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</si>
  <si>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</si>
  <si>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</si>
  <si>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</si>
  <si>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</si>
  <si>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</si>
  <si>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</si>
  <si>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</si>
  <si>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</si>
  <si>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</si>
  <si>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</si>
  <si>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</si>
  <si>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</si>
  <si>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</si>
  <si>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</si>
  <si>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</si>
  <si>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</si>
  <si>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</si>
  <si>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</si>
  <si>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</si>
  <si>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</si>
  <si>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</si>
  <si>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</si>
  <si>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</si>
  <si>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</si>
  <si>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</si>
  <si>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</si>
  <si>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</si>
  <si>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</si>
  <si>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</si>
  <si>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</si>
  <si>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</si>
  <si>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</si>
  <si>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</si>
  <si>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</si>
  <si>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</si>
  <si>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</si>
  <si>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</si>
  <si>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</si>
  <si>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</si>
  <si>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</si>
  <si>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</si>
  <si>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</si>
  <si>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</si>
  <si>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</si>
  <si>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</si>
  <si>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</si>
  <si>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</si>
  <si>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</si>
  <si>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</si>
  <si>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</si>
  <si>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</si>
  <si>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</si>
  <si>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</si>
  <si>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</si>
  <si>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</si>
  <si>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</si>
  <si>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</si>
  <si>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</si>
  <si>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</si>
  <si>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</si>
  <si>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</si>
  <si>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</si>
  <si>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</si>
  <si>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</si>
  <si>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</si>
  <si>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</si>
  <si>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</si>
  <si>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</si>
  <si>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</si>
  <si>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</si>
  <si>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</si>
  <si>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</si>
  <si>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</si>
  <si>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</si>
  <si>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</si>
  <si>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</si>
  <si>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</si>
  <si>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</si>
  <si>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</si>
  <si>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</si>
  <si>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</si>
  <si>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</si>
  <si>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</si>
  <si>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</si>
  <si>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</si>
  <si>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</si>
  <si>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</si>
  <si>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</si>
  <si>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</si>
  <si>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</si>
  <si>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</si>
  <si>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</si>
  <si>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</si>
  <si>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</si>
  <si>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</si>
  <si>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</si>
  <si>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</si>
  <si>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</si>
  <si>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</si>
  <si>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</si>
  <si>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</si>
  <si>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</si>
  <si>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</si>
  <si>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</si>
  <si>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</si>
  <si>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</si>
  <si>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</si>
  <si>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</si>
  <si>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</si>
  <si>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</si>
  <si>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</si>
  <si>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</si>
  <si>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</si>
  <si>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</si>
  <si>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</si>
  <si>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</si>
  <si>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</si>
  <si>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</si>
  <si>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</si>
  <si>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</si>
  <si>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</si>
  <si>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</si>
  <si>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</si>
  <si>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</si>
  <si>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</si>
  <si>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</si>
  <si>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</si>
  <si>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</si>
  <si>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</si>
  <si>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</si>
  <si>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</si>
  <si>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</si>
  <si>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</si>
  <si>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</si>
  <si>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</si>
  <si>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</si>
  <si>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</si>
  <si>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</si>
  <si>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</si>
  <si>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</si>
  <si>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</si>
  <si>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</si>
  <si>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</si>
  <si>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</si>
  <si>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</si>
  <si>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</si>
  <si>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</si>
  <si>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</si>
  <si>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</si>
  <si>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</si>
  <si>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</si>
  <si>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</si>
  <si>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</si>
  <si>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</si>
  <si>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</si>
  <si>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</si>
  <si>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</si>
  <si>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</si>
  <si>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</si>
  <si>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</si>
  <si>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</si>
  <si>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</si>
  <si>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</si>
  <si>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</si>
  <si>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</si>
  <si>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</si>
  <si>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</si>
  <si>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</si>
  <si>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</si>
  <si>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</si>
  <si>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</si>
  <si>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</si>
  <si>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</si>
  <si>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</si>
  <si>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</si>
  <si>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</si>
  <si>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</si>
  <si>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</si>
  <si>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</si>
  <si>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</si>
  <si>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</si>
  <si>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</si>
  <si>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</si>
  <si>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</si>
  <si>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</si>
  <si>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</si>
  <si>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</si>
  <si>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</si>
  <si>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</si>
  <si>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</si>
  <si>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</si>
  <si>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</si>
  <si>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</si>
  <si>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</si>
  <si>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</si>
  <si>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</si>
  <si>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</si>
  <si>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</si>
  <si>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</si>
  <si>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</si>
  <si>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</si>
  <si>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</si>
  <si>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</si>
  <si>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</si>
  <si>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</si>
  <si>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</si>
  <si>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</si>
  <si>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</si>
  <si>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</si>
  <si>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</si>
  <si>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</si>
  <si>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</si>
  <si>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</si>
  <si>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</si>
  <si>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</si>
  <si>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</si>
  <si>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</si>
  <si>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</si>
  <si>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</si>
  <si>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</si>
  <si>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</si>
  <si>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</si>
  <si>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</si>
  <si>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</si>
  <si>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</si>
  <si>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</si>
  <si>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</si>
  <si>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</si>
  <si>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</si>
  <si>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</si>
  <si>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</si>
  <si>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</si>
  <si>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</si>
  <si>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</si>
  <si>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</si>
  <si>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</si>
  <si>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</si>
  <si>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</si>
  <si>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</si>
  <si>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</si>
  <si>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</si>
  <si>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</si>
  <si>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</si>
  <si>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</si>
  <si>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</si>
  <si>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</si>
  <si>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</si>
  <si>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</si>
  <si>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</si>
  <si>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</si>
  <si>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</si>
  <si>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</si>
  <si>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</si>
  <si>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</si>
  <si>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</si>
  <si>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</si>
  <si>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</si>
  <si>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</si>
  <si>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</si>
  <si>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</si>
  <si>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</si>
  <si>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</si>
  <si>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</si>
  <si>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</si>
  <si>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</si>
  <si>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</si>
  <si>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</si>
  <si>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</si>
  <si>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</si>
  <si>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</si>
  <si>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</si>
  <si>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</si>
  <si>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</si>
  <si>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</si>
  <si>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</si>
  <si>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</si>
  <si>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</si>
  <si>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</si>
  <si>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</si>
  <si>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</si>
  <si>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</si>
  <si>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</si>
  <si>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</si>
  <si>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</si>
  <si>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</si>
  <si>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</si>
  <si>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</si>
  <si>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</si>
  <si>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</si>
  <si>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</si>
  <si>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</si>
  <si>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</si>
  <si>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</si>
  <si>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</si>
  <si>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</si>
  <si>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</si>
  <si>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</si>
  <si>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</si>
  <si>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</si>
  <si>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</si>
  <si>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</si>
  <si>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</si>
  <si>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</si>
  <si>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</si>
  <si>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</si>
  <si>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</si>
  <si>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</si>
  <si>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</si>
  <si>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</si>
  <si>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</si>
  <si>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</si>
  <si>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</si>
  <si>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</si>
  <si>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</si>
  <si>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</si>
  <si>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</si>
  <si>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</si>
  <si>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</si>
  <si>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</si>
  <si>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</si>
  <si>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</si>
  <si>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</si>
  <si>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</si>
  <si>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</si>
  <si>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</si>
  <si>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</si>
  <si>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</si>
  <si>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</si>
  <si>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</si>
  <si>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</si>
  <si>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</si>
  <si>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</si>
  <si>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</si>
  <si>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</si>
  <si>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</si>
  <si>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</si>
  <si>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</si>
  <si>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</si>
  <si>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</si>
  <si>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</si>
  <si>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</si>
  <si>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</si>
  <si>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</si>
  <si>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</si>
  <si>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</si>
  <si>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</si>
  <si>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</si>
  <si>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</si>
  <si>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</si>
  <si>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</si>
  <si>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</si>
  <si>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</si>
  <si>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</si>
  <si>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</si>
  <si>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</si>
  <si>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</si>
  <si>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</si>
  <si>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</si>
  <si>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</si>
  <si>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</si>
  <si>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</si>
  <si>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</si>
  <si>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</si>
  <si>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</si>
  <si>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</si>
  <si>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</si>
  <si>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</si>
  <si>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</si>
  <si>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</si>
  <si>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</si>
  <si>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</si>
  <si>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</si>
  <si>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</si>
  <si>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</si>
  <si>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</si>
  <si>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</si>
  <si>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</si>
  <si>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</si>
  <si>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</si>
  <si>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</si>
  <si>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</si>
  <si>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</si>
  <si>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</si>
  <si>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</si>
  <si>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</si>
  <si>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</si>
  <si>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</si>
  <si>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</si>
  <si>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</si>
  <si>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</si>
  <si>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</si>
  <si>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</si>
  <si>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</si>
  <si>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</si>
  <si>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</si>
  <si>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</si>
  <si>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</si>
  <si>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</si>
  <si>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</si>
  <si>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</si>
  <si>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</si>
  <si>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</si>
  <si>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</si>
  <si>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</si>
  <si>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</si>
  <si>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</si>
  <si>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</si>
  <si>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</si>
  <si>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</si>
  <si>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</si>
  <si>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</si>
  <si>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</si>
  <si>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</si>
  <si>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</si>
  <si>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</si>
  <si>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</si>
  <si>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</si>
  <si>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</si>
  <si>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</si>
  <si>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</si>
  <si>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</si>
  <si>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</si>
  <si>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</si>
  <si>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</si>
  <si>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</si>
  <si>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</si>
  <si>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</si>
  <si>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</si>
  <si>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</si>
  <si>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</si>
  <si>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</si>
  <si>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</si>
  <si>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</si>
  <si>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</si>
  <si>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</si>
  <si>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</si>
  <si>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</si>
  <si>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</si>
  <si>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</si>
  <si>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</si>
  <si>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</si>
  <si>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</si>
  <si>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</si>
  <si>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</si>
  <si>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</si>
  <si>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</si>
  <si>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</si>
  <si>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</si>
  <si>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</si>
  <si>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</si>
  <si>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</si>
  <si>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</si>
  <si>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</si>
  <si>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</si>
  <si>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</si>
  <si>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</si>
  <si>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</si>
  <si>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</si>
  <si>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</si>
  <si>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</si>
  <si>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</si>
  <si>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</si>
  <si>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</si>
  <si>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</si>
  <si>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</si>
  <si>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</si>
  <si>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</si>
  <si>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</si>
  <si>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</si>
  <si>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</si>
  <si>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</si>
  <si>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</si>
  <si>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</si>
  <si>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</si>
  <si>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</si>
  <si>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</si>
  <si>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</si>
  <si>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</si>
  <si>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</si>
  <si>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</si>
  <si>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</si>
  <si>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</si>
  <si>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</si>
  <si>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</si>
  <si>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</si>
  <si>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</si>
  <si>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</si>
  <si>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</si>
  <si>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</si>
  <si>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</si>
  <si>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</si>
  <si>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</si>
  <si>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</si>
  <si>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</si>
  <si>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</si>
  <si>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</si>
  <si>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</si>
  <si>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</si>
  <si>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</si>
  <si>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</si>
  <si>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</si>
  <si>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</si>
  <si>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</si>
  <si>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</si>
  <si>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</si>
  <si>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</si>
  <si>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</si>
  <si>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</si>
  <si>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</si>
  <si>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</si>
  <si>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</si>
  <si>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</si>
  <si>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</si>
  <si>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</si>
  <si>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</si>
  <si>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</si>
  <si>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</si>
  <si>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</si>
  <si>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</si>
  <si>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</si>
  <si>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</si>
  <si>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</si>
  <si>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</si>
  <si>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</si>
  <si>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</si>
  <si>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</si>
  <si>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</si>
  <si>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</si>
  <si>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</si>
  <si>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</si>
  <si>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</si>
  <si>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</si>
  <si>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</si>
  <si>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</si>
  <si>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</si>
  <si>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</si>
  <si>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</si>
  <si>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</si>
  <si>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</si>
  <si>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</si>
  <si>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</si>
  <si>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</si>
  <si>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</si>
  <si>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</si>
  <si>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</si>
  <si>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</si>
  <si>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</si>
  <si>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</si>
  <si>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</si>
  <si>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</si>
  <si>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</si>
  <si>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</si>
  <si>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</si>
  <si>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</si>
  <si>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</si>
  <si>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</si>
  <si>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</si>
  <si>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</si>
  <si>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</si>
  <si>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</si>
  <si>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</si>
  <si>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</si>
  <si>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</si>
  <si>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</si>
  <si>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</si>
  <si>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</si>
  <si>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</si>
  <si>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</si>
  <si>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</si>
  <si>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</si>
  <si>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</si>
  <si>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</si>
  <si>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</si>
  <si>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</si>
  <si>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</si>
  <si>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</si>
  <si>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</si>
  <si>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</si>
  <si>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</si>
  <si>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</si>
  <si>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</si>
  <si>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</si>
  <si>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</si>
  <si>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</si>
  <si>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</si>
  <si>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</si>
  <si>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</si>
  <si>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</si>
  <si>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</si>
  <si>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</si>
  <si>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</si>
  <si>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</si>
  <si>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</si>
  <si>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</si>
  <si>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</si>
  <si>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</si>
  <si>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</si>
  <si>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</si>
  <si>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</si>
  <si>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</si>
  <si>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</si>
  <si>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</si>
  <si>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</si>
  <si>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</si>
  <si>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</si>
  <si>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</si>
  <si>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</si>
  <si>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</si>
  <si>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</si>
  <si>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</si>
  <si>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</si>
  <si>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</si>
  <si>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</si>
  <si>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</si>
  <si>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</si>
  <si>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</si>
  <si>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</si>
  <si>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</si>
  <si>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</si>
  <si>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</si>
  <si>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</si>
  <si>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</si>
  <si>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</si>
  <si>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</si>
  <si>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</si>
  <si>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</si>
  <si>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</si>
  <si>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</si>
  <si>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</si>
  <si>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</si>
  <si>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</si>
  <si>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</si>
  <si>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</si>
  <si>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</si>
  <si>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</si>
  <si>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</si>
  <si>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</si>
  <si>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</si>
  <si>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</si>
  <si>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</si>
  <si>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</si>
  <si>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</si>
  <si>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</si>
  <si>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</si>
  <si>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</si>
  <si>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</si>
  <si>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</si>
  <si>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</si>
  <si>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</si>
  <si>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</si>
  <si>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</si>
  <si>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</si>
  <si>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</si>
  <si>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</si>
  <si>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</si>
  <si>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</si>
  <si>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</si>
  <si>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</si>
  <si>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</si>
  <si>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</si>
  <si>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</si>
  <si>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</si>
  <si>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</si>
  <si>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</si>
  <si>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</si>
  <si>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</si>
  <si>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</si>
  <si>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</si>
  <si>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</si>
  <si>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</si>
  <si>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</si>
  <si>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</si>
  <si>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</si>
  <si>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</si>
  <si>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</si>
  <si>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</si>
  <si>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</si>
  <si>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</si>
  <si>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</si>
  <si>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</si>
  <si>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</si>
  <si>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</si>
  <si>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</si>
  <si>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</si>
  <si>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</si>
  <si>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</si>
  <si>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</si>
  <si>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</si>
  <si>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</si>
  <si>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</si>
  <si>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</si>
  <si>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</si>
  <si>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</si>
  <si>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</si>
  <si>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</si>
  <si>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</si>
  <si>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</si>
  <si>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</si>
  <si>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</si>
  <si>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</si>
  <si>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</si>
  <si>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</si>
  <si>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</si>
  <si>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</si>
  <si>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</si>
  <si>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</si>
  <si>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</si>
  <si>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</si>
  <si>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</si>
  <si>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</si>
  <si>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</si>
  <si>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</si>
  <si>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</si>
  <si>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</si>
  <si>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</si>
  <si>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</si>
  <si>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</si>
  <si>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</si>
  <si>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</si>
  <si>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</si>
  <si>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</si>
  <si>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</si>
  <si>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</si>
  <si>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</si>
  <si>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</si>
  <si>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</si>
  <si>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</si>
  <si>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</si>
  <si>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</si>
  <si>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</si>
  <si>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</si>
  <si>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</si>
  <si>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</si>
  <si>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</si>
  <si>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</si>
  <si>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</si>
  <si>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</si>
  <si>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</si>
  <si>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</si>
  <si>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</si>
  <si>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</si>
  <si>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</si>
  <si>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</si>
  <si>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</si>
  <si>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</si>
  <si>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</si>
  <si>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</si>
  <si>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</si>
  <si>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</si>
  <si>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</si>
  <si>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</si>
  <si>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</si>
  <si>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</si>
  <si>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</si>
  <si>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</si>
  <si>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</si>
  <si>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</si>
  <si>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</si>
  <si>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</si>
  <si>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</si>
  <si>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</si>
  <si>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</si>
  <si>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</si>
  <si>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</si>
  <si>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</si>
  <si>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</si>
  <si>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</si>
  <si>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</si>
  <si>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</si>
  <si>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</si>
  <si>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</si>
  <si>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</si>
  <si>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</si>
  <si>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</si>
  <si>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</si>
  <si>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</si>
  <si>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</si>
  <si>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</si>
  <si>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</si>
  <si>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</si>
  <si>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</si>
  <si>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</si>
  <si>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</si>
  <si>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</si>
  <si>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</si>
  <si>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</si>
  <si>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</si>
  <si>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</si>
  <si>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</si>
  <si>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</si>
  <si>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</si>
  <si>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</si>
  <si>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</si>
  <si>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</si>
  <si>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</si>
  <si>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</si>
  <si>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</si>
  <si>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</si>
  <si>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</si>
  <si>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</si>
  <si>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</si>
  <si>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</si>
  <si>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</si>
  <si>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</si>
  <si>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</si>
  <si>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</si>
  <si>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</si>
  <si>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</si>
  <si>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</si>
  <si>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</si>
  <si>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</si>
  <si>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</si>
  <si>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</si>
  <si>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</si>
  <si>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</si>
  <si>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</si>
  <si>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</si>
  <si>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</si>
  <si>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</si>
  <si>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</si>
  <si>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</si>
  <si>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</si>
  <si>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</si>
  <si>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</si>
  <si>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</si>
  <si>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</si>
  <si>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</si>
  <si>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</si>
  <si>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</si>
  <si>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</si>
  <si>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</si>
  <si>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</si>
  <si>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</si>
  <si>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</si>
  <si>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</si>
  <si>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</si>
  <si>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</si>
  <si>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</si>
  <si>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</si>
  <si>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</si>
  <si>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</si>
  <si>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</si>
  <si>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</si>
  <si>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</si>
  <si>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</si>
  <si>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</si>
  <si>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</si>
  <si>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</si>
  <si>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</si>
  <si>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</si>
  <si>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</si>
  <si>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</si>
  <si>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</si>
  <si>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</si>
  <si>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</si>
  <si>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</si>
  <si>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</si>
  <si>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</si>
  <si>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</si>
  <si>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</si>
  <si>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</si>
  <si>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</si>
  <si>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</si>
  <si>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</si>
  <si>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</si>
  <si>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</si>
  <si>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</si>
  <si>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</si>
  <si>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</si>
  <si>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</si>
  <si>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</si>
  <si>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</si>
  <si>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</si>
  <si>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</si>
  <si>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</si>
  <si>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</si>
  <si>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</si>
  <si>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</si>
  <si>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</si>
  <si>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</si>
  <si>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</si>
  <si>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</si>
  <si>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</si>
  <si>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</si>
  <si>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</si>
  <si>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</si>
  <si>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</si>
  <si>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</si>
  <si>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</si>
  <si>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</si>
  <si>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</si>
  <si>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</si>
  <si>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</si>
  <si>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</si>
  <si>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</si>
  <si>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</si>
  <si>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</si>
  <si>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</si>
  <si>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</si>
  <si>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</si>
  <si>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</si>
  <si>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</si>
  <si>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</si>
  <si>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</si>
  <si>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</si>
  <si>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</si>
  <si>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</si>
  <si>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</si>
  <si>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</si>
  <si>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</si>
  <si>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</si>
  <si>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</si>
  <si>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</si>
  <si>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</si>
  <si>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</si>
  <si>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</si>
  <si>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</si>
  <si>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</si>
  <si>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</si>
  <si>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</si>
  <si>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</si>
  <si>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</si>
  <si>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</si>
  <si>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</si>
  <si>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</si>
  <si>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</si>
  <si>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</si>
  <si>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</si>
  <si>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</si>
  <si>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</si>
  <si>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</si>
  <si>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</si>
  <si>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</si>
  <si>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</si>
  <si>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</si>
  <si>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</si>
  <si>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</si>
  <si>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</si>
  <si>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</si>
  <si>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</si>
  <si>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</si>
  <si>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</si>
  <si>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</si>
  <si>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</si>
  <si>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</si>
  <si>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</si>
  <si>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</si>
  <si>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</si>
  <si>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</si>
  <si>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</si>
  <si>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</si>
  <si>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</si>
  <si>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</si>
  <si>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</si>
  <si>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</si>
  <si>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</si>
  <si>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</si>
  <si>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</si>
  <si>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</si>
  <si>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</si>
  <si>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</si>
  <si>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</si>
  <si>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</si>
  <si>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</si>
  <si>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</si>
  <si>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</si>
  <si>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</si>
  <si>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</si>
  <si>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</si>
  <si>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</si>
  <si>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</si>
  <si>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</si>
  <si>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</si>
  <si>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</si>
  <si>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</si>
  <si>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</si>
  <si>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</si>
  <si>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</si>
  <si>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</si>
  <si>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</si>
  <si>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</si>
  <si>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</si>
  <si>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</si>
  <si>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</si>
  <si>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</si>
  <si>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</si>
  <si>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</si>
  <si>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</si>
  <si>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</si>
  <si>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</si>
  <si>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</si>
  <si>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</si>
  <si>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</si>
  <si>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</si>
  <si>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</si>
  <si>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</si>
  <si>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</si>
  <si>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</si>
  <si>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</si>
  <si>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</si>
  <si>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</si>
  <si>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</si>
  <si>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</si>
  <si>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</si>
  <si>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</si>
  <si>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</si>
  <si>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</si>
  <si>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</si>
  <si>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</si>
  <si>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</si>
  <si>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</si>
  <si>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</si>
  <si>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</si>
  <si>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</si>
  <si>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</si>
  <si>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</si>
  <si>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</si>
  <si>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</si>
  <si>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</si>
  <si>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</si>
  <si>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</si>
  <si>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</si>
  <si>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</si>
  <si>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</si>
  <si>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</si>
  <si>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</si>
  <si>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</si>
  <si>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</si>
  <si>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</si>
  <si>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</si>
  <si>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</si>
  <si>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</si>
  <si>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</si>
  <si>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</si>
  <si>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</si>
  <si>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</si>
  <si>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</si>
  <si>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</si>
  <si>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</si>
  <si>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</si>
  <si>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</si>
  <si>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</si>
  <si>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</si>
  <si>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</si>
  <si>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</si>
  <si>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</si>
  <si>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</si>
  <si>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</si>
  <si>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</si>
  <si>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</si>
  <si>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</si>
  <si>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</si>
  <si>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</si>
  <si>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</si>
  <si>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</si>
  <si>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</si>
  <si>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</si>
  <si>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</si>
  <si>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</si>
  <si>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</si>
  <si>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</si>
  <si>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</si>
  <si>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</si>
  <si>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</si>
  <si>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</si>
  <si>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</si>
  <si>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</si>
  <si>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</si>
  <si>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</si>
  <si>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</si>
  <si>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</si>
  <si>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</si>
  <si>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</si>
  <si>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</si>
  <si>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</si>
  <si>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</si>
  <si>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</si>
  <si>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</si>
  <si>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</si>
  <si>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</si>
  <si>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</si>
  <si>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</si>
  <si>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</si>
  <si>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</si>
  <si>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</si>
  <si>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</si>
  <si>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</si>
  <si>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</si>
  <si>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</si>
  <si>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</si>
  <si>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</si>
  <si>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</si>
  <si>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</si>
  <si>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</si>
  <si>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</si>
  <si>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</si>
  <si>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</si>
  <si>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</si>
  <si>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</si>
  <si>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</si>
  <si>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</si>
  <si>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</si>
  <si>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</si>
  <si>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</si>
  <si>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</si>
  <si>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</si>
  <si>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</si>
  <si>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</si>
  <si>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</si>
  <si>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</si>
  <si>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</si>
  <si>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</si>
  <si>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</si>
  <si>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</si>
  <si>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</si>
  <si>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</si>
  <si>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</si>
  <si>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</si>
  <si>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</si>
  <si>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</si>
  <si>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</si>
  <si>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</si>
  <si>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</si>
  <si>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</si>
  <si>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</si>
  <si>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</si>
  <si>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</si>
  <si>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</si>
  <si>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</si>
  <si>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</si>
  <si>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</si>
  <si>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</si>
  <si>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</si>
  <si>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</si>
  <si>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</si>
  <si>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</si>
  <si>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</si>
  <si>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</si>
  <si>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</si>
  <si>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</si>
  <si>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</si>
  <si>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</si>
  <si>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</si>
  <si>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</si>
  <si>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</si>
  <si>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</si>
  <si>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</si>
  <si>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</si>
  <si>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</si>
  <si>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</si>
  <si>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</si>
  <si>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</si>
  <si>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</si>
  <si>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</si>
  <si>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</si>
  <si>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</si>
  <si>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</si>
  <si>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</si>
  <si>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</si>
  <si>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</si>
  <si>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</si>
  <si>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</si>
  <si>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</si>
  <si>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</si>
  <si>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</si>
  <si>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</si>
  <si>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</si>
  <si>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</si>
  <si>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</si>
  <si>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</si>
  <si>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</si>
  <si>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</si>
  <si>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</si>
  <si>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</si>
  <si>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</si>
  <si>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</si>
  <si>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</si>
  <si>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</si>
  <si>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</si>
  <si>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</si>
  <si>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</si>
  <si>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</si>
  <si>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</si>
  <si>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</si>
  <si>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</si>
  <si>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</si>
  <si>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</si>
  <si>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</si>
  <si>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</si>
  <si>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</si>
  <si>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</si>
  <si>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</si>
  <si>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</si>
  <si>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</si>
  <si>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</si>
  <si>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</si>
  <si>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</si>
  <si>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</si>
  <si>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</si>
  <si>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</si>
  <si>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</si>
  <si>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</si>
  <si>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</si>
  <si>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</si>
  <si>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</si>
  <si>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</si>
  <si>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</si>
  <si>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</si>
  <si>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</si>
  <si>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</si>
  <si>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</si>
  <si>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</si>
  <si>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</si>
  <si>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</si>
  <si>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</si>
  <si>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</si>
  <si>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</si>
  <si>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</si>
  <si>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</si>
  <si>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</si>
  <si>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</si>
  <si>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</si>
  <si>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</si>
  <si>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</si>
  <si>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</si>
  <si>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</si>
  <si>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</si>
  <si>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</si>
  <si>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</si>
  <si>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</si>
  <si>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</si>
  <si>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</si>
  <si>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</si>
  <si>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</si>
  <si>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</si>
  <si>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</si>
  <si>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</si>
  <si>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</si>
  <si>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</si>
  <si>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</si>
  <si>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</si>
  <si>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</si>
  <si>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</si>
  <si>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</si>
  <si>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</si>
  <si>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</si>
  <si>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</si>
  <si>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</si>
  <si>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</si>
  <si>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</si>
  <si>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</si>
  <si>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</si>
  <si>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</si>
  <si>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</si>
  <si>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</si>
  <si>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</si>
  <si>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</si>
  <si>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</si>
  <si>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</si>
  <si>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</si>
  <si>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</si>
  <si>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</si>
  <si>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</si>
  <si>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</si>
  <si>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</si>
  <si>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</si>
  <si>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</si>
  <si>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</si>
  <si>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</si>
  <si>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</si>
  <si>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</si>
  <si>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</si>
  <si>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</si>
  <si>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</si>
  <si>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</si>
  <si>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</si>
  <si>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</si>
  <si>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</si>
  <si>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</si>
  <si>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</si>
  <si>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</si>
  <si>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</si>
  <si>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</si>
  <si>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</si>
  <si>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</si>
  <si>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</si>
  <si>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</si>
  <si>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</si>
  <si>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</si>
  <si>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</si>
  <si>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</si>
  <si>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</si>
  <si>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</si>
  <si>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</si>
  <si>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</si>
  <si>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</si>
  <si>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</si>
  <si>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</si>
  <si>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</si>
  <si>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</si>
  <si>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</si>
  <si>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</si>
  <si>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</si>
  <si>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</si>
  <si>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</si>
  <si>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</si>
  <si>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</si>
  <si>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</si>
  <si>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</si>
  <si>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</si>
  <si>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</si>
  <si>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</si>
  <si>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</si>
  <si>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</si>
  <si>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</si>
  <si>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</si>
  <si>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</si>
  <si>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</si>
  <si>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</si>
  <si>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</si>
  <si>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</si>
  <si>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</si>
  <si>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</si>
  <si>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</si>
  <si>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</si>
  <si>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</si>
  <si>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</si>
  <si>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</si>
  <si>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</si>
  <si>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</si>
  <si>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</si>
  <si>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</si>
  <si>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</si>
  <si>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</si>
  <si>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</si>
  <si>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</si>
  <si>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</si>
  <si>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</si>
  <si>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</si>
  <si>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</si>
  <si>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</si>
  <si>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</si>
  <si>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</si>
  <si>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</si>
  <si>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</si>
  <si>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</si>
  <si>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</si>
  <si>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</si>
  <si>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</si>
  <si>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</si>
  <si>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</si>
  <si>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</si>
  <si>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</si>
  <si>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</si>
  <si>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</si>
  <si>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</si>
  <si>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</si>
  <si>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</si>
  <si>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</si>
  <si>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</si>
  <si>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</si>
  <si>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</si>
  <si>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</si>
  <si>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</si>
  <si>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</si>
  <si>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</si>
  <si>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</si>
  <si>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</si>
  <si>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</si>
  <si>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</si>
  <si>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</si>
  <si>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</si>
  <si>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</si>
  <si>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</si>
  <si>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</si>
  <si>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</si>
  <si>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</si>
  <si>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</si>
  <si>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</si>
  <si>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</si>
  <si>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</si>
  <si>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</si>
  <si>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</si>
  <si>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</si>
  <si>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</si>
  <si>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</si>
  <si>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</si>
  <si>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</si>
  <si>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</si>
  <si>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</si>
  <si>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</si>
  <si>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</si>
  <si>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</si>
  <si>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</si>
  <si>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</si>
  <si>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</si>
  <si>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</si>
  <si>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</si>
  <si>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</si>
  <si>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</si>
  <si>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</si>
  <si>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</si>
  <si>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</si>
  <si>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</si>
  <si>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</si>
  <si>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</si>
  <si>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</si>
  <si>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</si>
  <si>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</si>
  <si>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</si>
  <si>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</si>
  <si>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</si>
  <si>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</si>
  <si>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</si>
  <si>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</si>
  <si>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</si>
  <si>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</si>
  <si>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</si>
  <si>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</si>
  <si>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</si>
  <si>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</si>
  <si>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</si>
  <si>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</si>
  <si>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</si>
  <si>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</si>
  <si>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</si>
  <si>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</si>
  <si>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</si>
  <si>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</si>
  <si>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</si>
  <si>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</si>
  <si>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</si>
  <si>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</si>
  <si>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</si>
  <si>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</si>
  <si>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</si>
  <si>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</si>
  <si>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</si>
  <si>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</si>
  <si>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</si>
  <si>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</si>
  <si>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</si>
  <si>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</si>
  <si>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</si>
  <si>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</si>
  <si>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</si>
  <si>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</si>
  <si>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</si>
  <si>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</si>
  <si>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</si>
  <si>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</si>
  <si>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</si>
  <si>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</si>
  <si>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</si>
  <si>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</si>
  <si>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</si>
  <si>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</si>
  <si>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</si>
  <si>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</si>
  <si>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</si>
  <si>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</si>
  <si>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</si>
  <si>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</si>
  <si>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</si>
  <si>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</si>
  <si>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</si>
  <si>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</si>
  <si>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</si>
  <si>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</si>
  <si>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</si>
  <si>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</si>
  <si>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</si>
  <si>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</si>
  <si>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</si>
  <si>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</si>
  <si>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</si>
  <si>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</si>
  <si>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</si>
  <si>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</si>
  <si>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</si>
  <si>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</si>
  <si>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</si>
  <si>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</si>
  <si>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</si>
  <si>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</si>
  <si>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</si>
  <si>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</si>
  <si>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</si>
  <si>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</si>
  <si>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</si>
  <si>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</si>
  <si>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</si>
  <si>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</si>
  <si>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</si>
  <si>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</si>
  <si>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</si>
  <si>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</si>
  <si>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</si>
  <si>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</si>
  <si>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</si>
  <si>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</si>
  <si>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</si>
  <si>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</si>
  <si>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</si>
  <si>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</si>
  <si>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</si>
  <si>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</si>
  <si>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</si>
  <si>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</si>
  <si>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</si>
  <si>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</si>
  <si>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</si>
  <si>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</si>
  <si>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</si>
  <si>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</si>
  <si>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</si>
  <si>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</si>
  <si>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</si>
  <si>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</si>
  <si>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</si>
  <si>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</si>
  <si>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</si>
  <si>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</si>
  <si>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</si>
  <si>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</si>
  <si>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</si>
  <si>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</si>
  <si>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</si>
  <si>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</si>
  <si>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</si>
  <si>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</si>
  <si>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</si>
  <si>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</si>
  <si>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</si>
  <si>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</si>
  <si>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</si>
  <si>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</si>
  <si>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</si>
  <si>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</si>
  <si>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</si>
  <si>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</si>
  <si>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</si>
  <si>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</si>
  <si>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</si>
  <si>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</si>
  <si>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</si>
  <si>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</si>
  <si>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</si>
  <si>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</si>
  <si>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</si>
  <si>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</si>
  <si>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</si>
  <si>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</si>
  <si>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</si>
  <si>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</si>
  <si>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</si>
  <si>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</si>
  <si>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</si>
  <si>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</si>
  <si>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</si>
  <si>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</si>
  <si>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</si>
  <si>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</si>
  <si>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</si>
  <si>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</si>
  <si>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</si>
  <si>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</si>
  <si>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</si>
  <si>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</si>
  <si>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</si>
  <si>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</si>
  <si>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</si>
  <si>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</si>
  <si>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</si>
  <si>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</si>
  <si>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</si>
  <si>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</si>
  <si>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</si>
  <si>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</si>
  <si>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</si>
  <si>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</si>
  <si>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</si>
  <si>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</si>
  <si>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</si>
  <si>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</si>
  <si>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</si>
  <si>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</si>
  <si>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</si>
  <si>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</si>
  <si>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</si>
  <si>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</si>
  <si>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</si>
  <si>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</si>
  <si>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</si>
  <si>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</si>
  <si>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</si>
  <si>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</si>
  <si>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</si>
  <si>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</si>
  <si>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</si>
  <si>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</si>
  <si>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</si>
  <si>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</si>
  <si>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</si>
  <si>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</si>
  <si>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</si>
  <si>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</si>
  <si>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</si>
  <si>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</si>
  <si>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</si>
  <si>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</si>
  <si>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</si>
  <si>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</si>
  <si>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</si>
  <si>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</si>
  <si>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</si>
  <si>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</si>
  <si>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</si>
  <si>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</si>
  <si>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</si>
  <si>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</si>
  <si>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</si>
  <si>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</si>
  <si>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</si>
  <si>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</si>
  <si>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</si>
  <si>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</si>
  <si>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</si>
  <si>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</si>
  <si>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</si>
  <si>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</si>
  <si>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</si>
  <si>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</si>
  <si>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</si>
  <si>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</si>
  <si>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</si>
  <si>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</si>
  <si>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</si>
  <si>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</si>
  <si>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</si>
  <si>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</si>
  <si>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</si>
  <si>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</si>
  <si>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</si>
  <si>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</si>
  <si>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</si>
  <si>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</si>
  <si>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</si>
  <si>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</si>
  <si>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</si>
  <si>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</si>
  <si>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</si>
  <si>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</si>
  <si>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</si>
  <si>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</si>
  <si>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</si>
  <si>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</si>
  <si>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</si>
  <si>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</si>
  <si>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</si>
  <si>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</si>
  <si>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</si>
  <si>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</si>
  <si>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</si>
  <si>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</si>
  <si>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</si>
  <si>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</si>
  <si>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</si>
  <si>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</si>
  <si>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</si>
  <si>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</si>
  <si>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</si>
  <si>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</si>
  <si>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</si>
  <si>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</si>
  <si>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</si>
  <si>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</si>
  <si>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</si>
  <si>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</si>
  <si>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</si>
  <si>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</si>
  <si>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</si>
  <si>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</si>
  <si>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</si>
  <si>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</si>
  <si>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</si>
  <si>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</si>
  <si>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</si>
  <si>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</si>
  <si>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</si>
  <si>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</si>
  <si>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</si>
  <si>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</si>
  <si>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</si>
  <si>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</si>
  <si>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</si>
  <si>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</si>
  <si>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</si>
  <si>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</si>
  <si>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</si>
  <si>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</si>
  <si>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</si>
  <si>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</si>
  <si>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</si>
  <si>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</si>
  <si>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</si>
  <si>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</si>
  <si>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</si>
  <si>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</si>
  <si>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</si>
  <si>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</si>
  <si>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</si>
  <si>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</si>
  <si>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</si>
  <si>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</si>
  <si>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</si>
  <si>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</si>
  <si>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</si>
  <si>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</si>
  <si>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</si>
  <si>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</si>
  <si>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</si>
  <si>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</si>
  <si>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</si>
  <si>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</si>
  <si>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</si>
  <si>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</si>
  <si>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</si>
  <si>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</si>
  <si>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</si>
  <si>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</si>
  <si>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</si>
  <si>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</si>
  <si>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</si>
  <si>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</si>
  <si>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</si>
  <si>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</si>
  <si>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</si>
  <si>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</si>
  <si>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</si>
  <si>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</si>
  <si>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</si>
  <si>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</si>
  <si>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</si>
  <si>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</si>
  <si>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</si>
  <si>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</si>
  <si>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</si>
  <si>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</si>
  <si>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</si>
  <si>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</si>
  <si>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</si>
  <si>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</si>
  <si>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</si>
  <si>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</si>
  <si>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</si>
  <si>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</si>
  <si>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</si>
  <si>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</si>
  <si>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</si>
  <si>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</si>
  <si>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</si>
  <si>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</si>
  <si>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</si>
  <si>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</si>
  <si>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</si>
  <si>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</si>
  <si>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</si>
  <si>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</si>
  <si>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</si>
  <si>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</si>
  <si>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</si>
  <si>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</si>
  <si>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</si>
  <si>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</si>
  <si>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</si>
  <si>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</si>
  <si>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</si>
  <si>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</si>
  <si>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</si>
  <si>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</si>
  <si>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</si>
  <si>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</si>
  <si>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</si>
  <si>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</si>
  <si>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</si>
  <si>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</si>
  <si>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</si>
  <si>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</si>
  <si>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</si>
  <si>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</si>
  <si>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</si>
  <si>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</si>
  <si>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</si>
  <si>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</si>
  <si>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</si>
  <si>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</si>
  <si>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</si>
  <si>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</si>
  <si>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</si>
  <si>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</si>
  <si>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</si>
  <si>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</si>
  <si>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</si>
  <si>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</si>
  <si>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</si>
  <si>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</si>
  <si>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</si>
  <si>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</si>
  <si>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</si>
  <si>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</si>
  <si>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</si>
  <si>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</si>
  <si>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</si>
  <si>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</si>
  <si>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</si>
  <si>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</si>
  <si>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</si>
  <si>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</si>
  <si>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</si>
  <si>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</si>
  <si>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</si>
  <si>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</si>
  <si>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</si>
  <si>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</si>
  <si>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</si>
  <si>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</si>
  <si>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</si>
  <si>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</si>
  <si>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</si>
  <si>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</si>
  <si>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</si>
  <si>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</si>
  <si>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</si>
  <si>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</si>
  <si>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</si>
  <si>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</si>
  <si>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</si>
  <si>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</si>
  <si>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</si>
  <si>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</si>
  <si>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</si>
  <si>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</si>
  <si>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</si>
  <si>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</si>
  <si>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</si>
  <si>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</si>
  <si>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</si>
  <si>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</si>
  <si>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</si>
  <si>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</si>
  <si>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</si>
  <si>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</si>
  <si>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</si>
  <si>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</si>
  <si>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</si>
  <si>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</si>
  <si>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</si>
  <si>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</si>
  <si>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</si>
  <si>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</si>
  <si>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</si>
  <si>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</si>
  <si>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</si>
  <si>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</si>
  <si>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</si>
  <si>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</si>
  <si>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</si>
  <si>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</si>
  <si>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</si>
  <si>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</si>
  <si>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</si>
  <si>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</si>
  <si>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</si>
  <si>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</si>
  <si>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</si>
  <si>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</si>
  <si>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</si>
  <si>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</si>
  <si>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</si>
  <si>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</si>
  <si>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</si>
  <si>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</si>
  <si>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</si>
  <si>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</si>
  <si>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</si>
  <si>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</si>
  <si>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</si>
  <si>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</si>
  <si>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</si>
  <si>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</si>
  <si>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</si>
  <si>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</si>
  <si>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</si>
  <si>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</si>
  <si>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</si>
  <si>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</si>
  <si>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</si>
  <si>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</si>
  <si>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</si>
  <si>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</si>
  <si>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</si>
  <si>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</si>
  <si>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</si>
  <si>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</si>
  <si>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</si>
  <si>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</si>
  <si>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</si>
  <si>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</si>
  <si>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</si>
  <si>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</si>
  <si>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</si>
  <si>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</si>
  <si>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</si>
  <si>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</si>
  <si>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</si>
  <si>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</si>
  <si>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</si>
  <si>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</si>
  <si>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</si>
  <si>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</si>
  <si>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</si>
  <si>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</si>
  <si>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</si>
  <si>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</si>
  <si>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</si>
  <si>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</si>
  <si>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</si>
  <si>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</si>
  <si>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</si>
  <si>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</si>
  <si>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</si>
  <si>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</si>
  <si>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</si>
  <si>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</si>
  <si>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</si>
  <si>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</si>
  <si>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</si>
  <si>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</si>
  <si>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</si>
  <si>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</si>
  <si>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</si>
  <si>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</si>
  <si>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</si>
  <si>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</si>
  <si>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</si>
  <si>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</si>
  <si>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</si>
  <si>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</si>
  <si>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</si>
  <si>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</si>
  <si>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</si>
  <si>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</si>
  <si>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</si>
  <si>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</si>
  <si>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</si>
  <si>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</si>
  <si>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</si>
  <si>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</si>
  <si>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</si>
  <si>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</si>
  <si>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</si>
  <si>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</si>
  <si>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</si>
  <si>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</si>
  <si>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</si>
  <si>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</si>
  <si>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</si>
  <si>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</si>
  <si>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</si>
  <si>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</si>
  <si>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</si>
  <si>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</si>
  <si>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</si>
  <si>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</si>
  <si>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</si>
  <si>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</si>
  <si>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</si>
  <si>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</si>
  <si>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</si>
  <si>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</si>
  <si>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</si>
  <si>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</si>
  <si>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</si>
  <si>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</si>
  <si>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</si>
  <si>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</si>
  <si>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</si>
  <si>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</si>
  <si>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</si>
  <si>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</si>
  <si>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</si>
  <si>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</si>
  <si>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</si>
  <si>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</si>
  <si>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</si>
  <si>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</si>
  <si>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</si>
  <si>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</si>
  <si>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</si>
  <si>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</si>
  <si>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</si>
  <si>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</si>
  <si>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</si>
  <si>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</si>
  <si>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</si>
  <si>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</si>
  <si>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</si>
  <si>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</si>
  <si>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</si>
  <si>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</si>
  <si>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</si>
  <si>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</si>
  <si>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</si>
  <si>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</si>
  <si>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</si>
  <si>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</si>
  <si>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</si>
  <si>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</si>
  <si>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</si>
  <si>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</si>
  <si>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</si>
  <si>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</si>
  <si>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</si>
  <si>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</si>
  <si>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</si>
  <si>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</si>
  <si>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</si>
  <si>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</si>
  <si>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</si>
  <si>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</si>
  <si>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</si>
  <si>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</si>
  <si>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</si>
  <si>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</si>
  <si>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</si>
  <si>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</si>
  <si>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</si>
  <si>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</si>
  <si>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</si>
  <si>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</si>
  <si>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</si>
  <si>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</si>
  <si>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</si>
  <si>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</si>
  <si>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</si>
  <si>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</si>
  <si>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</si>
  <si>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</si>
  <si>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</si>
  <si>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</si>
  <si>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</si>
  <si>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</si>
  <si>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</si>
  <si>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</si>
  <si>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</si>
  <si>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</si>
  <si>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</si>
  <si>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</si>
  <si>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</si>
  <si>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</si>
  <si>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</si>
  <si>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</si>
  <si>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</si>
  <si>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</si>
  <si>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</si>
  <si>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</si>
  <si>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</si>
  <si>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</si>
  <si>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</si>
  <si>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</si>
  <si>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</si>
  <si>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</si>
  <si>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</si>
  <si>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</si>
  <si>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</si>
  <si>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</si>
  <si>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</si>
  <si>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</si>
  <si>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</si>
  <si>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</si>
  <si>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</si>
  <si>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</si>
  <si>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</si>
  <si>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</si>
  <si>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</si>
  <si>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</si>
  <si>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</si>
  <si>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</si>
  <si>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</si>
  <si>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</si>
  <si>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</si>
  <si>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</si>
  <si>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</si>
  <si>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</si>
  <si>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</si>
  <si>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</si>
  <si>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</si>
  <si>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</si>
  <si>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</si>
  <si>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</si>
  <si>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</si>
  <si>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</si>
  <si>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</si>
  <si>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</si>
  <si>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</si>
  <si>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</si>
  <si>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</si>
  <si>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</si>
  <si>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</si>
  <si>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</si>
  <si>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</si>
  <si>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</si>
  <si>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</si>
  <si>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</si>
  <si>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</si>
  <si>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</si>
  <si>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</si>
  <si>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</si>
  <si>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</si>
  <si>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</si>
  <si>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</si>
  <si>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</si>
  <si>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</si>
  <si>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</si>
  <si>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</si>
  <si>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</si>
  <si>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</si>
  <si>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</si>
  <si>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</si>
  <si>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</si>
  <si>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</si>
  <si>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</si>
  <si>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</si>
  <si>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</si>
  <si>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</si>
  <si>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</si>
  <si>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</si>
  <si>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</si>
  <si>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</si>
  <si>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</si>
  <si>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</si>
  <si>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</si>
  <si>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</si>
  <si>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</si>
  <si>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</si>
  <si>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</si>
  <si>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</si>
  <si>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</si>
  <si>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</si>
  <si>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</si>
  <si>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</si>
  <si>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</si>
  <si>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</si>
  <si>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</si>
  <si>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</si>
  <si>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</si>
  <si>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</si>
  <si>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</si>
  <si>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</si>
  <si>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</si>
  <si>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</si>
  <si>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</si>
  <si>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</si>
  <si>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</si>
  <si>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</si>
  <si>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</si>
  <si>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</si>
  <si>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</si>
  <si>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</si>
  <si>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</si>
  <si>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</si>
  <si>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</si>
  <si>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</si>
  <si>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</si>
  <si>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</si>
  <si>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</si>
  <si>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</si>
  <si>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</si>
  <si>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</si>
  <si>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</si>
  <si>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</si>
  <si>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</si>
  <si>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</si>
  <si>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</si>
  <si>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</si>
  <si>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</si>
  <si>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</si>
  <si>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</si>
  <si>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</si>
  <si>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</si>
  <si>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</si>
  <si>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</si>
  <si>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</si>
  <si>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</si>
  <si>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</si>
  <si>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</si>
  <si>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</si>
  <si>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</si>
  <si>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</si>
  <si>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</si>
  <si>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</si>
  <si>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</si>
  <si>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</si>
  <si>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</si>
  <si>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</si>
  <si>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</si>
  <si>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</si>
  <si>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</si>
  <si>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</si>
  <si>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</si>
  <si>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</si>
  <si>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</si>
  <si>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</si>
  <si>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</si>
  <si>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</si>
  <si>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</si>
  <si>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</si>
  <si>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</si>
  <si>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</si>
  <si>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</si>
  <si>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</si>
  <si>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</si>
  <si>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</si>
  <si>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</si>
  <si>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</si>
  <si>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</si>
  <si>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</si>
  <si>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</si>
  <si>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</si>
  <si>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</si>
  <si>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</si>
  <si>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</si>
  <si>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</si>
  <si>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</si>
  <si>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</si>
  <si>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</si>
  <si>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</si>
  <si>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</si>
  <si>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</si>
  <si>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</si>
  <si>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</si>
  <si>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</si>
  <si>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</si>
  <si>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</si>
  <si>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</si>
  <si>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</si>
  <si>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</si>
  <si>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</si>
  <si>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</si>
  <si>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</si>
  <si>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</si>
  <si>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</si>
  <si>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</si>
  <si>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</si>
  <si>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</si>
  <si>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</si>
  <si>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</si>
  <si>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</si>
  <si>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</si>
  <si>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</si>
  <si>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</si>
  <si>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</si>
  <si>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</si>
  <si>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</si>
  <si>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</si>
  <si>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</si>
  <si>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</si>
  <si>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</si>
  <si>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</si>
  <si>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</si>
  <si>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</si>
  <si>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</si>
  <si>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</si>
  <si>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</si>
  <si>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</si>
  <si>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</si>
  <si>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</si>
  <si>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</si>
  <si>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</si>
  <si>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</si>
  <si>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</si>
  <si>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</si>
  <si>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</si>
  <si>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</si>
  <si>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</si>
  <si>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</si>
  <si>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</si>
  <si>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</si>
  <si>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</si>
  <si>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</si>
  <si>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</si>
  <si>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</si>
  <si>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</si>
  <si>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</si>
  <si>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</si>
  <si>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</si>
  <si>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</si>
  <si>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</si>
  <si>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</si>
  <si>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</si>
  <si>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</si>
  <si>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</si>
  <si>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</si>
  <si>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</si>
  <si>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</si>
  <si>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</si>
  <si>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</si>
  <si>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</si>
  <si>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</si>
  <si>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</si>
  <si>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</si>
  <si>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</si>
  <si>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</si>
  <si>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</si>
  <si>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</si>
  <si>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</si>
  <si>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</si>
  <si>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</si>
  <si>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</si>
  <si>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</si>
  <si>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</si>
  <si>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</si>
  <si>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</si>
  <si>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</si>
  <si>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</si>
  <si>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</si>
  <si>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</si>
  <si>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</si>
  <si>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</si>
  <si>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</si>
  <si>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</si>
  <si>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</si>
  <si>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</si>
  <si>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</si>
  <si>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</si>
  <si>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</si>
  <si>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</si>
  <si>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</si>
  <si>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</si>
  <si>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</si>
  <si>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</si>
  <si>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</si>
  <si>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</si>
  <si>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</si>
  <si>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</si>
  <si>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</si>
  <si>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</si>
  <si>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</si>
  <si>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</si>
  <si>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</si>
  <si>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</si>
  <si>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</si>
  <si>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</si>
  <si>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</si>
  <si>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</si>
  <si>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</si>
  <si>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</si>
  <si>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</si>
  <si>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</si>
  <si>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</si>
  <si>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</si>
  <si>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</si>
  <si>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</si>
  <si>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</si>
  <si>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</si>
  <si>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</si>
  <si>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</si>
  <si>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</si>
  <si>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</si>
  <si>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</si>
  <si>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</si>
  <si>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</si>
  <si>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</si>
  <si>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</si>
  <si>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</si>
  <si>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</si>
  <si>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</si>
  <si>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</si>
  <si>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</si>
  <si>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</si>
  <si>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</si>
  <si>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</si>
  <si>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</si>
  <si>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</si>
  <si>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</si>
  <si>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</si>
  <si>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</si>
  <si>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</si>
  <si>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</si>
  <si>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</si>
  <si>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</si>
  <si>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</si>
  <si>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</si>
  <si>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</si>
  <si>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</si>
  <si>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</si>
  <si>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</si>
  <si>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</si>
  <si>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</si>
  <si>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</si>
  <si>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</si>
  <si>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</si>
  <si>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</si>
  <si>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</si>
  <si>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</si>
  <si>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</si>
  <si>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</si>
  <si>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</si>
  <si>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</si>
  <si>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</si>
  <si>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</si>
  <si>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</si>
  <si>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</si>
  <si>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</si>
  <si>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</si>
  <si>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</si>
  <si>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</si>
  <si>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</si>
  <si>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</si>
  <si>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</si>
  <si>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</si>
  <si>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</si>
  <si>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</si>
  <si>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</si>
  <si>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</si>
  <si>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</si>
  <si>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</si>
  <si>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</si>
  <si>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</si>
  <si>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</si>
  <si>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</si>
  <si>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</si>
  <si>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</si>
  <si>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</si>
  <si>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</si>
  <si>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</si>
  <si>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</si>
  <si>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</si>
  <si>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</si>
  <si>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</si>
  <si>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</si>
  <si>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</si>
  <si>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</si>
  <si>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</si>
  <si>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</si>
  <si>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</si>
  <si>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</si>
  <si>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</si>
  <si>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</si>
  <si>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</si>
  <si>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</si>
  <si>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</si>
  <si>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</si>
  <si>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</si>
  <si>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</si>
  <si>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</si>
  <si>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</si>
  <si>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</si>
  <si>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</si>
  <si>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</si>
  <si>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</si>
  <si>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</si>
  <si>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</si>
  <si>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</si>
  <si>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</si>
  <si>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</si>
  <si>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</si>
  <si>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</si>
  <si>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</si>
  <si>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</si>
  <si>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</si>
  <si>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</si>
  <si>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</si>
  <si>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</si>
  <si>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</si>
  <si>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</si>
  <si>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</si>
  <si>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</si>
  <si>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</si>
  <si>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</si>
  <si>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</si>
  <si>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</si>
  <si>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</si>
  <si>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</si>
  <si>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</si>
  <si>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</si>
  <si>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</si>
  <si>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</si>
  <si>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</si>
  <si>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</si>
  <si>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</si>
  <si>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</si>
  <si>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</si>
  <si>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</si>
  <si>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</si>
  <si>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</si>
  <si>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</si>
  <si>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</si>
  <si>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</si>
  <si>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</si>
  <si>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</si>
  <si>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</si>
  <si>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</si>
  <si>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</si>
  <si>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</si>
  <si>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</si>
  <si>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</si>
  <si>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</si>
  <si>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</si>
  <si>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</si>
  <si>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</si>
  <si>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</si>
  <si>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</si>
  <si>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</si>
  <si>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</si>
  <si>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</si>
  <si>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</si>
  <si>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</si>
  <si>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</si>
  <si>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</si>
  <si>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</si>
  <si>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</si>
  <si>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</si>
  <si>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</si>
  <si>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</si>
  <si>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</si>
  <si>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</si>
  <si>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</si>
  <si>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</si>
  <si>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</si>
  <si>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</si>
  <si>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</si>
  <si>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</si>
  <si>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</si>
  <si>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</si>
  <si>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</si>
  <si>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</si>
  <si>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</si>
  <si>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</si>
  <si>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</si>
  <si>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</si>
  <si>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</si>
  <si>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</si>
  <si>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</si>
  <si>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</si>
  <si>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</si>
  <si>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</si>
  <si>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</si>
  <si>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</si>
  <si>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</si>
  <si>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</si>
  <si>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</si>
  <si>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</si>
  <si>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</si>
  <si>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</si>
  <si>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</si>
  <si>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</si>
  <si>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</si>
  <si>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</si>
  <si>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</si>
  <si>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</si>
  <si>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</si>
  <si>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</si>
  <si>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</si>
  <si>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</si>
  <si>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</si>
  <si>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</si>
  <si>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</si>
  <si>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</si>
  <si>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</si>
  <si>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</si>
  <si>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</si>
  <si>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</si>
  <si>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</si>
  <si>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</si>
  <si>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</si>
  <si>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</si>
  <si>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</si>
  <si>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</si>
  <si>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</si>
  <si>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</si>
  <si>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</si>
  <si>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</si>
  <si>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</si>
  <si>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</si>
  <si>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</si>
  <si>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</si>
  <si>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</si>
  <si>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</si>
  <si>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</si>
  <si>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</si>
  <si>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</si>
  <si>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</si>
  <si>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</si>
  <si>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</si>
  <si>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</si>
  <si>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</si>
  <si>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</si>
  <si>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</si>
  <si>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</si>
  <si>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</si>
  <si>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</si>
  <si>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</si>
  <si>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</si>
  <si>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</si>
  <si>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</si>
  <si>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</si>
  <si>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</si>
  <si>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</si>
  <si>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</si>
  <si>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</si>
  <si>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</si>
  <si>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</si>
  <si>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</si>
  <si>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</si>
  <si>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</si>
  <si>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</si>
  <si>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</si>
  <si>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</si>
  <si>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</si>
  <si>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</si>
  <si>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</si>
  <si>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</si>
  <si>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</si>
  <si>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</si>
  <si>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</si>
  <si>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</si>
  <si>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</si>
  <si>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</si>
  <si>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</si>
  <si>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</si>
  <si>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</si>
  <si>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</si>
  <si>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</si>
  <si>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</si>
  <si>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</si>
  <si>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</si>
  <si>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</si>
  <si>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</si>
  <si>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</si>
  <si>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</si>
  <si>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</si>
  <si>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</si>
  <si>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</si>
  <si>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</si>
  <si>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</si>
  <si>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</si>
  <si>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</si>
  <si>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</si>
  <si>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</si>
  <si>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</si>
  <si>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</si>
  <si>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</si>
  <si>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</si>
  <si>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</si>
  <si>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</si>
  <si>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</si>
  <si>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</si>
  <si>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</si>
  <si>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</si>
  <si>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</si>
  <si>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</si>
  <si>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</si>
  <si>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</si>
  <si>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</si>
  <si>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</si>
  <si>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</si>
  <si>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</si>
  <si>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</si>
  <si>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</si>
  <si>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</si>
  <si>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</si>
  <si>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</si>
  <si>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</si>
  <si>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</si>
  <si>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</si>
  <si>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</si>
  <si>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</si>
  <si>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</si>
  <si>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</si>
  <si>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</si>
  <si>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</si>
  <si>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</si>
  <si>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</si>
  <si>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</si>
  <si>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</si>
  <si>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</si>
  <si>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</si>
  <si>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</si>
  <si>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</si>
  <si>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</si>
  <si>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</si>
  <si>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</si>
  <si>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</si>
  <si>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</si>
  <si>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</si>
  <si>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</si>
  <si>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</si>
  <si>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</si>
  <si>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</si>
  <si>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</si>
  <si>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</si>
  <si>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</si>
  <si>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</si>
  <si>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</si>
  <si>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</si>
  <si>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</si>
  <si>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</si>
  <si>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</si>
  <si>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</si>
  <si>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</si>
  <si>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</si>
  <si>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</si>
  <si>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</si>
  <si>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</si>
  <si>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</si>
  <si>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</si>
  <si>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</si>
  <si>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</si>
  <si>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</si>
  <si>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</si>
  <si>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</si>
  <si>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</si>
  <si>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</si>
  <si>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</si>
  <si>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</si>
  <si>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</si>
  <si>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</si>
  <si>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</si>
  <si>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</si>
  <si>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</si>
  <si>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</si>
  <si>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</si>
  <si>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</si>
  <si>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</si>
  <si>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</si>
  <si>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</si>
  <si>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</si>
  <si>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</si>
  <si>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</si>
  <si>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</si>
  <si>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</si>
  <si>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</si>
  <si>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</si>
  <si>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</si>
  <si>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</si>
  <si>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</si>
  <si>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</si>
  <si>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</si>
  <si>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</si>
  <si>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</si>
  <si>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</si>
  <si>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</si>
  <si>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</si>
  <si>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</si>
  <si>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</si>
  <si>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</si>
  <si>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</si>
  <si>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</si>
  <si>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</si>
  <si>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</si>
  <si>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</si>
  <si>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</si>
  <si>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</si>
  <si>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</si>
  <si>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</si>
  <si>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</si>
  <si>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</si>
  <si>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</si>
  <si>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</si>
  <si>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</si>
  <si>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</si>
  <si>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</si>
  <si>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</si>
  <si>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</si>
  <si>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</si>
  <si>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</si>
  <si>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</si>
  <si>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</si>
  <si>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</si>
  <si>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</si>
  <si>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</si>
  <si>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</si>
  <si>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</si>
  <si>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</si>
  <si>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</si>
  <si>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</si>
  <si>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</si>
  <si>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</si>
  <si>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</si>
  <si>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</si>
  <si>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</si>
  <si>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</si>
  <si>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</si>
  <si>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</si>
  <si>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</si>
  <si>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</si>
  <si>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</si>
  <si>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</si>
  <si>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</si>
  <si>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</si>
  <si>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</si>
  <si>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</si>
  <si>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</si>
  <si>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</si>
  <si>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</si>
  <si>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</si>
  <si>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</si>
  <si>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</si>
  <si>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</si>
  <si>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</si>
  <si>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</si>
  <si>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</si>
  <si>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</si>
  <si>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</si>
  <si>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</si>
  <si>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</si>
  <si>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</si>
  <si>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</si>
  <si>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</si>
  <si>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</si>
  <si>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</si>
  <si>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</si>
  <si>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</si>
  <si>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</si>
  <si>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</si>
  <si>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</si>
  <si>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</si>
  <si>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</si>
  <si>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</si>
  <si>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</si>
  <si>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</si>
  <si>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</si>
  <si>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</si>
  <si>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</si>
  <si>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</si>
  <si>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</si>
  <si>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</si>
  <si>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</si>
  <si>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</si>
  <si>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</si>
  <si>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</si>
  <si>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</si>
  <si>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</si>
  <si>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</si>
  <si>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</si>
  <si>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</si>
  <si>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</si>
  <si>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</si>
  <si>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</si>
  <si>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</si>
  <si>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</si>
  <si>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</si>
  <si>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</si>
  <si>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</si>
  <si>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</si>
  <si>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</si>
  <si>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</si>
  <si>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</si>
  <si>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</si>
  <si>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</si>
  <si>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</si>
  <si>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</si>
  <si>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</si>
  <si>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</si>
  <si>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</si>
  <si>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</si>
  <si>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</si>
  <si>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</si>
  <si>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</si>
  <si>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</si>
  <si>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</si>
  <si>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</si>
  <si>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</si>
  <si>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</si>
  <si>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</si>
  <si>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</si>
  <si>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</si>
  <si>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</si>
  <si>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</si>
  <si>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</si>
  <si>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</si>
  <si>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</si>
  <si>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</si>
  <si>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</si>
  <si>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</si>
  <si>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</si>
  <si>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</si>
  <si>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</si>
  <si>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</si>
  <si>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</si>
  <si>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</si>
  <si>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</si>
  <si>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</si>
  <si>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</si>
  <si>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</si>
  <si>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</si>
  <si>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</si>
  <si>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</si>
  <si>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</si>
  <si>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</si>
  <si>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</si>
  <si>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</si>
  <si>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</si>
  <si>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</si>
  <si>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</si>
  <si>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</si>
  <si>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</si>
  <si>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</si>
  <si>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</si>
  <si>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</si>
  <si>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</si>
  <si>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</si>
  <si>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</si>
  <si>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</si>
  <si>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</si>
  <si>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</si>
  <si>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</si>
  <si>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</si>
  <si>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</si>
  <si>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</si>
  <si>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</si>
  <si>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</si>
  <si>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</si>
  <si>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</si>
  <si>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</si>
  <si>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</si>
  <si>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</si>
  <si>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</si>
  <si>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</si>
  <si>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</si>
  <si>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</si>
  <si>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</si>
  <si>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</si>
  <si>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</si>
  <si>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</si>
  <si>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</si>
  <si>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</si>
  <si>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</si>
  <si>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</si>
  <si>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</si>
  <si>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</si>
  <si>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</si>
  <si>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</si>
  <si>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</si>
  <si>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</si>
  <si>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</si>
  <si>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</si>
  <si>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</si>
  <si>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</si>
  <si>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</si>
  <si>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</si>
  <si>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</si>
  <si>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</si>
  <si>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</si>
  <si>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</si>
  <si>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</si>
  <si>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</si>
  <si>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</si>
  <si>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</si>
  <si>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</si>
  <si>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</si>
  <si>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</si>
  <si>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</si>
  <si>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</si>
  <si>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</si>
  <si>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</si>
  <si>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</si>
  <si>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</si>
  <si>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</si>
  <si>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</si>
  <si>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</si>
  <si>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</si>
  <si>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</si>
  <si>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</si>
  <si>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</si>
  <si>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</si>
  <si>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</si>
  <si>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</si>
  <si>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</si>
  <si>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</si>
  <si>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</si>
  <si>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</si>
  <si>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</si>
  <si>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</si>
  <si>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</si>
  <si>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</si>
  <si>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</si>
  <si>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</si>
  <si>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</si>
  <si>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</si>
  <si>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</si>
  <si>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</si>
  <si>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</si>
  <si>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</si>
  <si>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</si>
  <si>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</si>
  <si>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</si>
  <si>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</si>
  <si>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</si>
  <si>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</si>
  <si>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</si>
  <si>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</si>
  <si>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</si>
  <si>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</si>
  <si>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</si>
  <si>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</si>
  <si>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</si>
  <si>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</si>
  <si>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</si>
  <si>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</si>
  <si>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</si>
  <si>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</si>
  <si>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</si>
  <si>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</si>
  <si>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</si>
  <si>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</si>
  <si>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</si>
  <si>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</si>
  <si>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</si>
  <si>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</si>
  <si>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</si>
  <si>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</si>
  <si>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</si>
  <si>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</si>
  <si>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</si>
  <si>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</si>
  <si>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</si>
  <si>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</si>
  <si>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</si>
  <si>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</si>
  <si>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</si>
  <si>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</si>
  <si>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</si>
  <si>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</si>
  <si>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</si>
  <si>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</si>
  <si>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</si>
  <si>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</si>
  <si>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</si>
  <si>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</si>
  <si>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</si>
  <si>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</si>
  <si>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</si>
  <si>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</si>
  <si>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</si>
  <si>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</si>
  <si>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</si>
  <si>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</si>
  <si>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</si>
  <si>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</si>
  <si>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</si>
  <si>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</si>
  <si>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</si>
  <si>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</si>
  <si>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</si>
  <si>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</si>
  <si>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</si>
  <si>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</si>
  <si>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</si>
  <si>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</si>
  <si>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</si>
  <si>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</si>
  <si>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</si>
  <si>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</si>
  <si>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</si>
  <si>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</si>
  <si>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</si>
  <si>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</si>
  <si>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</si>
  <si>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</si>
  <si>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</si>
  <si>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</si>
  <si>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</si>
  <si>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</si>
  <si>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</si>
  <si>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</si>
  <si>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</si>
  <si>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</si>
  <si>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</si>
  <si>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</si>
  <si>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</si>
  <si>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</si>
  <si>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</si>
  <si>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</si>
  <si>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</si>
  <si>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</si>
  <si>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</si>
  <si>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</si>
  <si>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</si>
  <si>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</si>
  <si>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</si>
  <si>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</si>
  <si>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</si>
  <si>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</si>
  <si>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</si>
  <si>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</si>
  <si>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</si>
  <si>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</si>
  <si>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</si>
  <si>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</si>
  <si>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</si>
  <si>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</si>
  <si>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</si>
  <si>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</si>
  <si>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</si>
  <si>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</si>
  <si>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</si>
  <si>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</si>
  <si>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</si>
  <si>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</si>
  <si>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</si>
  <si>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</si>
  <si>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</si>
  <si>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</si>
  <si>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</si>
  <si>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</si>
  <si>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</si>
  <si>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</si>
  <si>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</si>
  <si>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</si>
  <si>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</si>
  <si>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</si>
  <si>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</si>
  <si>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</si>
  <si>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</si>
  <si>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</si>
  <si>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</si>
  <si>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</si>
  <si>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</si>
  <si>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</si>
  <si>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</si>
  <si>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</si>
  <si>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</si>
  <si>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</si>
  <si>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</si>
  <si>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</si>
  <si>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</si>
  <si>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</si>
  <si>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</si>
  <si>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</si>
  <si>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</si>
  <si>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</si>
  <si>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</si>
  <si>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</si>
  <si>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</si>
  <si>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</si>
  <si>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</si>
  <si>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</si>
  <si>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</si>
  <si>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</si>
  <si>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</si>
  <si>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</si>
  <si>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</si>
  <si>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</si>
  <si>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</si>
  <si>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</si>
  <si>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</si>
  <si>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</si>
  <si>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</si>
  <si>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</si>
  <si>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</si>
  <si>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</si>
  <si>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</si>
  <si>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</si>
  <si>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</si>
  <si>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</si>
  <si>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</si>
  <si>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</si>
  <si>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</si>
  <si>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</si>
  <si>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</si>
  <si>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</si>
  <si>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</si>
  <si>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</si>
  <si>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</si>
  <si>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</si>
  <si>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</si>
  <si>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</si>
  <si>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</si>
  <si>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</si>
  <si>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</si>
  <si>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</si>
  <si>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</si>
  <si>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</si>
  <si>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</si>
  <si>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</si>
  <si>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</si>
  <si>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</si>
  <si>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</si>
  <si>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</si>
  <si>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</si>
  <si>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</si>
  <si>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</si>
  <si>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</si>
  <si>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</si>
  <si>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</si>
  <si>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</si>
  <si>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</si>
  <si>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</si>
  <si>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</si>
  <si>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</si>
  <si>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</si>
  <si>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</si>
  <si>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</si>
  <si>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</si>
  <si>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</si>
  <si>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</si>
  <si>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</si>
  <si>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</si>
  <si>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</si>
  <si>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</si>
  <si>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</si>
  <si>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</si>
  <si>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</si>
  <si>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</si>
  <si>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</si>
  <si>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</si>
  <si>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</si>
  <si>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</si>
  <si>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</si>
  <si>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</si>
  <si>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</si>
  <si>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</si>
  <si>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</si>
  <si>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</si>
  <si>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</si>
  <si>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</si>
  <si>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</si>
  <si>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</si>
  <si>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</si>
  <si>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</si>
  <si>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</si>
  <si>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</si>
  <si>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</si>
  <si>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</si>
  <si>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</si>
  <si>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</si>
  <si>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</si>
  <si>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</si>
  <si>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</si>
  <si>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</si>
  <si>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</si>
  <si>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</si>
  <si>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</si>
  <si>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</si>
  <si>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</si>
  <si>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</si>
  <si>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</si>
  <si>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</si>
  <si>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</si>
  <si>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</si>
  <si>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</si>
  <si>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</si>
  <si>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</si>
  <si>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</si>
  <si>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</si>
  <si>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</si>
  <si>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</si>
  <si>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</si>
  <si>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</si>
  <si>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</si>
  <si>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</si>
  <si>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</si>
  <si>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</si>
  <si>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</si>
  <si>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</si>
  <si>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</si>
  <si>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</si>
  <si>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</si>
  <si>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</si>
  <si>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</si>
  <si>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</si>
  <si>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</si>
  <si>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</si>
  <si>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</si>
  <si>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</si>
  <si>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</si>
  <si>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</si>
  <si>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</si>
  <si>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</si>
  <si>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</si>
  <si>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</si>
  <si>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</si>
  <si>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</si>
  <si>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</si>
  <si>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</si>
  <si>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</si>
  <si>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</si>
  <si>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</si>
  <si>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</si>
  <si>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</si>
  <si>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</si>
  <si>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</si>
  <si>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</si>
  <si>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</si>
  <si>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</si>
  <si>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</si>
  <si>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</si>
  <si>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</si>
  <si>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</si>
  <si>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</si>
  <si>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</si>
  <si>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</si>
  <si>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</si>
  <si>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</si>
  <si>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</si>
  <si>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</si>
  <si>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</si>
  <si>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</si>
  <si>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</si>
  <si>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</si>
  <si>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</si>
  <si>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</si>
  <si>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</si>
  <si>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</si>
  <si>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</si>
  <si>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</si>
  <si>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</si>
  <si>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</si>
  <si>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</si>
  <si>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</si>
  <si>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</si>
  <si>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</si>
  <si>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</si>
  <si>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</si>
  <si>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</si>
  <si>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</si>
  <si>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</si>
  <si>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</si>
  <si>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</si>
  <si>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</si>
  <si>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</si>
  <si>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</si>
  <si>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</si>
  <si>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</si>
  <si>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</si>
  <si>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</si>
  <si>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</si>
  <si>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</si>
  <si>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</si>
  <si>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</si>
  <si>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</si>
  <si>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</si>
  <si>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</si>
  <si>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</si>
  <si>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</si>
  <si>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</si>
  <si>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</si>
  <si>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</si>
  <si>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</si>
  <si>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</si>
  <si>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</si>
  <si>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</si>
  <si>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</si>
  <si>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</si>
  <si>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</si>
  <si>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</si>
  <si>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</si>
  <si>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</si>
  <si>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</si>
  <si>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</si>
  <si>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</si>
  <si>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</si>
  <si>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</si>
  <si>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</si>
  <si>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</si>
  <si>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</si>
  <si>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</si>
  <si>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</si>
  <si>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</si>
  <si>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</si>
  <si>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</si>
  <si>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</si>
  <si>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</si>
  <si>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</si>
  <si>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</si>
  <si>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</si>
  <si>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</si>
  <si>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</si>
  <si>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</si>
  <si>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</si>
  <si>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</si>
  <si>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</si>
  <si>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</si>
  <si>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</si>
  <si>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</si>
  <si>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</si>
  <si>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</si>
  <si>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</si>
  <si>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</si>
  <si>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</si>
  <si>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</si>
  <si>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</si>
  <si>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</si>
  <si>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</si>
  <si>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</si>
  <si>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</si>
  <si>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</si>
  <si>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</si>
  <si>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</si>
  <si>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</si>
  <si>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</si>
  <si>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</si>
  <si>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</si>
  <si>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</si>
  <si>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</si>
  <si>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</si>
  <si>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</si>
  <si>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</si>
  <si>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</si>
  <si>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</si>
  <si>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</si>
  <si>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</si>
  <si>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</si>
  <si>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</si>
  <si>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</si>
  <si>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</si>
  <si>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</si>
  <si>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</si>
  <si>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</si>
  <si>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</si>
  <si>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</si>
  <si>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</si>
  <si>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</si>
  <si>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</si>
  <si>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</si>
  <si>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</si>
  <si>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</si>
  <si>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</si>
  <si>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</si>
  <si>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</si>
  <si>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</si>
  <si>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</si>
  <si>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</si>
  <si>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</si>
  <si>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</si>
  <si>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</si>
  <si>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</si>
  <si>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</si>
  <si>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</si>
  <si>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</si>
  <si>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</si>
  <si>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</si>
  <si>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</si>
  <si>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</si>
  <si>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</si>
  <si>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</si>
  <si>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</si>
  <si>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</si>
  <si>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</si>
  <si>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</si>
  <si>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</si>
  <si>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</si>
  <si>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</si>
  <si>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</si>
  <si>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</si>
  <si>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</si>
  <si>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</si>
  <si>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</si>
  <si>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</si>
  <si>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</si>
  <si>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</si>
  <si>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</si>
  <si>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</si>
  <si>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</si>
  <si>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</si>
  <si>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</si>
  <si>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</si>
  <si>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</si>
  <si>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</si>
  <si>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</si>
  <si>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</si>
  <si>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</si>
  <si>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</si>
  <si>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</si>
  <si>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</si>
  <si>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</si>
  <si>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</si>
  <si>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</si>
  <si>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</si>
  <si>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</si>
  <si>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</si>
  <si>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</si>
  <si>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</si>
  <si>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</si>
  <si>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</si>
  <si>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</si>
  <si>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</si>
  <si>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</si>
  <si>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</si>
  <si>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</si>
  <si>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</si>
  <si>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</si>
  <si>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</si>
  <si>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</si>
  <si>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</si>
  <si>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</si>
  <si>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</si>
  <si>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</si>
  <si>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</si>
  <si>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</si>
  <si>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</si>
  <si>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</si>
  <si>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</si>
  <si>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</si>
  <si>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</si>
  <si>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</si>
  <si>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</si>
  <si>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</si>
  <si>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</si>
  <si>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</si>
  <si>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</si>
  <si>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</si>
  <si>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</si>
  <si>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</si>
  <si>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</si>
  <si>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</si>
  <si>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</si>
  <si>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</si>
  <si>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</si>
  <si>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</si>
  <si>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</si>
  <si>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</si>
  <si>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</si>
  <si>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</si>
  <si>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</si>
  <si>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</si>
  <si>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</si>
  <si>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</si>
  <si>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</si>
  <si>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</si>
  <si>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</si>
  <si>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</si>
  <si>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</si>
  <si>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</si>
  <si>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</si>
  <si>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</si>
  <si>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</si>
  <si>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</si>
  <si>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</si>
  <si>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</si>
  <si>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</si>
  <si>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</si>
  <si>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</si>
  <si>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</si>
  <si>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</si>
  <si>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</si>
  <si>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</si>
  <si>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</si>
  <si>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</si>
  <si>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</si>
  <si>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</si>
  <si>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</si>
  <si>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</si>
  <si>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</si>
  <si>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</si>
  <si>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</si>
  <si>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</si>
  <si>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</si>
  <si>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</si>
  <si>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</si>
  <si>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</si>
  <si>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</si>
  <si>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</si>
  <si>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</si>
  <si>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</si>
  <si>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</si>
  <si>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</si>
  <si>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</si>
  <si>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</si>
  <si>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</si>
  <si>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</si>
  <si>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</si>
  <si>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</si>
  <si>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</si>
  <si>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</si>
  <si>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</si>
  <si>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</si>
  <si>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</si>
  <si>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</si>
  <si>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</si>
  <si>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</si>
  <si>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</si>
  <si>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</si>
  <si>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</si>
  <si>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</si>
  <si>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</si>
  <si>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</si>
  <si>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</si>
  <si>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</si>
  <si>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</si>
  <si>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</si>
  <si>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</si>
  <si>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</si>
  <si>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</si>
  <si>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</si>
  <si>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</si>
  <si>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</si>
  <si>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</si>
  <si>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</si>
  <si>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</si>
  <si>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</si>
  <si>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</si>
  <si>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</si>
  <si>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</si>
  <si>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</si>
  <si>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</si>
  <si>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</si>
  <si>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</si>
  <si>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</si>
  <si>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</si>
  <si>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</si>
  <si>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</si>
  <si>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</si>
  <si>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</si>
  <si>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</si>
  <si>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</si>
  <si>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</si>
  <si>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</si>
  <si>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</si>
  <si>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</si>
  <si>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</si>
  <si>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</si>
  <si>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</si>
  <si>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</si>
  <si>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</si>
  <si>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</si>
  <si>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</si>
  <si>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</si>
  <si>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</si>
  <si>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</si>
  <si>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</si>
  <si>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</si>
  <si>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</si>
  <si>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</si>
  <si>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</si>
  <si>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</si>
  <si>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</si>
  <si>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</si>
  <si>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</si>
  <si>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</si>
  <si>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</si>
  <si>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</si>
  <si>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</si>
  <si>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</si>
  <si>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</si>
  <si>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</si>
  <si>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</si>
  <si>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</si>
  <si>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</si>
  <si>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</si>
  <si>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</si>
  <si>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</si>
  <si>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</si>
  <si>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</si>
  <si>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</si>
  <si>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</si>
  <si>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</si>
  <si>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</si>
  <si>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</si>
  <si>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</si>
  <si>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</si>
  <si>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</si>
  <si>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</si>
  <si>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</si>
  <si>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</si>
  <si>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</si>
  <si>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</si>
  <si>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</si>
  <si>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</si>
  <si>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</si>
  <si>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</si>
  <si>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</si>
  <si>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</si>
  <si>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</si>
  <si>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</si>
  <si>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</si>
  <si>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</si>
  <si>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</si>
  <si>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</si>
  <si>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</si>
  <si>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</si>
  <si>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</si>
  <si>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</si>
  <si>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</si>
  <si>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</si>
  <si>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</si>
  <si>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</si>
  <si>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</si>
  <si>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</si>
  <si>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</si>
  <si>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</si>
  <si>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</si>
  <si>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</si>
  <si>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</si>
  <si>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</si>
  <si>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</si>
  <si>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</si>
  <si>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</si>
  <si>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</si>
  <si>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</si>
  <si>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</si>
  <si>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</si>
  <si>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</si>
  <si>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</si>
  <si>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</si>
  <si>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</si>
  <si>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</si>
  <si>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</si>
  <si>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</si>
  <si>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</si>
  <si>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</si>
  <si>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</si>
  <si>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</si>
  <si>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</si>
  <si>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</si>
  <si>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</si>
  <si>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</si>
  <si>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</si>
  <si>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</si>
  <si>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</si>
  <si>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</si>
  <si>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</si>
  <si>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</si>
  <si>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</si>
  <si>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</si>
  <si>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</si>
  <si>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</si>
  <si>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</si>
  <si>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</si>
  <si>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</si>
  <si>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</si>
  <si>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</si>
  <si>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</si>
  <si>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</si>
  <si>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</si>
  <si>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</si>
  <si>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</si>
  <si>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</si>
  <si>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</si>
  <si>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</si>
  <si>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</si>
  <si>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</si>
  <si>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</si>
  <si>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</si>
  <si>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</si>
  <si>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</si>
  <si>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</si>
  <si>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</si>
  <si>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</si>
  <si>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</si>
  <si>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</si>
  <si>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</si>
  <si>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</si>
  <si>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</si>
  <si>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</si>
  <si>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</si>
  <si>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</si>
  <si>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</si>
  <si>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</si>
  <si>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</si>
  <si>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</si>
  <si>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</si>
  <si>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</si>
  <si>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</si>
  <si>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</si>
  <si>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</si>
  <si>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</si>
  <si>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</si>
  <si>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</si>
  <si>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</si>
  <si>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</si>
  <si>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</si>
  <si>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</si>
  <si>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</si>
  <si>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</si>
  <si>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</si>
  <si>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</si>
  <si>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</si>
  <si>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</si>
  <si>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</si>
  <si>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</si>
  <si>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</si>
  <si>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</si>
  <si>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</si>
  <si>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</si>
  <si>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</si>
  <si>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</si>
  <si>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</si>
  <si>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</si>
  <si>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</si>
  <si>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</si>
  <si>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</si>
  <si>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</si>
  <si>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</si>
  <si>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</si>
  <si>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</si>
  <si>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</si>
  <si>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</si>
  <si>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</si>
  <si>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</si>
  <si>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</si>
  <si>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</si>
  <si>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</si>
  <si>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</si>
  <si>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</si>
  <si>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</si>
  <si>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</si>
  <si>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</si>
  <si>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</si>
  <si>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</si>
  <si>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</si>
  <si>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</si>
  <si>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</si>
  <si>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</si>
  <si>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</si>
  <si>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</si>
  <si>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</si>
  <si>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</si>
  <si>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</si>
  <si>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</si>
  <si>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</si>
  <si>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</si>
  <si>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</si>
  <si>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</si>
  <si>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</si>
  <si>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</si>
  <si>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</si>
  <si>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</si>
  <si>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</si>
  <si>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</si>
  <si>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</si>
  <si>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</si>
  <si>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</si>
  <si>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</si>
  <si>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</si>
  <si>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</si>
  <si>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</si>
  <si>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</si>
  <si>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</si>
  <si>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</si>
  <si>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</si>
  <si>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</si>
  <si>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</si>
  <si>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</si>
  <si>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</si>
  <si>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</si>
  <si>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</si>
  <si>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</si>
  <si>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</si>
  <si>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</si>
  <si>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</si>
  <si>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</si>
  <si>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</si>
  <si>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</si>
  <si>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</si>
  <si>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</si>
  <si>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</si>
  <si>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</si>
  <si>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</si>
  <si>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</si>
  <si>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</si>
  <si>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</si>
  <si>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</si>
  <si>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</si>
  <si>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</si>
  <si>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</si>
  <si>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</si>
  <si>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</si>
  <si>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</si>
  <si>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</si>
  <si>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</si>
  <si>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</si>
  <si>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</si>
  <si>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</si>
  <si>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</si>
  <si>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</si>
  <si>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</si>
  <si>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</si>
  <si>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</si>
  <si>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</si>
  <si>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</si>
  <si>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</si>
  <si>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</si>
  <si>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</si>
  <si>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</si>
  <si>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</si>
  <si>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</si>
  <si>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</si>
  <si>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</si>
  <si>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</si>
  <si>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</si>
  <si>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</si>
  <si>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</si>
  <si>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</si>
  <si>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</si>
  <si>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</si>
  <si>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</si>
  <si>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</si>
  <si>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</si>
  <si>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</si>
  <si>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</si>
  <si>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</si>
  <si>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</si>
  <si>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</si>
  <si>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</si>
  <si>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</si>
  <si>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</si>
  <si>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</si>
  <si>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</si>
  <si>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</si>
  <si>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</si>
  <si>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</si>
  <si>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</si>
  <si>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</si>
  <si>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</si>
  <si>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</si>
  <si>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</si>
  <si>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</si>
  <si>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</si>
  <si>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</si>
  <si>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</si>
  <si>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</si>
  <si>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</si>
  <si>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</si>
  <si>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</si>
  <si>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</si>
  <si>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</si>
  <si>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</si>
  <si>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</si>
  <si>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</si>
  <si>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</si>
  <si>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</si>
  <si>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</si>
  <si>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</si>
  <si>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</si>
  <si>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</si>
  <si>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</si>
  <si>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</si>
  <si>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</si>
  <si>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</si>
  <si>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</si>
  <si>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</si>
  <si>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</si>
  <si>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</si>
  <si>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</si>
  <si>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</si>
  <si>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</si>
  <si>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</si>
  <si>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</si>
  <si>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</si>
  <si>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</si>
  <si>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</si>
  <si>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</si>
  <si>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</si>
  <si>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</si>
  <si>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</si>
  <si>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</si>
  <si>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</si>
  <si>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</si>
  <si>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</si>
  <si>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</si>
  <si>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</si>
  <si>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</si>
  <si>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</si>
  <si>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</si>
  <si>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</si>
  <si>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</si>
  <si>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</si>
  <si>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</si>
  <si>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</si>
  <si>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</si>
  <si>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</si>
  <si>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</si>
  <si>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</si>
  <si>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</si>
  <si>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</si>
  <si>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</si>
  <si>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</si>
  <si>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</si>
  <si>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</si>
  <si>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</si>
  <si>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</si>
  <si>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</si>
  <si>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</si>
  <si>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</si>
  <si>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</si>
  <si>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</si>
  <si>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</si>
  <si>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</si>
  <si>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</si>
  <si>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</si>
  <si>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</si>
  <si>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</si>
  <si>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</si>
  <si>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</si>
  <si>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</si>
  <si>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</si>
  <si>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</si>
  <si>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</si>
  <si>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</si>
  <si>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</si>
  <si>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</si>
  <si>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</si>
  <si>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</si>
  <si>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</si>
  <si>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</si>
  <si>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</si>
  <si>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</si>
  <si>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</si>
  <si>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</si>
  <si>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</si>
  <si>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</si>
  <si>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</si>
  <si>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</si>
  <si>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</si>
  <si>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</si>
  <si>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</si>
  <si>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</si>
  <si>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</si>
  <si>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</si>
  <si>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</si>
  <si>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</si>
  <si>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</si>
  <si>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</si>
  <si>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</si>
  <si>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</si>
  <si>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</si>
  <si>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</si>
  <si>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</si>
  <si>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</si>
  <si>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</si>
  <si>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</si>
  <si>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</si>
  <si>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</si>
  <si>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</si>
  <si>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</si>
  <si>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</si>
  <si>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</si>
  <si>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</si>
  <si>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</si>
  <si>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</si>
  <si>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</si>
  <si>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</si>
  <si>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</si>
  <si>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</si>
  <si>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</si>
  <si>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</si>
  <si>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</si>
  <si>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</si>
  <si>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</si>
  <si>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</si>
  <si>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</si>
  <si>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</si>
  <si>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</si>
  <si>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</si>
  <si>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</si>
  <si>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</si>
  <si>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</si>
  <si>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</si>
  <si>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</si>
  <si>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</si>
  <si>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</si>
  <si>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</si>
  <si>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</si>
  <si>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</si>
  <si>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</si>
  <si>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</si>
  <si>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</si>
  <si>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</si>
  <si>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</si>
  <si>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</si>
  <si>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</si>
  <si>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</si>
  <si>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</si>
  <si>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</si>
  <si>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</si>
  <si>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</si>
  <si>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</si>
  <si>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</si>
  <si>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</si>
  <si>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</si>
  <si>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</si>
  <si>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</si>
  <si>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</si>
  <si>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</si>
  <si>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</si>
  <si>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</si>
  <si>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</si>
  <si>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</si>
  <si>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</si>
  <si>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</si>
  <si>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</si>
  <si>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</si>
  <si>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</si>
  <si>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</si>
  <si>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</si>
  <si>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</si>
  <si>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</si>
  <si>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</si>
  <si>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</si>
  <si>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</si>
  <si>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</si>
  <si>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</si>
  <si>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</si>
  <si>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</si>
  <si>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</si>
  <si>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</si>
  <si>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</si>
  <si>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</si>
  <si>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</si>
  <si>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</si>
  <si>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</si>
  <si>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</si>
  <si>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</si>
  <si>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</si>
  <si>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</si>
  <si>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</si>
  <si>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</si>
  <si>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</si>
  <si>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</si>
  <si>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</si>
  <si>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</si>
  <si>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</si>
  <si>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</si>
  <si>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</si>
  <si>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</si>
  <si>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</si>
  <si>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</si>
  <si>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</si>
  <si>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</si>
  <si>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</si>
  <si>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</si>
  <si>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</si>
  <si>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</si>
  <si>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</si>
  <si>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</si>
  <si>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</si>
  <si>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</si>
  <si>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</si>
  <si>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</si>
  <si>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</si>
  <si>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</si>
  <si>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</si>
  <si>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</si>
  <si>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</si>
  <si>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</si>
  <si>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</si>
  <si>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</si>
  <si>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</si>
  <si>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</si>
  <si>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</si>
  <si>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</si>
  <si>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</si>
  <si>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</si>
  <si>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</si>
  <si>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</si>
  <si>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</si>
  <si>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</si>
  <si>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</si>
  <si>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</si>
  <si>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</si>
  <si>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</si>
  <si>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</si>
  <si>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</si>
  <si>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</si>
  <si>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</si>
  <si>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</si>
  <si>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</si>
  <si>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</si>
  <si>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</si>
  <si>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</si>
  <si>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</si>
  <si>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</si>
  <si>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</si>
  <si>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</si>
  <si>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</si>
  <si>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</si>
  <si>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</si>
  <si>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</si>
  <si>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</si>
  <si>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</si>
  <si>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</si>
  <si>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</si>
  <si>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</si>
  <si>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</si>
  <si>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</si>
  <si>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</si>
  <si>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</si>
  <si>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</si>
  <si>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</si>
  <si>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</si>
  <si>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</si>
  <si>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</si>
  <si>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</si>
  <si>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</si>
  <si>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</si>
  <si>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</si>
  <si>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</si>
  <si>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</si>
  <si>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</si>
  <si>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</si>
  <si>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</si>
  <si>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</si>
  <si>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</si>
  <si>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</si>
  <si>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</si>
  <si>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</si>
  <si>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</si>
  <si>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</si>
  <si>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</si>
  <si>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</si>
  <si>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</si>
  <si>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</si>
  <si>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</si>
  <si>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</si>
  <si>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</si>
  <si>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</si>
  <si>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</si>
  <si>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</si>
  <si>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</si>
  <si>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</si>
  <si>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</si>
  <si>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</si>
  <si>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</si>
  <si>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</si>
  <si>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</si>
  <si>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</si>
  <si>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</si>
  <si>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</si>
  <si>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</si>
  <si>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</si>
  <si>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</si>
  <si>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</si>
  <si>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</si>
  <si>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</si>
  <si>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</si>
  <si>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</si>
  <si>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</si>
  <si>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</si>
  <si>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</si>
  <si>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</si>
  <si>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</si>
  <si>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</si>
  <si>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</si>
  <si>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</si>
  <si>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</si>
  <si>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</si>
  <si>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</si>
  <si>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</si>
  <si>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</si>
  <si>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</si>
  <si>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</si>
  <si>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</si>
  <si>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</si>
  <si>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</si>
  <si>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</si>
  <si>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</si>
  <si>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</si>
  <si>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</si>
  <si>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</si>
  <si>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</si>
  <si>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</si>
  <si>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</si>
  <si>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</si>
  <si>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</si>
  <si>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</si>
  <si>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</si>
  <si>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</si>
  <si>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</si>
  <si>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</si>
  <si>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</si>
  <si>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</si>
  <si>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</si>
  <si>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</si>
  <si>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</si>
  <si>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</si>
  <si>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</si>
  <si>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</si>
  <si>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</si>
  <si>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</si>
  <si>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</si>
  <si>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</si>
  <si>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</si>
  <si>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</si>
  <si>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</si>
  <si>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</si>
  <si>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</si>
  <si>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</si>
  <si>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</si>
  <si>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</si>
  <si>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</si>
  <si>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</si>
  <si>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</si>
  <si>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</si>
  <si>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</si>
  <si>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</si>
  <si>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</si>
  <si>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</si>
  <si>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</si>
  <si>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</si>
  <si>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</si>
  <si>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</si>
  <si>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</si>
  <si>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</si>
  <si>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</si>
  <si>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</si>
  <si>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</si>
  <si>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</si>
  <si>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</si>
  <si>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</si>
  <si>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</si>
  <si>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</si>
  <si>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</si>
  <si>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</si>
  <si>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</si>
  <si>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</si>
  <si>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</si>
  <si>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</si>
  <si>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</si>
  <si>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</si>
  <si>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</si>
  <si>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</si>
  <si>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</si>
  <si>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</si>
  <si>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</si>
  <si>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</si>
  <si>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</si>
  <si>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</si>
  <si>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</si>
  <si>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</si>
  <si>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</si>
  <si>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</si>
  <si>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</si>
  <si>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</si>
  <si>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</si>
  <si>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</si>
  <si>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</si>
  <si>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</si>
  <si>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</si>
  <si>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</si>
  <si>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</si>
  <si>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</si>
  <si>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</si>
  <si>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</si>
  <si>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</si>
  <si>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</si>
  <si>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</si>
  <si>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</si>
  <si>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</si>
  <si>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</si>
  <si>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</si>
  <si>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</si>
  <si>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</si>
  <si>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</si>
  <si>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</si>
  <si>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</si>
  <si>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</si>
  <si>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</si>
  <si>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</si>
  <si>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</si>
  <si>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</si>
  <si>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</si>
  <si>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</si>
  <si>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</si>
  <si>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</si>
  <si>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</si>
  <si>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</si>
  <si>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</si>
  <si>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</si>
  <si>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</si>
  <si>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</si>
  <si>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</si>
  <si>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</si>
  <si>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</si>
  <si>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</si>
  <si>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</si>
  <si>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</si>
  <si>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</si>
  <si>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</si>
  <si>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</si>
  <si>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</si>
  <si>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</si>
  <si>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</si>
  <si>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</si>
  <si>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</si>
  <si>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</si>
  <si>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</si>
  <si>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</si>
  <si>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</si>
  <si>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</si>
  <si>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</si>
  <si>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</si>
  <si>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</si>
  <si>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</si>
  <si>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</si>
  <si>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</si>
  <si>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</si>
  <si>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</si>
  <si>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</si>
  <si>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</si>
  <si>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</si>
  <si>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</si>
  <si>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</si>
  <si>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</si>
  <si>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</si>
  <si>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</si>
  <si>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</si>
  <si>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</si>
  <si>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</si>
  <si>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</si>
  <si>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</si>
  <si>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</si>
  <si>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</si>
  <si>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</si>
  <si>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</si>
  <si>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</si>
  <si>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</si>
  <si>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</si>
  <si>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</si>
  <si>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</si>
  <si>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</si>
  <si>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</si>
  <si>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</si>
  <si>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</si>
  <si>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</si>
  <si>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</si>
  <si>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</si>
  <si>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</si>
  <si>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</si>
  <si>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</si>
  <si>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</si>
  <si>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</si>
  <si>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</si>
  <si>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</si>
  <si>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</si>
  <si>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</si>
  <si>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</si>
  <si>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</si>
  <si>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</si>
  <si>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</si>
  <si>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</si>
  <si>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</si>
  <si>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</si>
  <si>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</si>
  <si>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</si>
  <si>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</si>
  <si>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</si>
  <si>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</si>
  <si>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</si>
  <si>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</si>
  <si>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</si>
  <si>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</si>
  <si>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</si>
  <si>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</si>
  <si>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</si>
  <si>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</si>
  <si>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</si>
  <si>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</si>
  <si>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</si>
  <si>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</si>
  <si>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</si>
  <si>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</si>
  <si>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</si>
  <si>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</si>
  <si>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</si>
  <si>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</si>
  <si>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</si>
  <si>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</si>
  <si>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</si>
  <si>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</si>
  <si>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</si>
  <si>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</si>
  <si>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</si>
  <si>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</si>
  <si>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</si>
  <si>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</si>
  <si>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</si>
  <si>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</si>
  <si>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</si>
  <si>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</si>
  <si>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</si>
  <si>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</si>
  <si>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</si>
  <si>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</si>
  <si>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</si>
  <si>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</si>
  <si>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</si>
  <si>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</si>
  <si>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</si>
  <si>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</si>
  <si>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</si>
  <si>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</si>
  <si>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</si>
  <si>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</si>
  <si>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</si>
  <si>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</si>
  <si>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</si>
  <si>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</si>
  <si>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</si>
  <si>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</si>
  <si>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</si>
  <si>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</si>
  <si>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</si>
  <si>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</si>
  <si>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</si>
  <si>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</si>
  <si>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</si>
  <si>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</si>
  <si>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</si>
  <si>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</si>
  <si>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</si>
  <si>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</si>
  <si>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</si>
  <si>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</si>
  <si>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</si>
  <si>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</si>
  <si>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</si>
  <si>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</si>
  <si>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</si>
  <si>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</si>
  <si>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</si>
  <si>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</si>
  <si>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</si>
  <si>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</si>
  <si>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</si>
  <si>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</si>
  <si>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</si>
  <si>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</si>
  <si>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</si>
  <si>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</si>
  <si>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</si>
  <si>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</si>
  <si>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</si>
  <si>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</si>
  <si>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</si>
  <si>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</si>
  <si>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</si>
  <si>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</si>
  <si>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</si>
  <si>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</si>
  <si>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</si>
  <si>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</si>
  <si>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</si>
  <si>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</si>
  <si>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</si>
  <si>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</si>
  <si>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</si>
  <si>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</si>
  <si>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</si>
  <si>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</si>
  <si>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生活</t>
    <rPh sb="0" eb="2">
      <t>セイカツ</t>
    </rPh>
    <phoneticPr fontId="15"/>
  </si>
  <si>
    <t>算数</t>
    <rPh sb="0" eb="2">
      <t>サンスウ</t>
    </rPh>
    <phoneticPr fontId="15"/>
  </si>
  <si>
    <t>音楽</t>
    <rPh sb="0" eb="2">
      <t>オンガク</t>
    </rPh>
    <phoneticPr fontId="15"/>
  </si>
  <si>
    <t>図画工作</t>
    <rPh sb="0" eb="4">
      <t>ズガコウサク</t>
    </rPh>
    <phoneticPr fontId="15"/>
  </si>
  <si>
    <t>１～２</t>
    <phoneticPr fontId="15"/>
  </si>
  <si>
    <t>〇</t>
  </si>
  <si>
    <t>道徳</t>
    <rPh sb="0" eb="2">
      <t>ドウトク</t>
    </rPh>
    <phoneticPr fontId="15"/>
  </si>
  <si>
    <t>岸和田支援学校</t>
    <rPh sb="0" eb="7">
      <t>キシワダシエンガッコウ</t>
    </rPh>
    <phoneticPr fontId="15"/>
  </si>
  <si>
    <t>１</t>
    <phoneticPr fontId="15"/>
  </si>
  <si>
    <t>２</t>
    <phoneticPr fontId="15"/>
  </si>
  <si>
    <t>３</t>
    <phoneticPr fontId="15"/>
  </si>
  <si>
    <t>３～４</t>
    <phoneticPr fontId="15"/>
  </si>
  <si>
    <t>C</t>
    <phoneticPr fontId="15"/>
  </si>
  <si>
    <t>B</t>
    <phoneticPr fontId="15"/>
  </si>
  <si>
    <t>A</t>
    <phoneticPr fontId="15"/>
  </si>
  <si>
    <t>1</t>
    <phoneticPr fontId="15"/>
  </si>
  <si>
    <t>ア</t>
  </si>
  <si>
    <t>R05a101</t>
    <phoneticPr fontId="15"/>
  </si>
  <si>
    <t>書写</t>
    <rPh sb="0" eb="2">
      <t>ショシャ</t>
    </rPh>
    <phoneticPr fontId="15"/>
  </si>
  <si>
    <t>R05a119</t>
    <phoneticPr fontId="15"/>
  </si>
  <si>
    <t>R05a151</t>
    <phoneticPr fontId="15"/>
  </si>
  <si>
    <t>R05a211</t>
    <phoneticPr fontId="15"/>
  </si>
  <si>
    <t>R05a218</t>
    <phoneticPr fontId="15"/>
  </si>
  <si>
    <t>R05a233</t>
    <phoneticPr fontId="15"/>
  </si>
  <si>
    <t>1～２</t>
    <phoneticPr fontId="15"/>
  </si>
  <si>
    <t>図画工作</t>
    <rPh sb="0" eb="2">
      <t>ズガ</t>
    </rPh>
    <rPh sb="2" eb="4">
      <t>コウサク</t>
    </rPh>
    <phoneticPr fontId="15"/>
  </si>
  <si>
    <t>社会</t>
    <rPh sb="0" eb="2">
      <t>シャカイ</t>
    </rPh>
    <phoneticPr fontId="15"/>
  </si>
  <si>
    <t>理科</t>
    <rPh sb="0" eb="2">
      <t>リカ</t>
    </rPh>
    <phoneticPr fontId="15"/>
  </si>
  <si>
    <t>「話す・聞く」「書く」「読む」の各言語活動において、課題解決的な学習に取り組むこと、人との関わりの中で伝え合う力を高め、思考力や想像力を養う内容になっている。</t>
    <rPh sb="1" eb="2">
      <t>ハナ</t>
    </rPh>
    <rPh sb="4" eb="5">
      <t>キ</t>
    </rPh>
    <rPh sb="8" eb="9">
      <t>カ</t>
    </rPh>
    <rPh sb="12" eb="13">
      <t>ヨ</t>
    </rPh>
    <rPh sb="16" eb="19">
      <t>カクゲンゴ</t>
    </rPh>
    <rPh sb="19" eb="21">
      <t>カツドウ</t>
    </rPh>
    <rPh sb="26" eb="28">
      <t>カダイ</t>
    </rPh>
    <rPh sb="28" eb="31">
      <t>カイケツテキ</t>
    </rPh>
    <rPh sb="32" eb="34">
      <t>ガクシュウ</t>
    </rPh>
    <rPh sb="35" eb="36">
      <t>ト</t>
    </rPh>
    <rPh sb="37" eb="38">
      <t>ク</t>
    </rPh>
    <rPh sb="42" eb="43">
      <t>ヒト</t>
    </rPh>
    <rPh sb="45" eb="46">
      <t>カカ</t>
    </rPh>
    <rPh sb="49" eb="50">
      <t>ナカ</t>
    </rPh>
    <rPh sb="51" eb="52">
      <t>ツタ</t>
    </rPh>
    <rPh sb="53" eb="54">
      <t>ア</t>
    </rPh>
    <rPh sb="55" eb="56">
      <t>チカラ</t>
    </rPh>
    <rPh sb="57" eb="58">
      <t>タカ</t>
    </rPh>
    <rPh sb="60" eb="63">
      <t>シコウリョク</t>
    </rPh>
    <rPh sb="64" eb="67">
      <t>ソウゾウリョク</t>
    </rPh>
    <rPh sb="68" eb="69">
      <t>ヤシナ</t>
    </rPh>
    <rPh sb="70" eb="72">
      <t>ナイヨウ</t>
    </rPh>
    <phoneticPr fontId="6"/>
  </si>
  <si>
    <t>姿勢や筆記具の持ち方を正しくし、文字の形に注意しながら丁寧に取り組むことについて取り上げられている。</t>
    <rPh sb="0" eb="2">
      <t>シセイ</t>
    </rPh>
    <rPh sb="3" eb="6">
      <t>ヒッキグ</t>
    </rPh>
    <rPh sb="7" eb="8">
      <t>モ</t>
    </rPh>
    <rPh sb="9" eb="10">
      <t>カタ</t>
    </rPh>
    <rPh sb="11" eb="12">
      <t>タダ</t>
    </rPh>
    <rPh sb="16" eb="18">
      <t>モジ</t>
    </rPh>
    <rPh sb="19" eb="20">
      <t>カタチ</t>
    </rPh>
    <rPh sb="21" eb="23">
      <t>チュウイ</t>
    </rPh>
    <rPh sb="27" eb="29">
      <t>テイネイ</t>
    </rPh>
    <rPh sb="30" eb="31">
      <t>ト</t>
    </rPh>
    <rPh sb="32" eb="33">
      <t>ク</t>
    </rPh>
    <rPh sb="40" eb="41">
      <t>ト</t>
    </rPh>
    <rPh sb="42" eb="43">
      <t>ア</t>
    </rPh>
    <phoneticPr fontId="6"/>
  </si>
  <si>
    <t>基礎的・基本的な概念や性質について理解し、日常の事象を数理的に処理する技能が身につくよう、適切な課題が設定されている。</t>
    <rPh sb="0" eb="3">
      <t>キソテキ</t>
    </rPh>
    <rPh sb="4" eb="7">
      <t>キホンテキ</t>
    </rPh>
    <rPh sb="8" eb="10">
      <t>ガイネン</t>
    </rPh>
    <rPh sb="11" eb="13">
      <t>セイシツ</t>
    </rPh>
    <rPh sb="17" eb="19">
      <t>リカイ</t>
    </rPh>
    <rPh sb="21" eb="23">
      <t>ニチジョウ</t>
    </rPh>
    <rPh sb="24" eb="26">
      <t>ジショウ</t>
    </rPh>
    <rPh sb="27" eb="30">
      <t>スウリテキ</t>
    </rPh>
    <rPh sb="31" eb="33">
      <t>ショリ</t>
    </rPh>
    <rPh sb="35" eb="37">
      <t>ギノウ</t>
    </rPh>
    <rPh sb="38" eb="39">
      <t>ミ</t>
    </rPh>
    <rPh sb="45" eb="47">
      <t>テキセツ</t>
    </rPh>
    <rPh sb="48" eb="50">
      <t>カダイ</t>
    </rPh>
    <rPh sb="51" eb="53">
      <t>セッテイ</t>
    </rPh>
    <phoneticPr fontId="6"/>
  </si>
  <si>
    <t>イラストや写真、登場人物の吹き出しを使って、多様な学習活動が行われるよう工夫されている。</t>
    <rPh sb="5" eb="7">
      <t>シャシン</t>
    </rPh>
    <rPh sb="8" eb="12">
      <t>トウジョウジンブツ</t>
    </rPh>
    <rPh sb="13" eb="14">
      <t>フ</t>
    </rPh>
    <rPh sb="15" eb="16">
      <t>ダ</t>
    </rPh>
    <rPh sb="18" eb="19">
      <t>ツカ</t>
    </rPh>
    <rPh sb="22" eb="24">
      <t>タヨウ</t>
    </rPh>
    <rPh sb="25" eb="29">
      <t>ガクシュウカツドウ</t>
    </rPh>
    <rPh sb="30" eb="31">
      <t>オコナ</t>
    </rPh>
    <rPh sb="36" eb="38">
      <t>クフウ</t>
    </rPh>
    <phoneticPr fontId="6"/>
  </si>
  <si>
    <t>目次にそれぞれの題材においてつけるべき力が示されている。１つの楽曲で、表現の他の分野や鑑賞を関連付けて学ぶことができる内容となっている。</t>
    <rPh sb="0" eb="2">
      <t>モクジ</t>
    </rPh>
    <rPh sb="8" eb="10">
      <t>ダイザイ</t>
    </rPh>
    <rPh sb="19" eb="20">
      <t>チカラ</t>
    </rPh>
    <rPh sb="21" eb="22">
      <t>シメ</t>
    </rPh>
    <rPh sb="31" eb="33">
      <t>ガッキョク</t>
    </rPh>
    <rPh sb="35" eb="37">
      <t>ヒョウゲン</t>
    </rPh>
    <rPh sb="38" eb="39">
      <t>ホカ</t>
    </rPh>
    <rPh sb="40" eb="42">
      <t>ブンヤ</t>
    </rPh>
    <rPh sb="43" eb="45">
      <t>カンショウ</t>
    </rPh>
    <rPh sb="46" eb="49">
      <t>カンレンヅ</t>
    </rPh>
    <rPh sb="51" eb="52">
      <t>マナ</t>
    </rPh>
    <rPh sb="59" eb="61">
      <t>ナイヨウ</t>
    </rPh>
    <phoneticPr fontId="6"/>
  </si>
  <si>
    <t>発達段階に応じた身辺材料を題材に取り上げ、造形的な視点について理解し、形や色、材質感などを通してイメージや想像を広げ、創造的に作ったり、表したりすることができる内容が取り上げられている。</t>
    <rPh sb="0" eb="4">
      <t>ハッタツダンカイ</t>
    </rPh>
    <rPh sb="5" eb="6">
      <t>オウ</t>
    </rPh>
    <rPh sb="8" eb="10">
      <t>シンペン</t>
    </rPh>
    <rPh sb="10" eb="12">
      <t>ザイリョウ</t>
    </rPh>
    <rPh sb="13" eb="15">
      <t>ダイザイ</t>
    </rPh>
    <rPh sb="16" eb="17">
      <t>ト</t>
    </rPh>
    <rPh sb="18" eb="19">
      <t>ア</t>
    </rPh>
    <rPh sb="21" eb="24">
      <t>ゾウケイテキ</t>
    </rPh>
    <rPh sb="25" eb="27">
      <t>シテン</t>
    </rPh>
    <rPh sb="31" eb="33">
      <t>リカイ</t>
    </rPh>
    <rPh sb="35" eb="36">
      <t>カタチ</t>
    </rPh>
    <rPh sb="37" eb="38">
      <t>イロ</t>
    </rPh>
    <rPh sb="39" eb="41">
      <t>ザイシツ</t>
    </rPh>
    <rPh sb="41" eb="42">
      <t>カン</t>
    </rPh>
    <rPh sb="45" eb="46">
      <t>トオ</t>
    </rPh>
    <rPh sb="53" eb="55">
      <t>ソウゾウ</t>
    </rPh>
    <rPh sb="56" eb="57">
      <t>ヒロ</t>
    </rPh>
    <rPh sb="59" eb="62">
      <t>ソウゾウテキ</t>
    </rPh>
    <rPh sb="63" eb="64">
      <t>ツク</t>
    </rPh>
    <rPh sb="68" eb="69">
      <t>アラワ</t>
    </rPh>
    <rPh sb="80" eb="82">
      <t>ナイヨウ</t>
    </rPh>
    <rPh sb="83" eb="84">
      <t>ト</t>
    </rPh>
    <rPh sb="85" eb="86">
      <t>ア</t>
    </rPh>
    <phoneticPr fontId="6"/>
  </si>
  <si>
    <t>一日の中に出てくる様々なあいさつ言葉が身につけられる内容になっている。見開きのページごとに一つのあいさつ言葉が取り上げられており、分かりやすく配列されている。扉を開けることで具体的な場面がイメージできる。</t>
    <phoneticPr fontId="6"/>
  </si>
  <si>
    <t>B・C</t>
    <phoneticPr fontId="11"/>
  </si>
  <si>
    <t>B・C</t>
    <phoneticPr fontId="15"/>
  </si>
  <si>
    <t>R05a102</t>
    <phoneticPr fontId="15"/>
  </si>
  <si>
    <t>R05a120</t>
    <phoneticPr fontId="15"/>
  </si>
  <si>
    <t>R05a152</t>
    <phoneticPr fontId="15"/>
  </si>
  <si>
    <t>R05a219</t>
    <phoneticPr fontId="15"/>
  </si>
  <si>
    <t>R05a103</t>
    <phoneticPr fontId="15"/>
  </si>
  <si>
    <t>R05a121</t>
    <phoneticPr fontId="15"/>
  </si>
  <si>
    <t>R05a153</t>
    <phoneticPr fontId="15"/>
  </si>
  <si>
    <t>保健</t>
    <rPh sb="0" eb="2">
      <t>ホケン</t>
    </rPh>
    <phoneticPr fontId="15"/>
  </si>
  <si>
    <t>R05a137</t>
    <phoneticPr fontId="15"/>
  </si>
  <si>
    <t>R05a187</t>
    <phoneticPr fontId="15"/>
  </si>
  <si>
    <t>R05a220</t>
    <phoneticPr fontId="15"/>
  </si>
  <si>
    <t>R05a234</t>
    <phoneticPr fontId="15"/>
  </si>
  <si>
    <t>R05a238</t>
    <phoneticPr fontId="15"/>
  </si>
  <si>
    <t>「話す・聞く」「書く」「読む」の各言語活動において、課題解決的な学習に取り組むことで、人との関わりの中で伝え合う力を高め、思考力や想像力を養う内容となっている。</t>
    <rPh sb="1" eb="2">
      <t>ハナ</t>
    </rPh>
    <rPh sb="4" eb="5">
      <t>キ</t>
    </rPh>
    <rPh sb="8" eb="9">
      <t>カ</t>
    </rPh>
    <rPh sb="12" eb="13">
      <t>ヨ</t>
    </rPh>
    <rPh sb="16" eb="19">
      <t>カクゲンゴ</t>
    </rPh>
    <rPh sb="19" eb="21">
      <t>カツドウ</t>
    </rPh>
    <rPh sb="26" eb="28">
      <t>カダイ</t>
    </rPh>
    <rPh sb="28" eb="30">
      <t>カイケツ</t>
    </rPh>
    <rPh sb="30" eb="31">
      <t>テキ</t>
    </rPh>
    <rPh sb="32" eb="34">
      <t>ガクシュウ</t>
    </rPh>
    <rPh sb="35" eb="36">
      <t>ト</t>
    </rPh>
    <rPh sb="37" eb="38">
      <t>ク</t>
    </rPh>
    <rPh sb="43" eb="44">
      <t>ヒト</t>
    </rPh>
    <rPh sb="46" eb="47">
      <t>カカ</t>
    </rPh>
    <rPh sb="50" eb="51">
      <t>ナカ</t>
    </rPh>
    <rPh sb="52" eb="53">
      <t>ツタ</t>
    </rPh>
    <rPh sb="54" eb="55">
      <t>ア</t>
    </rPh>
    <rPh sb="56" eb="57">
      <t>チカラ</t>
    </rPh>
    <rPh sb="58" eb="59">
      <t>タカ</t>
    </rPh>
    <rPh sb="61" eb="64">
      <t>シコウリョク</t>
    </rPh>
    <rPh sb="65" eb="68">
      <t>ソウゾウリョク</t>
    </rPh>
    <rPh sb="69" eb="70">
      <t>ヤシナ</t>
    </rPh>
    <rPh sb="71" eb="73">
      <t>ナイヨウ</t>
    </rPh>
    <phoneticPr fontId="6"/>
  </si>
  <si>
    <t>「話す・聞く」「書く」「読む」の各言語活動において、課題解決的な学習に取り組むことで、人との関わりの中で伝え合う力を高め、思考力や想像力を養う内容となっている。</t>
    <rPh sb="1" eb="2">
      <t>ハナ</t>
    </rPh>
    <rPh sb="4" eb="5">
      <t>キ</t>
    </rPh>
    <rPh sb="8" eb="9">
      <t>カ</t>
    </rPh>
    <rPh sb="12" eb="13">
      <t>ヨ</t>
    </rPh>
    <rPh sb="16" eb="19">
      <t>カクゲンゴ</t>
    </rPh>
    <rPh sb="19" eb="21">
      <t>カツドウ</t>
    </rPh>
    <rPh sb="26" eb="31">
      <t>カダイカイケツテキ</t>
    </rPh>
    <rPh sb="32" eb="34">
      <t>ガクシュウ</t>
    </rPh>
    <rPh sb="35" eb="36">
      <t>ト</t>
    </rPh>
    <rPh sb="37" eb="38">
      <t>ク</t>
    </rPh>
    <rPh sb="43" eb="44">
      <t>ヒト</t>
    </rPh>
    <rPh sb="46" eb="47">
      <t>カカ</t>
    </rPh>
    <rPh sb="50" eb="51">
      <t>ナカ</t>
    </rPh>
    <rPh sb="52" eb="53">
      <t>ツタ</t>
    </rPh>
    <rPh sb="54" eb="55">
      <t>ア</t>
    </rPh>
    <rPh sb="56" eb="57">
      <t>チカラ</t>
    </rPh>
    <rPh sb="58" eb="59">
      <t>タカ</t>
    </rPh>
    <rPh sb="61" eb="64">
      <t>シコウリョク</t>
    </rPh>
    <rPh sb="65" eb="68">
      <t>ソウゾウリョク</t>
    </rPh>
    <rPh sb="69" eb="70">
      <t>ヤシナ</t>
    </rPh>
    <rPh sb="71" eb="73">
      <t>ナイヨウ</t>
    </rPh>
    <phoneticPr fontId="6"/>
  </si>
  <si>
    <t>文字の組み立てを理解し、形を整えて書くことについて取り上げられている。</t>
    <rPh sb="0" eb="2">
      <t>モジ</t>
    </rPh>
    <rPh sb="3" eb="4">
      <t>ク</t>
    </rPh>
    <rPh sb="5" eb="6">
      <t>タ</t>
    </rPh>
    <rPh sb="8" eb="10">
      <t>リカイ</t>
    </rPh>
    <rPh sb="12" eb="13">
      <t>カタチ</t>
    </rPh>
    <rPh sb="14" eb="15">
      <t>トトノ</t>
    </rPh>
    <rPh sb="17" eb="18">
      <t>カ</t>
    </rPh>
    <rPh sb="25" eb="26">
      <t>ト</t>
    </rPh>
    <rPh sb="27" eb="28">
      <t>ア</t>
    </rPh>
    <phoneticPr fontId="6"/>
  </si>
  <si>
    <t>気づいたことや疑問に思ったことを話し合って学習問題をつくり、それらをいろいろな方法で調べまとめることを通して、児童が社会生活について理解し、情報を調べまとめる技能を身につけられる内容が取り上げられている。</t>
    <rPh sb="0" eb="1">
      <t>キ</t>
    </rPh>
    <rPh sb="7" eb="9">
      <t>ギモン</t>
    </rPh>
    <rPh sb="10" eb="11">
      <t>オモ</t>
    </rPh>
    <rPh sb="16" eb="17">
      <t>ハナ</t>
    </rPh>
    <rPh sb="18" eb="19">
      <t>ア</t>
    </rPh>
    <rPh sb="21" eb="25">
      <t>ガクシュウモンダイ</t>
    </rPh>
    <rPh sb="39" eb="41">
      <t>ホウホウ</t>
    </rPh>
    <rPh sb="42" eb="43">
      <t>シラ</t>
    </rPh>
    <rPh sb="51" eb="52">
      <t>トオ</t>
    </rPh>
    <rPh sb="55" eb="57">
      <t>ジドウ</t>
    </rPh>
    <rPh sb="58" eb="62">
      <t>シャカイセイカツ</t>
    </rPh>
    <rPh sb="66" eb="68">
      <t>リカイ</t>
    </rPh>
    <rPh sb="70" eb="72">
      <t>ジョウホウ</t>
    </rPh>
    <rPh sb="73" eb="74">
      <t>シラ</t>
    </rPh>
    <rPh sb="79" eb="81">
      <t>ギノウ</t>
    </rPh>
    <rPh sb="82" eb="83">
      <t>ミ</t>
    </rPh>
    <rPh sb="89" eb="91">
      <t>ナイヨウ</t>
    </rPh>
    <rPh sb="92" eb="93">
      <t>ト</t>
    </rPh>
    <rPh sb="94" eb="95">
      <t>ア</t>
    </rPh>
    <phoneticPr fontId="6"/>
  </si>
  <si>
    <t>目次にそれぞれの題材においてつけるべき力が示されている。1つの楽曲で、表現の他の分野や鑑賞を関連付けて学ぶことができる内容となっている。</t>
    <rPh sb="0" eb="2">
      <t>モクジ</t>
    </rPh>
    <rPh sb="8" eb="10">
      <t>ダイザイ</t>
    </rPh>
    <rPh sb="19" eb="20">
      <t>チカラ</t>
    </rPh>
    <rPh sb="21" eb="22">
      <t>シメ</t>
    </rPh>
    <rPh sb="31" eb="33">
      <t>ガッキョク</t>
    </rPh>
    <rPh sb="35" eb="37">
      <t>ヒョウゲン</t>
    </rPh>
    <rPh sb="38" eb="39">
      <t>ホカ</t>
    </rPh>
    <rPh sb="40" eb="42">
      <t>ブンヤ</t>
    </rPh>
    <rPh sb="43" eb="45">
      <t>カンショウ</t>
    </rPh>
    <rPh sb="46" eb="49">
      <t>カンレンヅ</t>
    </rPh>
    <rPh sb="51" eb="52">
      <t>マナ</t>
    </rPh>
    <rPh sb="59" eb="61">
      <t>ナイヨウ</t>
    </rPh>
    <phoneticPr fontId="6"/>
  </si>
  <si>
    <t>B</t>
    <phoneticPr fontId="11"/>
  </si>
  <si>
    <t>R05a264</t>
    <phoneticPr fontId="15"/>
  </si>
  <si>
    <t>R05a265</t>
    <phoneticPr fontId="15"/>
  </si>
  <si>
    <t>R05a266</t>
    <phoneticPr fontId="15"/>
  </si>
  <si>
    <t>地図</t>
    <rPh sb="0" eb="2">
      <t>チズ</t>
    </rPh>
    <phoneticPr fontId="15"/>
  </si>
  <si>
    <t>R05a149</t>
    <phoneticPr fontId="15"/>
  </si>
  <si>
    <t>1～10までの数を扱い、登場するいもむしが10匹から1匹ずつ順に減っていくストーリーである。分かりやすい絵を指で触りながら数の確認することで、10までの数の概念を具体物と対応させて学習できる内容となっている。</t>
    <phoneticPr fontId="6"/>
  </si>
  <si>
    <t>卵から蝶が誕生するまでの話を通して、命の美しさを学ぶことができる。ストーリーもわかりやすく、数字や曜日の学習にもなる。繰り返しのフレーズや美しい色彩としかけの面白さが児童の関心をひく内容になっている。</t>
    <phoneticPr fontId="6"/>
  </si>
  <si>
    <t>子どもたちにとって身近な誕生日をテーマに、友だちを思いやる気持ち等の表現がシンプルな絵とやりとりで描かれている。日常生活で友だちと関わりを深め、集団における関係性づくり、また、友情を大切にする姿勢を学ばせたい。</t>
    <phoneticPr fontId="6"/>
  </si>
  <si>
    <t>指や手で絵の具を直接触っているかのように、色の不思議や楽しさを体感できるような内容になっている。視覚に訴える内容であることから、絵の具遊び前の導入に使用したい。</t>
    <phoneticPr fontId="6"/>
  </si>
  <si>
    <t>1曲につき２つの遊び方が紹介されており、歌う楽しさを知ったり、簡単な身体表現が身につけられたりできるよう配慮されている。</t>
    <phoneticPr fontId="6"/>
  </si>
  <si>
    <t>「おおきい」「ちいさい」の概念を理解しやすい内容である。</t>
    <phoneticPr fontId="6"/>
  </si>
  <si>
    <t>動物たちが次々にたずねてくる中で、「こんにちは」のあいさつがいえるように取り扱われている。</t>
    <phoneticPr fontId="6"/>
  </si>
  <si>
    <t>現代的な課題や命の大切さなどの題材を教材として取り上げ、テーマや他教科との関連も一覧で見やすいように工夫されている。写真やイラストが多く用いられており、児童にとって視覚的に理解しやすい教材構成になっている。QRコードの活用でこともの特性に合わせた教材の提示方法が選択できる。</t>
    <phoneticPr fontId="6"/>
  </si>
  <si>
    <t>描画が単純化されて見やすく、次々に現れる人物や動物を通してかぶ抜きの物語を楽しみながら学習できる内容である。かぶを抜く時の掛け声やリズミカルな語りが興味を持続しやすい。</t>
    <phoneticPr fontId="6"/>
  </si>
  <si>
    <t>身近な誕生日をテーマに、友だちを思いやる気持ち等の表現がシンプルな絵とやりとりで描かれている。日常生活で友だち同士の関わりを深め、集団における関係性をつくりながら友情を大切にする姿勢を学ばせたい。</t>
    <phoneticPr fontId="6"/>
  </si>
  <si>
    <t>公園での日常がテーマに、簡単なルールを守って友だちと仲良く遊ぶ様子が描かれている。数を数えることによって。ルールもわかりやすく描かれており、校内だけではなく、公共施設を利用する際の指導にも活用しやすい。</t>
    <phoneticPr fontId="6"/>
  </si>
  <si>
    <t>数の比較、数唱、順序など様々な角度から10までの数を学べるようになっている。</t>
    <phoneticPr fontId="6"/>
  </si>
  <si>
    <t>ひらがな50音を使ったしりとりの文になっている。単語だけではなく、ユーモラスな文でしりとりが続いている。</t>
    <phoneticPr fontId="6"/>
  </si>
  <si>
    <t>淡彩の明るいトーンの色づかいで、食べ物もおいしそうに描かれているため親しみやすい。見開き2ページで、大きな１つの食べ物を表し、数字・数え方・読み方・ゆびでの表し方を同じパターンで展開している。そのため、1から10までの数をわかりやすく学習できる内容である。</t>
    <phoneticPr fontId="6"/>
  </si>
  <si>
    <t>リズミカルな語り口とユーモアが溢れる絵で、平易な内容がひらがなで書かれており、読み聞かせに適している。物語や話が興味深く、登場人物の気持ちなど話の中身について考えられるよう取り扱われている。</t>
    <phoneticPr fontId="6"/>
  </si>
  <si>
    <t>日常生活で子どもたちが出会う簡単なエピソードを通して、身近な人とコミュニケーションをとる方法を学ばせることができる。わかりやすい絵と言葉でできた絵本であり、礼儀や規則を尊重する態度を育てるための導入に適している。</t>
    <phoneticPr fontId="6"/>
  </si>
  <si>
    <t>さまざまな野菜が出てくるため、形などが細かく理解できる。スタンプ遊びが親しみやすい絵で分かりやすく描かれているので取り組みやすい。</t>
    <phoneticPr fontId="6"/>
  </si>
  <si>
    <t>短い手遊び歌から長い歌まであるため、児童の想像力を広げ、幅広い場面で楽しみながら、ふれあい遊びのできる内容となっている。またＣＤに加えて、1曲ごとに楽譜・歌詞が掲載されており、ダンスも絵で説明されているためわかりやすい。</t>
    <phoneticPr fontId="6"/>
  </si>
  <si>
    <t>母犬が子犬を探して家の中のいろいろな部屋を訪ねる話であり、児童にとって身近にある物がたくさん出てくるので親しみやすい。家のとびらや引き出しなどのしかけ、そのとびらの向こうにかわいい動物がいるなど、楽しく学習できるように工夫されている。</t>
    <phoneticPr fontId="6"/>
  </si>
  <si>
    <t>正時、5分ごと、1分ごとの時刻の学習と、身の回りにあるいろいろな形や種類の時計を知らせる内容である。</t>
    <phoneticPr fontId="6"/>
  </si>
  <si>
    <t>ことばあそびを楽しみなら、日常生活の中での身近なものの部分や名称を学習できる内容である。</t>
    <phoneticPr fontId="6"/>
  </si>
  <si>
    <t>すべての児童にとって使いやすくわかりやすいように、フォントや文字の大きさ、レイアウトや図の配色など配慮されている。</t>
    <phoneticPr fontId="6"/>
  </si>
  <si>
    <t>発達段階に応じた身辺材料を題材に取り上げ、造形的な視点について理解し、形や色、材質感などを通してイメージや想像を広げ、創造的に作ったり、表したりすることができる内容が取り上げられている。</t>
    <phoneticPr fontId="6"/>
  </si>
  <si>
    <t>目次にそれぞれの題材においてつけるべき力が示されている。１つの楽曲で、表現の他の分野や鑑賞を関連付けて学ぶことができる内容となっている。</t>
    <phoneticPr fontId="6"/>
  </si>
  <si>
    <t>写真、挿絵、図、表などの資料について、児童の発達段階を考慮した内容となっている。</t>
    <phoneticPr fontId="6"/>
  </si>
  <si>
    <t>基礎的・基本的な概念や性質について理解し、日常の事象を数理的に処理する技能が身につくよう、適切な課題が設定されている。</t>
    <phoneticPr fontId="6"/>
  </si>
  <si>
    <t>写真やイラスト、図表が豊富で、文字が苦手な児童でも理解しやすい工夫がされている。
地図上に写真や名所、身近な事物が掲載されており、自分の住んでいる地域と結びつけて学習できる。また、学習内容を取捨選択しやすく、児童一人ひとりの実態に応じて活用しやすくなっている。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</si>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</sst>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style="double">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49" fontId="40" fillId="2" borderId="68"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49" fontId="40" fillId="2" borderId="40"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A117" zoomScale="54" zoomScaleNormal="54"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2" t="s">
        <v>5530</v>
      </c>
      <c r="B1" s="362"/>
      <c r="C1" s="362"/>
      <c r="D1" s="362"/>
      <c r="E1" s="240"/>
      <c r="F1" s="363" t="s">
        <v>7695</v>
      </c>
      <c r="G1" s="363"/>
      <c r="H1" s="363"/>
      <c r="I1" s="363"/>
      <c r="J1" s="363"/>
      <c r="K1" s="363"/>
      <c r="L1" s="363"/>
      <c r="M1" s="364" t="s">
        <v>7975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3"/>
      <c r="G2" s="363"/>
      <c r="H2" s="363"/>
      <c r="I2" s="363"/>
      <c r="J2" s="363"/>
      <c r="K2" s="363"/>
      <c r="L2" s="363"/>
      <c r="M2" s="364"/>
      <c r="N2" s="240"/>
      <c r="O2" s="240"/>
      <c r="P2" s="240"/>
      <c r="Q2" s="240"/>
      <c r="R2" s="239"/>
      <c r="S2" s="240"/>
      <c r="T2" s="353" t="s">
        <v>7717</v>
      </c>
      <c r="U2" s="353"/>
      <c r="V2" s="353"/>
      <c r="W2" s="359" t="s">
        <v>5531</v>
      </c>
      <c r="X2" s="359"/>
      <c r="Y2" s="359"/>
      <c r="Z2" s="359"/>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4" t="s">
        <v>7716</v>
      </c>
      <c r="U3" s="354"/>
      <c r="V3" s="365" t="s">
        <v>7894</v>
      </c>
      <c r="W3" s="360" t="s">
        <v>7775</v>
      </c>
      <c r="X3" s="360"/>
      <c r="Y3" s="360"/>
      <c r="Z3" s="360"/>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5"/>
      <c r="U4" s="355"/>
      <c r="V4" s="366"/>
      <c r="W4" s="361"/>
      <c r="X4" s="361"/>
      <c r="Y4" s="361"/>
      <c r="Z4" s="361"/>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6" t="s">
        <v>7680</v>
      </c>
      <c r="P7" s="357"/>
      <c r="Q7" s="357"/>
      <c r="R7" s="357"/>
      <c r="S7" s="358"/>
      <c r="T7" s="244"/>
      <c r="U7" s="253" t="s">
        <v>2144</v>
      </c>
      <c r="V7" s="254" t="s">
        <v>1950</v>
      </c>
      <c r="W7" s="255">
        <v>22</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22</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9" t="s">
        <v>535</v>
      </c>
      <c r="C15" s="234" t="s">
        <v>536</v>
      </c>
      <c r="D15" s="349" t="s">
        <v>7782</v>
      </c>
      <c r="E15" s="351" t="s">
        <v>537</v>
      </c>
      <c r="F15" s="345" t="s">
        <v>7680</v>
      </c>
      <c r="G15" s="345" t="s">
        <v>7690</v>
      </c>
      <c r="H15" s="345" t="s">
        <v>7691</v>
      </c>
      <c r="I15" s="233" t="s">
        <v>1947</v>
      </c>
      <c r="J15" s="347" t="s">
        <v>535</v>
      </c>
      <c r="K15" s="234" t="s">
        <v>536</v>
      </c>
      <c r="L15" s="349" t="s">
        <v>7782</v>
      </c>
      <c r="M15" s="351" t="s">
        <v>538</v>
      </c>
      <c r="N15" s="345" t="s">
        <v>7680</v>
      </c>
      <c r="O15" s="345" t="s">
        <v>7690</v>
      </c>
      <c r="P15" s="345" t="s">
        <v>7691</v>
      </c>
      <c r="Q15" s="371" t="s">
        <v>7693</v>
      </c>
      <c r="R15" s="233" t="s">
        <v>1947</v>
      </c>
      <c r="S15" s="373" t="s">
        <v>535</v>
      </c>
      <c r="T15" s="234" t="s">
        <v>536</v>
      </c>
      <c r="U15" s="349" t="s">
        <v>7782</v>
      </c>
      <c r="V15" s="367" t="s">
        <v>538</v>
      </c>
      <c r="W15" s="345" t="s">
        <v>7680</v>
      </c>
      <c r="X15" s="345" t="s">
        <v>7690</v>
      </c>
      <c r="Y15" s="345" t="s">
        <v>7691</v>
      </c>
      <c r="Z15" s="369" t="s">
        <v>7693</v>
      </c>
    </row>
    <row r="16" spans="1:26" s="235" customFormat="1" ht="18" customHeight="1" x14ac:dyDescent="0.45">
      <c r="A16" s="236" t="s">
        <v>7783</v>
      </c>
      <c r="B16" s="350"/>
      <c r="C16" s="293" t="s">
        <v>539</v>
      </c>
      <c r="D16" s="350"/>
      <c r="E16" s="352"/>
      <c r="F16" s="346"/>
      <c r="G16" s="346"/>
      <c r="H16" s="346"/>
      <c r="I16" s="237" t="s">
        <v>7783</v>
      </c>
      <c r="J16" s="348"/>
      <c r="K16" s="238" t="s">
        <v>539</v>
      </c>
      <c r="L16" s="350"/>
      <c r="M16" s="352"/>
      <c r="N16" s="346"/>
      <c r="O16" s="346"/>
      <c r="P16" s="346"/>
      <c r="Q16" s="372"/>
      <c r="R16" s="237" t="s">
        <v>7783</v>
      </c>
      <c r="S16" s="374"/>
      <c r="T16" s="238" t="s">
        <v>539</v>
      </c>
      <c r="U16" s="350"/>
      <c r="V16" s="368"/>
      <c r="W16" s="346"/>
      <c r="X16" s="346"/>
      <c r="Y16" s="346"/>
      <c r="Z16" s="370"/>
    </row>
    <row r="17" spans="1:26" s="187" customFormat="1" ht="21.6" customHeight="1" x14ac:dyDescent="0.45">
      <c r="A17" s="294" t="s">
        <v>2020</v>
      </c>
      <c r="B17" s="309" t="s">
        <v>7886</v>
      </c>
      <c r="C17" s="295" t="s">
        <v>7886</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あたらしい　こくご　一上
新編　あたらしい　こくご　一下</v>
      </c>
      <c r="F17" s="315" t="s">
        <v>7681</v>
      </c>
      <c r="G17" s="303" t="s">
        <v>7901</v>
      </c>
      <c r="H17" s="326" t="s">
        <v>7895</v>
      </c>
      <c r="I17" s="296" t="s">
        <v>2021</v>
      </c>
      <c r="J17" s="309" t="s">
        <v>7886</v>
      </c>
      <c r="K17" s="295" t="s">
        <v>7886</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　国語　二上
新編　新しい　国語　二下</v>
      </c>
      <c r="N17" s="315" t="s">
        <v>7681</v>
      </c>
      <c r="O17" s="303" t="s">
        <v>7901</v>
      </c>
      <c r="P17" s="305" t="s">
        <v>7896</v>
      </c>
      <c r="Q17" s="317"/>
      <c r="R17" s="296" t="s">
        <v>2022</v>
      </c>
      <c r="S17" s="309" t="s">
        <v>7886</v>
      </c>
      <c r="T17" s="295" t="s">
        <v>7886</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三上
新編　新しい国語　三下</v>
      </c>
      <c r="W17" s="315" t="s">
        <v>7681</v>
      </c>
      <c r="X17" s="303" t="s">
        <v>7901</v>
      </c>
      <c r="Y17" s="305" t="s">
        <v>7897</v>
      </c>
      <c r="Z17" s="307"/>
    </row>
    <row r="18" spans="1:26" s="187" customFormat="1" ht="21.6" customHeight="1" x14ac:dyDescent="0.45">
      <c r="A18" s="225" t="s">
        <v>7904</v>
      </c>
      <c r="B18" s="310"/>
      <c r="C18" s="297" t="s">
        <v>2144</v>
      </c>
      <c r="D18" s="312"/>
      <c r="E18" s="314"/>
      <c r="F18" s="316"/>
      <c r="G18" s="304"/>
      <c r="H18" s="329"/>
      <c r="I18" s="227" t="s">
        <v>7924</v>
      </c>
      <c r="J18" s="310"/>
      <c r="K18" s="297" t="s">
        <v>7903</v>
      </c>
      <c r="L18" s="312"/>
      <c r="M18" s="314"/>
      <c r="N18" s="316"/>
      <c r="O18" s="304"/>
      <c r="P18" s="306"/>
      <c r="Q18" s="318"/>
      <c r="R18" s="225" t="s">
        <v>7928</v>
      </c>
      <c r="S18" s="310"/>
      <c r="T18" s="297" t="s">
        <v>7903</v>
      </c>
      <c r="U18" s="312"/>
      <c r="V18" s="314"/>
      <c r="W18" s="316"/>
      <c r="X18" s="304"/>
      <c r="Y18" s="306"/>
      <c r="Z18" s="308"/>
    </row>
    <row r="19" spans="1:26" s="187" customFormat="1" ht="21.6" customHeight="1" x14ac:dyDescent="0.45">
      <c r="A19" s="294" t="s">
        <v>7784</v>
      </c>
      <c r="B19" s="309" t="s">
        <v>7905</v>
      </c>
      <c r="C19" s="295" t="s">
        <v>7905</v>
      </c>
      <c r="D19" s="311" t="str">
        <f xml:space="preserve">
IF(C20="ア",VLOOKUP(A20,ア!$A:$C,2,FALSE),
IF(C20="イ",VLOOKUP(A20,イ!$A:$C,2,FALSE),
IF(C20="ウ",HLOOKUP(A20,ウ!$1:$6,4,FALSE),
IF(C20="エ",VLOOKUP(A20,エ!$A:$E,4,FALSE),""))))</f>
        <v>東書</v>
      </c>
      <c r="E19" s="313" t="str">
        <f xml:space="preserve">
IF(C20="ア",VLOOKUP(A20,ア!$A:$C,3,FALSE),
IF(C20="イ",VLOOKUP(A20,イ!$A:$C,3,FALSE),
IF(C20="ウ",HLOOKUP(A20,ウ!$1:$6,5,FALSE)&amp;HLOOKUP(A20,ウ!$1:$6,6,FALSE),
IF(C20="エ",VLOOKUP(A20,エ!$A:$E,4,FALSE),""))))</f>
        <v>新編　あたらしい　しょしゃ　一</v>
      </c>
      <c r="F19" s="315" t="s">
        <v>7681</v>
      </c>
      <c r="G19" s="303" t="s">
        <v>7901</v>
      </c>
      <c r="H19" s="326" t="s">
        <v>7895</v>
      </c>
      <c r="I19" s="298" t="s">
        <v>7785</v>
      </c>
      <c r="J19" s="309" t="s">
        <v>7905</v>
      </c>
      <c r="K19" s="295" t="s">
        <v>7905</v>
      </c>
      <c r="L19" s="311" t="str">
        <f xml:space="preserve">
IF(K20="ア",VLOOKUP(I20,ア!$A:$C,2,FALSE),
IF(K20="イ",VLOOKUP(I20,イ!$A:$C,2,FALSE),
IF(K20="ウ",HLOOKUP(I20,ウ!$1:$6,4,FALSE),
IF(K20="エ",VLOOKUP(I20,エ!$A:$E,4,FALSE),""))))</f>
        <v>東書</v>
      </c>
      <c r="M19" s="313" t="str">
        <f xml:space="preserve">
IF(K20="ア",VLOOKUP(I20,ア!$A:$C,3,FALSE),
IF(K20="イ",VLOOKUP(I20,イ!$A:$C,3,FALSE),
IF(K20="ウ",HLOOKUP(I20,ウ!$1:$6,5,FALSE)&amp;HLOOKUP(I20,ウ!$1:$6,6,FALSE),
IF(K20="エ",VLOOKUP(I20,エ!$A:$E,4,FALSE),""))))</f>
        <v>新編　新しい　しょしゃ　二</v>
      </c>
      <c r="N19" s="315" t="s">
        <v>7681</v>
      </c>
      <c r="O19" s="303" t="s">
        <v>7901</v>
      </c>
      <c r="P19" s="326" t="s">
        <v>7896</v>
      </c>
      <c r="Q19" s="317"/>
      <c r="R19" s="294" t="s">
        <v>7786</v>
      </c>
      <c r="S19" s="309" t="s">
        <v>7905</v>
      </c>
      <c r="T19" s="295" t="s">
        <v>7905</v>
      </c>
      <c r="U19" s="311" t="str">
        <f xml:space="preserve">
IF(T20="ア",VLOOKUP(R20,ア!$A:$C,2,FALSE),
IF(T20="イ",VLOOKUP(R20,イ!$A:$C,2,FALSE),
IF(T20="ウ",HLOOKUP(R20,ウ!$1:$6,4,FALSE),
IF(T20="エ",VLOOKUP(R20,エ!$A:$E,4,FALSE),""))))</f>
        <v>東書</v>
      </c>
      <c r="V19" s="313" t="str">
        <f xml:space="preserve">
IF(T20="ア",VLOOKUP(R20,ア!$A:$C,3,FALSE),
IF(T20="イ",VLOOKUP(R20,イ!$A:$C,3,FALSE),
IF(T20="ウ",HLOOKUP(R20,ウ!$1:$6,5,FALSE)&amp;HLOOKUP(R20,ウ!$1:$6,6,FALSE),
IF(T20="エ",VLOOKUP(R20,エ!$A:$E,4,FALSE),""))))</f>
        <v>新編　新しい書写　三</v>
      </c>
      <c r="W19" s="315" t="s">
        <v>7681</v>
      </c>
      <c r="X19" s="303" t="s">
        <v>7901</v>
      </c>
      <c r="Y19" s="305" t="s">
        <v>7897</v>
      </c>
      <c r="Z19" s="307"/>
    </row>
    <row r="20" spans="1:26" s="187" customFormat="1" ht="21.6" customHeight="1" x14ac:dyDescent="0.45">
      <c r="A20" s="225" t="s">
        <v>7906</v>
      </c>
      <c r="B20" s="310"/>
      <c r="C20" s="297" t="s">
        <v>2144</v>
      </c>
      <c r="D20" s="312"/>
      <c r="E20" s="314"/>
      <c r="F20" s="316"/>
      <c r="G20" s="304"/>
      <c r="H20" s="329"/>
      <c r="I20" s="227" t="s">
        <v>7925</v>
      </c>
      <c r="J20" s="310"/>
      <c r="K20" s="297" t="s">
        <v>7903</v>
      </c>
      <c r="L20" s="312"/>
      <c r="M20" s="314"/>
      <c r="N20" s="316"/>
      <c r="O20" s="304"/>
      <c r="P20" s="329"/>
      <c r="Q20" s="318"/>
      <c r="R20" s="225" t="s">
        <v>7929</v>
      </c>
      <c r="S20" s="310"/>
      <c r="T20" s="297" t="s">
        <v>7903</v>
      </c>
      <c r="U20" s="312"/>
      <c r="V20" s="314"/>
      <c r="W20" s="316"/>
      <c r="X20" s="304"/>
      <c r="Y20" s="306"/>
      <c r="Z20" s="308"/>
    </row>
    <row r="21" spans="1:26" s="187" customFormat="1" ht="21.6" customHeight="1" x14ac:dyDescent="0.45">
      <c r="A21" s="294" t="s">
        <v>7787</v>
      </c>
      <c r="B21" s="309" t="s">
        <v>7888</v>
      </c>
      <c r="C21" s="295" t="s">
        <v>7888</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7901</v>
      </c>
      <c r="H21" s="326" t="s">
        <v>7895</v>
      </c>
      <c r="I21" s="298" t="s">
        <v>7788</v>
      </c>
      <c r="J21" s="309" t="s">
        <v>7888</v>
      </c>
      <c r="K21" s="295" t="s">
        <v>7888</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7901</v>
      </c>
      <c r="P21" s="326" t="s">
        <v>7896</v>
      </c>
      <c r="Q21" s="317"/>
      <c r="R21" s="294" t="s">
        <v>7789</v>
      </c>
      <c r="S21" s="309" t="s">
        <v>7913</v>
      </c>
      <c r="T21" s="295" t="s">
        <v>7913</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新しい社会３</v>
      </c>
      <c r="W21" s="315" t="s">
        <v>7681</v>
      </c>
      <c r="X21" s="303" t="s">
        <v>7901</v>
      </c>
      <c r="Y21" s="305" t="s">
        <v>7897</v>
      </c>
      <c r="Z21" s="307"/>
    </row>
    <row r="22" spans="1:26" s="187" customFormat="1" ht="21.6" customHeight="1" x14ac:dyDescent="0.45">
      <c r="A22" s="225" t="s">
        <v>7907</v>
      </c>
      <c r="B22" s="310"/>
      <c r="C22" s="297" t="s">
        <v>2144</v>
      </c>
      <c r="D22" s="312"/>
      <c r="E22" s="314"/>
      <c r="F22" s="316"/>
      <c r="G22" s="304"/>
      <c r="H22" s="329"/>
      <c r="I22" s="227" t="s">
        <v>7926</v>
      </c>
      <c r="J22" s="310"/>
      <c r="K22" s="297" t="s">
        <v>7903</v>
      </c>
      <c r="L22" s="312"/>
      <c r="M22" s="314"/>
      <c r="N22" s="316"/>
      <c r="O22" s="304"/>
      <c r="P22" s="329"/>
      <c r="Q22" s="318"/>
      <c r="R22" s="225" t="s">
        <v>7932</v>
      </c>
      <c r="S22" s="310"/>
      <c r="T22" s="297" t="s">
        <v>7903</v>
      </c>
      <c r="U22" s="312"/>
      <c r="V22" s="314"/>
      <c r="W22" s="316"/>
      <c r="X22" s="304"/>
      <c r="Y22" s="306"/>
      <c r="Z22" s="308"/>
    </row>
    <row r="23" spans="1:26" s="187" customFormat="1" ht="21.6" customHeight="1" x14ac:dyDescent="0.45">
      <c r="A23" s="294" t="s">
        <v>1943</v>
      </c>
      <c r="B23" s="309" t="s">
        <v>7887</v>
      </c>
      <c r="C23" s="295" t="s">
        <v>7887</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15" t="s">
        <v>7681</v>
      </c>
      <c r="G23" s="303" t="s">
        <v>7901</v>
      </c>
      <c r="H23" s="326" t="s">
        <v>7891</v>
      </c>
      <c r="I23" s="298" t="s">
        <v>1945</v>
      </c>
      <c r="J23" s="309" t="s">
        <v>7887</v>
      </c>
      <c r="K23" s="295" t="s">
        <v>7887</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15" t="s">
        <v>7681</v>
      </c>
      <c r="O23" s="303" t="s">
        <v>7901</v>
      </c>
      <c r="P23" s="326" t="s">
        <v>7891</v>
      </c>
      <c r="Q23" s="317" t="s">
        <v>7892</v>
      </c>
      <c r="R23" s="294" t="s">
        <v>1948</v>
      </c>
      <c r="S23" s="309" t="s">
        <v>7946</v>
      </c>
      <c r="T23" s="295" t="s">
        <v>7946</v>
      </c>
      <c r="U23" s="311" t="str">
        <f xml:space="preserve">
IF(T24="ア",VLOOKUP(R24,ア!$A:$C,2,FALSE),
IF(T24="イ",VLOOKUP(R24,イ!$A:$C,2,FALSE),
IF(T24="ウ",HLOOKUP(R24,ウ!$1:$6,4,FALSE),
IF(T24="エ",VLOOKUP(R24,エ!$A:$E,4,FALSE),""))))</f>
        <v>東書</v>
      </c>
      <c r="V23" s="313" t="str">
        <f xml:space="preserve">
IF(T24="ア",VLOOKUP(R24,ア!$A:$C,3,FALSE),
IF(T24="イ",VLOOKUP(R24,イ!$A:$C,3,FALSE),
IF(T24="ウ",HLOOKUP(R24,ウ!$1:$6,5,FALSE)&amp;HLOOKUP(R24,ウ!$1:$6,6,FALSE),
IF(T24="エ",VLOOKUP(R24,エ!$A:$E,4,FALSE),""))))</f>
        <v>新編　新しい地図帳</v>
      </c>
      <c r="W23" s="315" t="s">
        <v>7681</v>
      </c>
      <c r="X23" s="303" t="s">
        <v>7901</v>
      </c>
      <c r="Y23" s="305" t="s">
        <v>7898</v>
      </c>
      <c r="Z23" s="307"/>
    </row>
    <row r="24" spans="1:26" s="187" customFormat="1" ht="21.6" customHeight="1" x14ac:dyDescent="0.45">
      <c r="A24" s="225" t="s">
        <v>7908</v>
      </c>
      <c r="B24" s="310"/>
      <c r="C24" s="297" t="s">
        <v>2144</v>
      </c>
      <c r="D24" s="312"/>
      <c r="E24" s="314"/>
      <c r="F24" s="316"/>
      <c r="G24" s="304"/>
      <c r="H24" s="329"/>
      <c r="I24" s="227" t="s">
        <v>7908</v>
      </c>
      <c r="J24" s="310"/>
      <c r="K24" s="297" t="s">
        <v>7903</v>
      </c>
      <c r="L24" s="312"/>
      <c r="M24" s="314"/>
      <c r="N24" s="316"/>
      <c r="O24" s="304"/>
      <c r="P24" s="329"/>
      <c r="Q24" s="318"/>
      <c r="R24" s="225" t="s">
        <v>7947</v>
      </c>
      <c r="S24" s="310"/>
      <c r="T24" s="297" t="s">
        <v>7903</v>
      </c>
      <c r="U24" s="312"/>
      <c r="V24" s="314"/>
      <c r="W24" s="316"/>
      <c r="X24" s="304"/>
      <c r="Y24" s="306"/>
      <c r="Z24" s="308"/>
    </row>
    <row r="25" spans="1:26" s="187" customFormat="1" ht="21.6" customHeight="1" x14ac:dyDescent="0.45">
      <c r="A25" s="294" t="s">
        <v>1944</v>
      </c>
      <c r="B25" s="309" t="s">
        <v>7889</v>
      </c>
      <c r="C25" s="295" t="s">
        <v>7889</v>
      </c>
      <c r="D25" s="311" t="str">
        <f xml:space="preserve">
IF(C26="ア",VLOOKUP(A26,ア!$A:$C,2,FALSE),
IF(C26="イ",VLOOKUP(A26,イ!$A:$C,2,FALSE),
IF(C26="ウ",HLOOKUP(A26,ウ!$1:$6,4,FALSE),
IF(C26="エ",VLOOKUP(A26,エ!$A:$E,4,FALSE),""))))</f>
        <v>教出</v>
      </c>
      <c r="E25" s="313" t="str">
        <f xml:space="preserve">
IF(C26="ア",VLOOKUP(A26,ア!$A:$C,3,FALSE),
IF(C26="イ",VLOOKUP(A26,イ!$A:$C,3,FALSE),
IF(C26="ウ",HLOOKUP(A26,ウ!$1:$6,5,FALSE)&amp;HLOOKUP(A26,ウ!$1:$6,6,FALSE),
IF(C26="エ",VLOOKUP(A26,エ!$A:$E,4,FALSE),""))))</f>
        <v>小学音楽　おんがくのおくりもの１</v>
      </c>
      <c r="F25" s="315" t="s">
        <v>7681</v>
      </c>
      <c r="G25" s="303" t="s">
        <v>7901</v>
      </c>
      <c r="H25" s="326" t="s">
        <v>7895</v>
      </c>
      <c r="I25" s="298" t="s">
        <v>1946</v>
      </c>
      <c r="J25" s="309" t="s">
        <v>7889</v>
      </c>
      <c r="K25" s="295" t="s">
        <v>7889</v>
      </c>
      <c r="L25" s="311" t="str">
        <f xml:space="preserve">
IF(K26="ア",VLOOKUP(I26,ア!$A:$C,2,FALSE),
IF(K26="イ",VLOOKUP(I26,イ!$A:$C,2,FALSE),
IF(K26="ウ",HLOOKUP(I26,ウ!$1:$6,4,FALSE),
IF(K26="エ",VLOOKUP(I26,エ!$A:$E,4,FALSE),""))))</f>
        <v>教出</v>
      </c>
      <c r="M25" s="313" t="str">
        <f xml:space="preserve">
IF(K26="ア",VLOOKUP(I26,ア!$A:$C,3,FALSE),
IF(K26="イ",VLOOKUP(I26,イ!$A:$C,3,FALSE),
IF(K26="ウ",HLOOKUP(I26,ウ!$1:$6,5,FALSE)&amp;HLOOKUP(I26,ウ!$1:$6,6,FALSE),
IF(K26="エ",VLOOKUP(I26,エ!$A:$E,4,FALSE),""))))</f>
        <v>小学音楽　音楽のおくりもの２</v>
      </c>
      <c r="N25" s="315" t="s">
        <v>7681</v>
      </c>
      <c r="O25" s="303" t="s">
        <v>7901</v>
      </c>
      <c r="P25" s="326" t="s">
        <v>7896</v>
      </c>
      <c r="Q25" s="317"/>
      <c r="R25" s="294" t="s">
        <v>1949</v>
      </c>
      <c r="S25" s="309" t="s">
        <v>7888</v>
      </c>
      <c r="T25" s="295" t="s">
        <v>7888</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7901</v>
      </c>
      <c r="Y25" s="305" t="s">
        <v>7897</v>
      </c>
      <c r="Z25" s="307"/>
    </row>
    <row r="26" spans="1:26" s="187" customFormat="1" ht="21.6" customHeight="1" x14ac:dyDescent="0.45">
      <c r="A26" s="225" t="s">
        <v>7909</v>
      </c>
      <c r="B26" s="310"/>
      <c r="C26" s="297" t="s">
        <v>7903</v>
      </c>
      <c r="D26" s="312"/>
      <c r="E26" s="314"/>
      <c r="F26" s="316"/>
      <c r="G26" s="304"/>
      <c r="H26" s="329"/>
      <c r="I26" s="227" t="s">
        <v>7927</v>
      </c>
      <c r="J26" s="310"/>
      <c r="K26" s="297" t="s">
        <v>7903</v>
      </c>
      <c r="L26" s="312"/>
      <c r="M26" s="314"/>
      <c r="N26" s="316"/>
      <c r="O26" s="304"/>
      <c r="P26" s="329"/>
      <c r="Q26" s="318"/>
      <c r="R26" s="225" t="s">
        <v>7930</v>
      </c>
      <c r="S26" s="310"/>
      <c r="T26" s="297" t="s">
        <v>7903</v>
      </c>
      <c r="U26" s="312"/>
      <c r="V26" s="314"/>
      <c r="W26" s="316"/>
      <c r="X26" s="304"/>
      <c r="Y26" s="306"/>
      <c r="Z26" s="308"/>
    </row>
    <row r="27" spans="1:26" s="187" customFormat="1" ht="21.6" customHeight="1" x14ac:dyDescent="0.45">
      <c r="A27" s="294" t="s">
        <v>7790</v>
      </c>
      <c r="B27" s="309" t="s">
        <v>7890</v>
      </c>
      <c r="C27" s="295" t="s">
        <v>7890</v>
      </c>
      <c r="D27" s="311" t="str">
        <f xml:space="preserve">
IF(C28="ア",VLOOKUP(A28,ア!$A:$C,2,FALSE),
IF(C28="イ",VLOOKUP(A28,イ!$A:$C,2,FALSE),
IF(C28="ウ",HLOOKUP(A28,ウ!$1:$6,4,FALSE),
IF(C28="エ",VLOOKUP(A28,エ!$A:$E,4,FALSE),""))))</f>
        <v>日文</v>
      </c>
      <c r="E27" s="313"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15" t="s">
        <v>7681</v>
      </c>
      <c r="G27" s="303" t="s">
        <v>7901</v>
      </c>
      <c r="H27" s="326" t="s">
        <v>7911</v>
      </c>
      <c r="I27" s="298" t="s">
        <v>7791</v>
      </c>
      <c r="J27" s="309" t="s">
        <v>7890</v>
      </c>
      <c r="K27" s="295" t="s">
        <v>7912</v>
      </c>
      <c r="L27" s="311" t="str">
        <f xml:space="preserve">
IF(K28="ア",VLOOKUP(I28,ア!$A:$C,2,FALSE),
IF(K28="イ",VLOOKUP(I28,イ!$A:$C,2,FALSE),
IF(K28="ウ",HLOOKUP(I28,ウ!$1:$6,4,FALSE),
IF(K28="エ",VLOOKUP(I28,エ!$A:$E,4,FALSE),""))))</f>
        <v>日文</v>
      </c>
      <c r="M27" s="313"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15" t="s">
        <v>7681</v>
      </c>
      <c r="O27" s="303" t="s">
        <v>7901</v>
      </c>
      <c r="P27" s="326" t="s">
        <v>7891</v>
      </c>
      <c r="Q27" s="317" t="s">
        <v>7892</v>
      </c>
      <c r="R27" s="294" t="s">
        <v>7792</v>
      </c>
      <c r="S27" s="309" t="s">
        <v>7914</v>
      </c>
      <c r="T27" s="295" t="s">
        <v>7914</v>
      </c>
      <c r="U27" s="311" t="str">
        <f xml:space="preserve">
IF(T28="ア",VLOOKUP(R28,ア!$A:$C,2,FALSE),
IF(T28="イ",VLOOKUP(R28,イ!$A:$C,2,FALSE),
IF(T28="ウ",HLOOKUP(R28,ウ!$1:$6,4,FALSE),
IF(T28="エ",VLOOKUP(R28,エ!$A:$E,4,FALSE),""))))</f>
        <v>東書</v>
      </c>
      <c r="V27" s="313" t="str">
        <f xml:space="preserve">
IF(T28="ア",VLOOKUP(R28,ア!$A:$C,3,FALSE),
IF(T28="イ",VLOOKUP(R28,イ!$A:$C,3,FALSE),
IF(T28="ウ",HLOOKUP(R28,ウ!$1:$6,5,FALSE)&amp;HLOOKUP(R28,ウ!$1:$6,6,FALSE),
IF(T28="エ",VLOOKUP(R28,エ!$A:$E,4,FALSE),""))))</f>
        <v>新編　新しい理科　３</v>
      </c>
      <c r="W27" s="315" t="s">
        <v>7681</v>
      </c>
      <c r="X27" s="303" t="s">
        <v>7901</v>
      </c>
      <c r="Y27" s="305" t="s">
        <v>7897</v>
      </c>
      <c r="Z27" s="307"/>
    </row>
    <row r="28" spans="1:26" s="187" customFormat="1" ht="21.6" customHeight="1" x14ac:dyDescent="0.45">
      <c r="A28" s="225" t="s">
        <v>7910</v>
      </c>
      <c r="B28" s="310"/>
      <c r="C28" s="297" t="s">
        <v>7903</v>
      </c>
      <c r="D28" s="312"/>
      <c r="E28" s="314"/>
      <c r="F28" s="316"/>
      <c r="G28" s="304"/>
      <c r="H28" s="329"/>
      <c r="I28" s="227" t="s">
        <v>7910</v>
      </c>
      <c r="J28" s="310"/>
      <c r="K28" s="297" t="s">
        <v>7903</v>
      </c>
      <c r="L28" s="312"/>
      <c r="M28" s="314"/>
      <c r="N28" s="316"/>
      <c r="O28" s="304"/>
      <c r="P28" s="329"/>
      <c r="Q28" s="318"/>
      <c r="R28" s="225" t="s">
        <v>7933</v>
      </c>
      <c r="S28" s="310"/>
      <c r="T28" s="297" t="s">
        <v>7903</v>
      </c>
      <c r="U28" s="312"/>
      <c r="V28" s="314"/>
      <c r="W28" s="316"/>
      <c r="X28" s="304"/>
      <c r="Y28" s="306"/>
      <c r="Z28" s="308"/>
    </row>
    <row r="29" spans="1:26" s="187" customFormat="1" ht="21.6" customHeight="1" x14ac:dyDescent="0.45">
      <c r="A29" s="294" t="s">
        <v>7793</v>
      </c>
      <c r="B29" s="309" t="s">
        <v>7893</v>
      </c>
      <c r="C29" s="295" t="s">
        <v>7893</v>
      </c>
      <c r="D29" s="311" t="str">
        <f xml:space="preserve">
IF(C30="ア",VLOOKUP(A30,ア!$A:$C,2,FALSE),
IF(C30="イ",VLOOKUP(A30,イ!$A:$C,2,FALSE),
IF(C30="ウ",HLOOKUP(A30,ウ!$1:$6,4,FALSE),
IF(C30="エ",VLOOKUP(A30,エ!$A:$E,4,FALSE),""))))</f>
        <v>東書</v>
      </c>
      <c r="E29" s="313" t="str">
        <f xml:space="preserve">
IF(C30="ア",VLOOKUP(A30,ア!$A:$C,3,FALSE),
IF(C30="イ",VLOOKUP(A30,イ!$A:$C,3,FALSE),
IF(C30="ウ",HLOOKUP(A30,ウ!$1:$6,5,FALSE)&amp;HLOOKUP(A30,ウ!$1:$6,6,FALSE),
IF(C30="エ",VLOOKUP(A30,エ!$A:$E,4,FALSE),""))))</f>
        <v>新編　あたらしい　どうとく　１</v>
      </c>
      <c r="F29" s="315" t="s">
        <v>7681</v>
      </c>
      <c r="G29" s="303" t="s">
        <v>7901</v>
      </c>
      <c r="H29" s="343" t="s">
        <v>7902</v>
      </c>
      <c r="I29" s="298" t="s">
        <v>7794</v>
      </c>
      <c r="J29" s="309" t="s">
        <v>7893</v>
      </c>
      <c r="K29" s="295" t="s">
        <v>7893</v>
      </c>
      <c r="L29" s="311" t="str">
        <f xml:space="preserve">
IF(K30="ア",VLOOKUP(I30,ア!$A:$C,2,FALSE),
IF(K30="イ",VLOOKUP(I30,イ!$A:$C,2,FALSE),
IF(K30="ウ",HLOOKUP(I30,ウ!$1:$6,4,FALSE),
IF(K30="エ",VLOOKUP(I30,エ!$A:$E,4,FALSE),""))))</f>
        <v>東書</v>
      </c>
      <c r="M29" s="313" t="str">
        <f xml:space="preserve">
IF(K30="ア",VLOOKUP(I30,ア!$A:$C,3,FALSE),
IF(K30="イ",VLOOKUP(I30,イ!$A:$C,3,FALSE),
IF(K30="ウ",HLOOKUP(I30,ウ!$1:$6,5,FALSE)&amp;HLOOKUP(I30,ウ!$1:$6,6,FALSE),
IF(K30="エ",VLOOKUP(I30,エ!$A:$E,4,FALSE),""))))</f>
        <v>新編　新しい　どうとく　２</v>
      </c>
      <c r="N29" s="315" t="s">
        <v>7681</v>
      </c>
      <c r="O29" s="303" t="s">
        <v>7901</v>
      </c>
      <c r="P29" s="326" t="s">
        <v>7896</v>
      </c>
      <c r="Q29" s="317"/>
      <c r="R29" s="294" t="s">
        <v>7795</v>
      </c>
      <c r="S29" s="309" t="s">
        <v>7889</v>
      </c>
      <c r="T29" s="295" t="s">
        <v>7889</v>
      </c>
      <c r="U29" s="311" t="str">
        <f xml:space="preserve">
IF(T30="ア",VLOOKUP(R30,ア!$A:$C,2,FALSE),
IF(T30="イ",VLOOKUP(R30,イ!$A:$C,2,FALSE),
IF(T30="ウ",HLOOKUP(R30,ウ!$1:$6,4,FALSE),
IF(T30="エ",VLOOKUP(R30,エ!$A:$E,4,FALSE),""))))</f>
        <v>教出</v>
      </c>
      <c r="V29" s="313" t="str">
        <f xml:space="preserve">
IF(T30="ア",VLOOKUP(R30,ア!$A:$C,3,FALSE),
IF(T30="イ",VLOOKUP(R30,イ!$A:$C,3,FALSE),
IF(T30="ウ",HLOOKUP(R30,ウ!$1:$6,5,FALSE)&amp;HLOOKUP(R30,ウ!$1:$6,6,FALSE),
IF(T30="エ",VLOOKUP(R30,エ!$A:$E,4,FALSE),""))))</f>
        <v>小学音楽　音楽のおくりもの３</v>
      </c>
      <c r="W29" s="315" t="s">
        <v>7681</v>
      </c>
      <c r="X29" s="303" t="s">
        <v>7901</v>
      </c>
      <c r="Y29" s="305" t="s">
        <v>7897</v>
      </c>
      <c r="Z29" s="307"/>
    </row>
    <row r="30" spans="1:26" s="187" customFormat="1" ht="21.6" customHeight="1" x14ac:dyDescent="0.45">
      <c r="A30" s="225" t="s">
        <v>7943</v>
      </c>
      <c r="B30" s="310"/>
      <c r="C30" s="297" t="s">
        <v>7903</v>
      </c>
      <c r="D30" s="312"/>
      <c r="E30" s="314"/>
      <c r="F30" s="316"/>
      <c r="G30" s="304"/>
      <c r="H30" s="340"/>
      <c r="I30" s="227" t="s">
        <v>7944</v>
      </c>
      <c r="J30" s="310"/>
      <c r="K30" s="297" t="s">
        <v>7903</v>
      </c>
      <c r="L30" s="312"/>
      <c r="M30" s="314"/>
      <c r="N30" s="316"/>
      <c r="O30" s="304"/>
      <c r="P30" s="329"/>
      <c r="Q30" s="318"/>
      <c r="R30" s="225" t="s">
        <v>7934</v>
      </c>
      <c r="S30" s="310"/>
      <c r="T30" s="297" t="s">
        <v>7903</v>
      </c>
      <c r="U30" s="312"/>
      <c r="V30" s="314"/>
      <c r="W30" s="316"/>
      <c r="X30" s="304"/>
      <c r="Y30" s="306"/>
      <c r="Z30" s="308"/>
    </row>
    <row r="31" spans="1:26" s="187" customFormat="1" ht="21.6" customHeight="1" x14ac:dyDescent="0.45">
      <c r="A31" s="294" t="s">
        <v>7796</v>
      </c>
      <c r="B31" s="309" t="s">
        <v>7886</v>
      </c>
      <c r="C31" s="295" t="s">
        <v>7886</v>
      </c>
      <c r="D31" s="311" t="str">
        <f xml:space="preserve">
IF(C32="ア",VLOOKUP(A32,ア!$A:$C,2,FALSE),
IF(C32="イ",VLOOKUP(A32,イ!$A:$C,2,FALSE),
IF(C32="ウ",HLOOKUP(A32,ウ!$1:$6,4,FALSE),
IF(C32="エ",VLOOKUP(A32,エ!$A:$E,4,FALSE),""))))</f>
        <v>06-1　偕　成　社</v>
      </c>
      <c r="E31" s="313" t="str">
        <f xml:space="preserve">
IF(C32="ア",VLOOKUP(A32,ア!$A:$C,3,FALSE),
IF(C32="イ",VLOOKUP(A32,イ!$A:$C,3,FALSE),
IF(C32="ウ",HLOOKUP(A32,ウ!$1:$6,5,FALSE)&amp;HLOOKUP(A32,ウ!$1:$6,6,FALSE),
IF(C32="エ",VLOOKUP(A32,エ!$A:$E,4,FALSE),""))))</f>
        <v>あかちゃんのあそびえほん(１)ごあいさつあそび</v>
      </c>
      <c r="F31" s="315" t="s">
        <v>7683</v>
      </c>
      <c r="G31" s="303" t="s">
        <v>7900</v>
      </c>
      <c r="H31" s="343" t="s">
        <v>7902</v>
      </c>
      <c r="I31" s="298" t="s">
        <v>7797</v>
      </c>
      <c r="J31" s="309" t="s">
        <v>7886</v>
      </c>
      <c r="K31" s="295" t="s">
        <v>7886</v>
      </c>
      <c r="L31" s="311" t="str">
        <f xml:space="preserve">
IF(K32="ア",VLOOKUP(I32,ア!$A:$C,2,FALSE),
IF(K32="イ",VLOOKUP(I32,イ!$A:$C,2,FALSE),
IF(K32="ウ",HLOOKUP(I32,ウ!$1:$6,4,FALSE),
IF(K32="エ",VLOOKUP(I32,エ!$A:$E,4,FALSE),""))))</f>
        <v>06-1　偕　成　社</v>
      </c>
      <c r="M31" s="313" t="str">
        <f xml:space="preserve">
IF(K32="ア",VLOOKUP(I32,ア!$A:$C,3,FALSE),
IF(K32="イ",VLOOKUP(I32,イ!$A:$C,3,FALSE),
IF(K32="ウ",HLOOKUP(I32,ウ!$1:$6,5,FALSE)&amp;HLOOKUP(I32,ウ!$1:$6,6,FALSE),
IF(K32="エ",VLOOKUP(I32,エ!$A:$E,4,FALSE),""))))</f>
        <v>日本の絵本しりとりあいうえお</v>
      </c>
      <c r="N31" s="315" t="s">
        <v>7683</v>
      </c>
      <c r="O31" s="303" t="s">
        <v>7900</v>
      </c>
      <c r="P31" s="326" t="s">
        <v>7896</v>
      </c>
      <c r="Q31" s="317"/>
      <c r="R31" s="294" t="s">
        <v>7798</v>
      </c>
      <c r="S31" s="309" t="s">
        <v>7890</v>
      </c>
      <c r="T31" s="295" t="s">
        <v>7890</v>
      </c>
      <c r="U31" s="311" t="str">
        <f xml:space="preserve">
IF(T32="ア",VLOOKUP(R32,ア!$A:$C,2,FALSE),
IF(T32="イ",VLOOKUP(R32,イ!$A:$C,2,FALSE),
IF(T32="ウ",HLOOKUP(R32,ウ!$1:$6,4,FALSE),
IF(T32="エ",VLOOKUP(R32,エ!$A:$E,4,FALSE),""))))</f>
        <v>日文</v>
      </c>
      <c r="V31" s="313" t="str">
        <f xml:space="preserve">
IF(T32="ア",VLOOKUP(R32,ア!$A:$C,3,FALSE),
IF(T32="イ",VLOOKUP(R32,イ!$A:$C,3,FALSE),
IF(T32="ウ",HLOOKUP(R32,ウ!$1:$6,5,FALSE)&amp;HLOOKUP(R32,ウ!$1:$6,6,FALSE),
IF(T32="エ",VLOOKUP(R32,エ!$A:$E,4,FALSE),""))))</f>
        <v>図画工作３・４上　ためす　見つける
図画工作３・４下　ためす　見つける</v>
      </c>
      <c r="W31" s="315" t="s">
        <v>7681</v>
      </c>
      <c r="X31" s="303" t="s">
        <v>7901</v>
      </c>
      <c r="Y31" s="305" t="s">
        <v>7898</v>
      </c>
      <c r="Z31" s="307"/>
    </row>
    <row r="32" spans="1:26" s="187" customFormat="1" ht="21.6" customHeight="1" x14ac:dyDescent="0.45">
      <c r="A32" s="225">
        <v>9784031310109</v>
      </c>
      <c r="B32" s="310"/>
      <c r="C32" s="297" t="s">
        <v>7722</v>
      </c>
      <c r="D32" s="312"/>
      <c r="E32" s="314"/>
      <c r="F32" s="316"/>
      <c r="G32" s="304"/>
      <c r="H32" s="340"/>
      <c r="I32" s="227">
        <v>9784032031201</v>
      </c>
      <c r="J32" s="310"/>
      <c r="K32" s="297" t="s">
        <v>7722</v>
      </c>
      <c r="L32" s="312"/>
      <c r="M32" s="314"/>
      <c r="N32" s="316"/>
      <c r="O32" s="304"/>
      <c r="P32" s="329"/>
      <c r="Q32" s="318"/>
      <c r="R32" s="225" t="s">
        <v>7935</v>
      </c>
      <c r="S32" s="310"/>
      <c r="T32" s="297" t="s">
        <v>7903</v>
      </c>
      <c r="U32" s="312"/>
      <c r="V32" s="314"/>
      <c r="W32" s="316"/>
      <c r="X32" s="304"/>
      <c r="Y32" s="306"/>
      <c r="Z32" s="308"/>
    </row>
    <row r="33" spans="1:26" s="187" customFormat="1" ht="21.6" customHeight="1" x14ac:dyDescent="0.45">
      <c r="A33" s="294" t="s">
        <v>7799</v>
      </c>
      <c r="B33" s="309" t="s">
        <v>7888</v>
      </c>
      <c r="C33" s="295" t="s">
        <v>7888</v>
      </c>
      <c r="D33" s="311" t="str">
        <f xml:space="preserve">
IF(C34="ア",VLOOKUP(A34,ア!$A:$C,2,FALSE),
IF(C34="イ",VLOOKUP(A34,イ!$A:$C,2,FALSE),
IF(C34="ウ",HLOOKUP(A34,ウ!$1:$6,4,FALSE),
IF(C34="エ",VLOOKUP(A34,エ!$A:$E,4,FALSE),""))))</f>
        <v>06-1　偕　成　社</v>
      </c>
      <c r="E33" s="313" t="str">
        <f xml:space="preserve">
IF(C34="ア",VLOOKUP(A34,ア!$A:$C,3,FALSE),
IF(C34="イ",VLOOKUP(A34,イ!$A:$C,3,FALSE),
IF(C34="ウ",HLOOKUP(A34,ウ!$1:$6,5,FALSE)&amp;HLOOKUP(A34,ウ!$1:$6,6,FALSE),
IF(C34="エ",VLOOKUP(A34,エ!$A:$E,4,FALSE),""))))</f>
        <v>まついのりこ・
あかちゃんのほん３集（３）おおきくなった！</v>
      </c>
      <c r="F33" s="315" t="s">
        <v>7683</v>
      </c>
      <c r="G33" s="303" t="s">
        <v>7942</v>
      </c>
      <c r="H33" s="343" t="s">
        <v>7895</v>
      </c>
      <c r="I33" s="298" t="s">
        <v>7800</v>
      </c>
      <c r="J33" s="309" t="s">
        <v>7888</v>
      </c>
      <c r="K33" s="295" t="s">
        <v>7888</v>
      </c>
      <c r="L33" s="311" t="str">
        <f xml:space="preserve">
IF(K34="ア",VLOOKUP(I34,ア!$A:$C,2,FALSE),
IF(K34="イ",VLOOKUP(I34,イ!$A:$C,2,FALSE),
IF(K34="ウ",HLOOKUP(I34,ウ!$1:$6,4,FALSE),
IF(K34="エ",VLOOKUP(I34,エ!$A:$E,4,FALSE),""))))</f>
        <v>12-2　小　学　館</v>
      </c>
      <c r="M33" s="313" t="str">
        <f xml:space="preserve">
IF(K34="ア",VLOOKUP(I34,ア!$A:$C,3,FALSE),
IF(K34="イ",VLOOKUP(I34,イ!$A:$C,3,FALSE),
IF(K34="ウ",HLOOKUP(I34,ウ!$1:$6,5,FALSE)&amp;HLOOKUP(I34,ウ!$1:$6,6,FALSE),
IF(K34="エ",VLOOKUP(I34,エ!$A:$E,4,FALSE),""))))</f>
        <v>21世紀幼稚園百科６かずあそび１・２・３</v>
      </c>
      <c r="N33" s="315" t="s">
        <v>7683</v>
      </c>
      <c r="O33" s="303" t="s">
        <v>7900</v>
      </c>
      <c r="P33" s="326" t="s">
        <v>7896</v>
      </c>
      <c r="Q33" s="317"/>
      <c r="R33" s="294" t="s">
        <v>7801</v>
      </c>
      <c r="S33" s="309" t="s">
        <v>7931</v>
      </c>
      <c r="T33" s="295" t="s">
        <v>7931</v>
      </c>
      <c r="U33" s="311" t="str">
        <f xml:space="preserve">
IF(T34="ア",VLOOKUP(R34,ア!$A:$C,2,FALSE),
IF(T34="イ",VLOOKUP(R34,イ!$A:$C,2,FALSE),
IF(T34="ウ",HLOOKUP(R34,ウ!$1:$6,4,FALSE),
IF(T34="エ",VLOOKUP(R34,エ!$A:$E,4,FALSE),""))))</f>
        <v>東書</v>
      </c>
      <c r="V33" s="313" t="str">
        <f xml:space="preserve">
IF(T34="ア",VLOOKUP(R34,ア!$A:$C,3,FALSE),
IF(T34="イ",VLOOKUP(R34,イ!$A:$C,3,FALSE),
IF(T34="ウ",HLOOKUP(R34,ウ!$1:$6,5,FALSE)&amp;HLOOKUP(R34,ウ!$1:$6,6,FALSE),
IF(T34="エ",VLOOKUP(R34,エ!$A:$E,4,FALSE),""))))</f>
        <v>新編　新しいほけん　３・４</v>
      </c>
      <c r="W33" s="315" t="s">
        <v>7681</v>
      </c>
      <c r="X33" s="303" t="s">
        <v>7901</v>
      </c>
      <c r="Y33" s="305" t="s">
        <v>7898</v>
      </c>
      <c r="Z33" s="307"/>
    </row>
    <row r="34" spans="1:26" s="187" customFormat="1" ht="21.6" customHeight="1" x14ac:dyDescent="0.45">
      <c r="A34" s="225">
        <v>9784031024907</v>
      </c>
      <c r="B34" s="310"/>
      <c r="C34" s="297" t="s">
        <v>7722</v>
      </c>
      <c r="D34" s="312"/>
      <c r="E34" s="314"/>
      <c r="F34" s="316"/>
      <c r="G34" s="304"/>
      <c r="H34" s="340"/>
      <c r="I34" s="227">
        <v>9784092240063</v>
      </c>
      <c r="J34" s="310"/>
      <c r="K34" s="297" t="s">
        <v>7722</v>
      </c>
      <c r="L34" s="312"/>
      <c r="M34" s="314"/>
      <c r="N34" s="316"/>
      <c r="O34" s="304"/>
      <c r="P34" s="329"/>
      <c r="Q34" s="318"/>
      <c r="R34" s="225" t="s">
        <v>7936</v>
      </c>
      <c r="S34" s="310"/>
      <c r="T34" s="297" t="s">
        <v>7903</v>
      </c>
      <c r="U34" s="312"/>
      <c r="V34" s="314"/>
      <c r="W34" s="316"/>
      <c r="X34" s="304"/>
      <c r="Y34" s="306"/>
      <c r="Z34" s="308"/>
    </row>
    <row r="35" spans="1:26" s="187" customFormat="1" ht="21.6" customHeight="1" x14ac:dyDescent="0.45">
      <c r="A35" s="294" t="s">
        <v>7802</v>
      </c>
      <c r="B35" s="309" t="s">
        <v>7887</v>
      </c>
      <c r="C35" s="295" t="s">
        <v>7887</v>
      </c>
      <c r="D35" s="311" t="str">
        <f xml:space="preserve">
IF(C36="ア",VLOOKUP(A36,ア!$A:$C,2,FALSE),
IF(C36="イ",VLOOKUP(A36,イ!$A:$C,2,FALSE),
IF(C36="ウ",HLOOKUP(A36,ウ!$1:$6,4,FALSE),
IF(C36="エ",VLOOKUP(A36,エ!$A:$E,4,FALSE),""))))</f>
        <v>06-1　偕　成　社</v>
      </c>
      <c r="E35" s="313" t="str">
        <f xml:space="preserve">
IF(C36="ア",VLOOKUP(A36,ア!$A:$C,3,FALSE),
IF(C36="イ",VLOOKUP(A36,イ!$A:$C,3,FALSE),
IF(C36="ウ",HLOOKUP(A36,ウ!$1:$6,5,FALSE)&amp;HLOOKUP(A36,ウ!$1:$6,6,FALSE),
IF(C36="エ",VLOOKUP(A36,エ!$A:$E,4,FALSE),""))))</f>
        <v>木村裕一・しかけ
（１２）げんきにごあいさつ</v>
      </c>
      <c r="F35" s="315" t="s">
        <v>7683</v>
      </c>
      <c r="G35" s="303" t="s">
        <v>7922</v>
      </c>
      <c r="H35" s="343" t="s">
        <v>7891</v>
      </c>
      <c r="I35" s="298" t="s">
        <v>7803</v>
      </c>
      <c r="J35" s="309" t="s">
        <v>7887</v>
      </c>
      <c r="K35" s="295" t="s">
        <v>7887</v>
      </c>
      <c r="L35" s="311" t="str">
        <f xml:space="preserve">
IF(K36="ア",VLOOKUP(I36,ア!$A:$C,2,FALSE),
IF(K36="イ",VLOOKUP(I36,イ!$A:$C,2,FALSE),
IF(K36="ウ",HLOOKUP(I36,ウ!$1:$6,4,FALSE),
IF(K36="エ",VLOOKUP(I36,エ!$A:$E,4,FALSE),""))))</f>
        <v>06-1　偕　成　社</v>
      </c>
      <c r="M35" s="313" t="str">
        <f xml:space="preserve">
IF(K36="ア",VLOOKUP(I36,ア!$A:$C,3,FALSE),
IF(K36="イ",VLOOKUP(I36,イ!$A:$C,3,FALSE),
IF(K36="ウ",HLOOKUP(I36,ウ!$1:$6,5,FALSE)&amp;HLOOKUP(I36,ウ!$1:$6,6,FALSE),
IF(K36="エ",VLOOKUP(I36,エ!$A:$E,4,FALSE),""))))</f>
        <v>木村裕一・しかけ
（１２）げんきにごあいさつ</v>
      </c>
      <c r="N35" s="315" t="s">
        <v>7683</v>
      </c>
      <c r="O35" s="303" t="s">
        <v>7923</v>
      </c>
      <c r="P35" s="326" t="s">
        <v>7891</v>
      </c>
      <c r="Q35" s="317" t="s">
        <v>7892</v>
      </c>
      <c r="R35" s="294" t="s">
        <v>7804</v>
      </c>
      <c r="S35" s="309" t="s">
        <v>7893</v>
      </c>
      <c r="T35" s="295" t="s">
        <v>7893</v>
      </c>
      <c r="U35" s="311" t="str">
        <f xml:space="preserve">
IF(T36="ア",VLOOKUP(R36,ア!$A:$C,2,FALSE),
IF(T36="イ",VLOOKUP(R36,イ!$A:$C,2,FALSE),
IF(T36="ウ",HLOOKUP(R36,ウ!$1:$6,4,FALSE),
IF(T36="エ",VLOOKUP(R36,エ!$A:$E,4,FALSE),""))))</f>
        <v>東書</v>
      </c>
      <c r="V35" s="313" t="str">
        <f xml:space="preserve">
IF(T36="ア",VLOOKUP(R36,ア!$A:$C,3,FALSE),
IF(T36="イ",VLOOKUP(R36,イ!$A:$C,3,FALSE),
IF(T36="ウ",HLOOKUP(R36,ウ!$1:$6,5,FALSE)&amp;HLOOKUP(R36,ウ!$1:$6,6,FALSE),
IF(T36="エ",VLOOKUP(R36,エ!$A:$E,4,FALSE),""))))</f>
        <v>新編　新しいどうとく　３</v>
      </c>
      <c r="W35" s="315" t="s">
        <v>7681</v>
      </c>
      <c r="X35" s="303" t="s">
        <v>7901</v>
      </c>
      <c r="Y35" s="305" t="s">
        <v>7897</v>
      </c>
      <c r="Z35" s="307"/>
    </row>
    <row r="36" spans="1:26" s="187" customFormat="1" ht="21.6" customHeight="1" x14ac:dyDescent="0.45">
      <c r="A36" s="225">
        <v>9784033401201</v>
      </c>
      <c r="B36" s="310"/>
      <c r="C36" s="297" t="s">
        <v>7722</v>
      </c>
      <c r="D36" s="312"/>
      <c r="E36" s="314"/>
      <c r="F36" s="316"/>
      <c r="G36" s="304"/>
      <c r="H36" s="340"/>
      <c r="I36" s="227">
        <v>9784033401201</v>
      </c>
      <c r="J36" s="310"/>
      <c r="K36" s="297" t="s">
        <v>7722</v>
      </c>
      <c r="L36" s="312"/>
      <c r="M36" s="314"/>
      <c r="N36" s="316"/>
      <c r="O36" s="304"/>
      <c r="P36" s="329"/>
      <c r="Q36" s="318"/>
      <c r="R36" s="225" t="s">
        <v>7945</v>
      </c>
      <c r="S36" s="310"/>
      <c r="T36" s="297" t="s">
        <v>7903</v>
      </c>
      <c r="U36" s="312"/>
      <c r="V36" s="314"/>
      <c r="W36" s="316"/>
      <c r="X36" s="304"/>
      <c r="Y36" s="306"/>
      <c r="Z36" s="308"/>
    </row>
    <row r="37" spans="1:26" s="187" customFormat="1" ht="21.6" customHeight="1" x14ac:dyDescent="0.45">
      <c r="A37" s="294" t="s">
        <v>7805</v>
      </c>
      <c r="B37" s="309" t="s">
        <v>7889</v>
      </c>
      <c r="C37" s="295" t="s">
        <v>7889</v>
      </c>
      <c r="D37" s="311" t="str">
        <f xml:space="preserve">
IF(C38="ア",VLOOKUP(A38,ア!$A:$C,2,FALSE),
IF(C38="イ",VLOOKUP(A38,イ!$A:$C,2,FALSE),
IF(C38="ウ",HLOOKUP(A38,ウ!$1:$6,4,FALSE),
IF(C38="エ",VLOOKUP(A38,エ!$A:$E,4,FALSE),""))))</f>
        <v>27-1　ひかりのくに</v>
      </c>
      <c r="E37" s="313" t="str">
        <f xml:space="preserve">
IF(C38="ア",VLOOKUP(A38,ア!$A:$C,3,FALSE),
IF(C38="イ",VLOOKUP(A38,イ!$A:$C,3,FALSE),
IF(C38="ウ",HLOOKUP(A38,ウ!$1:$6,5,FALSE)&amp;HLOOKUP(A38,ウ!$1:$6,6,FALSE),
IF(C38="エ",VLOOKUP(A38,エ!$A:$E,4,FALSE),""))))</f>
        <v>手あそび指あそび歌あそびブック１</v>
      </c>
      <c r="F37" s="315" t="s">
        <v>7683</v>
      </c>
      <c r="G37" s="303" t="s">
        <v>7922</v>
      </c>
      <c r="H37" s="343" t="s">
        <v>7895</v>
      </c>
      <c r="I37" s="298" t="s">
        <v>7806</v>
      </c>
      <c r="J37" s="309" t="s">
        <v>7889</v>
      </c>
      <c r="K37" s="295" t="s">
        <v>7889</v>
      </c>
      <c r="L37" s="311" t="str">
        <f xml:space="preserve">
IF(K38="ア",VLOOKUP(I38,ア!$A:$C,2,FALSE),
IF(K38="イ",VLOOKUP(I38,イ!$A:$C,2,FALSE),
IF(K38="ウ",HLOOKUP(I38,ウ!$1:$6,4,FALSE),
IF(K38="エ",VLOOKUP(I38,エ!$A:$E,4,FALSE),""))))</f>
        <v>25-1　の　ら　書　店</v>
      </c>
      <c r="M37" s="313" t="str">
        <f xml:space="preserve">
IF(K38="ア",VLOOKUP(I38,ア!$A:$C,3,FALSE),
IF(K38="イ",VLOOKUP(I38,イ!$A:$C,3,FALSE),
IF(K38="ウ",HLOOKUP(I38,ウ!$1:$6,5,FALSE)&amp;HLOOKUP(I38,ウ!$1:$6,6,FALSE),
IF(K38="エ",VLOOKUP(I38,エ!$A:$E,4,FALSE),""))))</f>
        <v>わらべうたで
あそびましょ！</v>
      </c>
      <c r="N37" s="315" t="s">
        <v>7683</v>
      </c>
      <c r="O37" s="303" t="s">
        <v>7923</v>
      </c>
      <c r="P37" s="326" t="s">
        <v>7896</v>
      </c>
      <c r="Q37" s="317"/>
      <c r="R37" s="294" t="s">
        <v>7807</v>
      </c>
      <c r="S37" s="309" t="s">
        <v>7886</v>
      </c>
      <c r="T37" s="295" t="s">
        <v>7886</v>
      </c>
      <c r="U37" s="311" t="str">
        <f xml:space="preserve">
IF(T38="ア",VLOOKUP(R38,ア!$A:$C,2,FALSE),
IF(T38="イ",VLOOKUP(R38,イ!$A:$C,2,FALSE),
IF(T38="ウ",HLOOKUP(R38,ウ!$1:$6,4,FALSE),
IF(T38="エ",VLOOKUP(R38,エ!$A:$E,4,FALSE),""))))</f>
        <v>06-1　偕　成　社</v>
      </c>
      <c r="V37" s="313" t="str">
        <f xml:space="preserve">
IF(T38="ア",VLOOKUP(R38,ア!$A:$C,3,FALSE),
IF(T38="イ",VLOOKUP(R38,イ!$A:$C,3,FALSE),
IF(T38="ウ",HLOOKUP(R38,ウ!$1:$6,5,FALSE)&amp;HLOOKUP(R38,ウ!$1:$6,6,FALSE),
IF(T38="エ",VLOOKUP(R38,エ!$A:$E,4,FALSE),""))))</f>
        <v>五味太郎・言葉図鑑（10）なまえのことば</v>
      </c>
      <c r="W37" s="315" t="s">
        <v>7683</v>
      </c>
      <c r="X37" s="303" t="s">
        <v>7900</v>
      </c>
      <c r="Y37" s="305" t="s">
        <v>7897</v>
      </c>
      <c r="Z37" s="307"/>
    </row>
    <row r="38" spans="1:26" s="187" customFormat="1" ht="21.6" customHeight="1" x14ac:dyDescent="0.45">
      <c r="A38" s="225">
        <v>9784564602290</v>
      </c>
      <c r="B38" s="310"/>
      <c r="C38" s="297" t="s">
        <v>7722</v>
      </c>
      <c r="D38" s="312"/>
      <c r="E38" s="314"/>
      <c r="F38" s="316"/>
      <c r="G38" s="304"/>
      <c r="H38" s="340"/>
      <c r="I38" s="227">
        <v>9784905015116</v>
      </c>
      <c r="J38" s="310"/>
      <c r="K38" s="297" t="s">
        <v>7722</v>
      </c>
      <c r="L38" s="312"/>
      <c r="M38" s="314"/>
      <c r="N38" s="316"/>
      <c r="O38" s="304"/>
      <c r="P38" s="329"/>
      <c r="Q38" s="318"/>
      <c r="R38" s="225">
        <v>9784033431000</v>
      </c>
      <c r="S38" s="310"/>
      <c r="T38" s="297" t="s">
        <v>7722</v>
      </c>
      <c r="U38" s="312"/>
      <c r="V38" s="314"/>
      <c r="W38" s="316"/>
      <c r="X38" s="304"/>
      <c r="Y38" s="306"/>
      <c r="Z38" s="308"/>
    </row>
    <row r="39" spans="1:26" s="187" customFormat="1" ht="21.6" customHeight="1" x14ac:dyDescent="0.45">
      <c r="A39" s="294" t="s">
        <v>7808</v>
      </c>
      <c r="B39" s="309" t="s">
        <v>7890</v>
      </c>
      <c r="C39" s="295" t="s">
        <v>7890</v>
      </c>
      <c r="D39" s="311" t="str">
        <f xml:space="preserve">
IF(C40="ア",VLOOKUP(A40,ア!$A:$C,2,FALSE),
IF(C40="イ",VLOOKUP(A40,イ!$A:$C,2,FALSE),
IF(C40="ウ",HLOOKUP(A40,ウ!$1:$6,4,FALSE),
IF(C40="エ",VLOOKUP(A40,エ!$A:$E,4,FALSE),""))))</f>
        <v>17-1　チ ャ イ ル ド</v>
      </c>
      <c r="E39" s="313" t="str">
        <f xml:space="preserve">
IF(C40="ア",VLOOKUP(A40,ア!$A:$C,3,FALSE),
IF(C40="イ",VLOOKUP(A40,イ!$A:$C,3,FALSE),
IF(C40="ウ",HLOOKUP(A40,ウ!$1:$6,5,FALSE)&amp;HLOOKUP(A40,ウ!$1:$6,6,FALSE),
IF(C40="エ",VLOOKUP(A40,エ!$A:$E,4,FALSE),""))))</f>
        <v>ｔｕｐｅｒａ ｔｕｐｅｒａわくわくワークショップ</v>
      </c>
      <c r="F39" s="315" t="s">
        <v>7683</v>
      </c>
      <c r="G39" s="303" t="s">
        <v>7922</v>
      </c>
      <c r="H39" s="343" t="s">
        <v>7891</v>
      </c>
      <c r="I39" s="298" t="s">
        <v>7809</v>
      </c>
      <c r="J39" s="309" t="s">
        <v>7890</v>
      </c>
      <c r="K39" s="295" t="s">
        <v>7912</v>
      </c>
      <c r="L39" s="311" t="str">
        <f xml:space="preserve">
IF(K40="ア",VLOOKUP(I40,ア!$A:$C,2,FALSE),
IF(K40="イ",VLOOKUP(I40,イ!$A:$C,2,FALSE),
IF(K40="ウ",HLOOKUP(I40,ウ!$1:$6,4,FALSE),
IF(K40="エ",VLOOKUP(I40,エ!$A:$E,4,FALSE),""))))</f>
        <v>17-1　チ ャ イ ル ド</v>
      </c>
      <c r="M39" s="313" t="str">
        <f xml:space="preserve">
IF(K40="ア",VLOOKUP(I40,ア!$A:$C,3,FALSE),
IF(K40="イ",VLOOKUP(I40,イ!$A:$C,3,FALSE),
IF(K40="ウ",HLOOKUP(I40,ウ!$1:$6,5,FALSE)&amp;HLOOKUP(I40,ウ!$1:$6,6,FALSE),
IF(K40="エ",VLOOKUP(I40,エ!$A:$E,4,FALSE),""))))</f>
        <v>ｔｕｐｅｒａ ｔｕｐｅｒａわくわくワークショップ</v>
      </c>
      <c r="N39" s="315" t="s">
        <v>7683</v>
      </c>
      <c r="O39" s="303" t="s">
        <v>7923</v>
      </c>
      <c r="P39" s="326" t="s">
        <v>7891</v>
      </c>
      <c r="Q39" s="317" t="s">
        <v>7892</v>
      </c>
      <c r="R39" s="294" t="s">
        <v>7810</v>
      </c>
      <c r="S39" s="309" t="s">
        <v>7888</v>
      </c>
      <c r="T39" s="295" t="s">
        <v>7888</v>
      </c>
      <c r="U39" s="311" t="str">
        <f xml:space="preserve">
IF(T40="ア",VLOOKUP(R40,ア!$A:$C,2,FALSE),
IF(T40="イ",VLOOKUP(R40,イ!$A:$C,2,FALSE),
IF(T40="ウ",HLOOKUP(R40,ウ!$1:$6,4,FALSE),
IF(T40="エ",VLOOKUP(R40,エ!$A:$E,4,FALSE),""))))</f>
        <v>12-2　小　学　館</v>
      </c>
      <c r="V39" s="313" t="str">
        <f xml:space="preserve">
IF(T40="ア",VLOOKUP(R40,ア!$A:$C,3,FALSE),
IF(T40="イ",VLOOKUP(R40,イ!$A:$C,3,FALSE),
IF(T40="ウ",HLOOKUP(R40,ウ!$1:$6,5,FALSE)&amp;HLOOKUP(R40,ウ!$1:$6,6,FALSE),
IF(T40="エ",VLOOKUP(R40,エ!$A:$E,4,FALSE),""))))</f>
        <v>21世紀幼稚園百科２とけいとじかん</v>
      </c>
      <c r="W39" s="315" t="s">
        <v>7683</v>
      </c>
      <c r="X39" s="303" t="s">
        <v>7900</v>
      </c>
      <c r="Y39" s="305" t="s">
        <v>7897</v>
      </c>
      <c r="Z39" s="307"/>
    </row>
    <row r="40" spans="1:26" s="187" customFormat="1" ht="21.6" customHeight="1" x14ac:dyDescent="0.45">
      <c r="A40" s="225">
        <v>9784805402191</v>
      </c>
      <c r="B40" s="310"/>
      <c r="C40" s="297" t="s">
        <v>7722</v>
      </c>
      <c r="D40" s="312"/>
      <c r="E40" s="314"/>
      <c r="F40" s="316"/>
      <c r="G40" s="304"/>
      <c r="H40" s="340"/>
      <c r="I40" s="227">
        <v>9784805402191</v>
      </c>
      <c r="J40" s="310"/>
      <c r="K40" s="297" t="s">
        <v>7722</v>
      </c>
      <c r="L40" s="312"/>
      <c r="M40" s="314"/>
      <c r="N40" s="316"/>
      <c r="O40" s="304"/>
      <c r="P40" s="329"/>
      <c r="Q40" s="318"/>
      <c r="R40" s="225">
        <v>9784092240025</v>
      </c>
      <c r="S40" s="310"/>
      <c r="T40" s="297" t="s">
        <v>7722</v>
      </c>
      <c r="U40" s="312"/>
      <c r="V40" s="314"/>
      <c r="W40" s="316"/>
      <c r="X40" s="304"/>
      <c r="Y40" s="306"/>
      <c r="Z40" s="308"/>
    </row>
    <row r="41" spans="1:26" s="187" customFormat="1" ht="21.6" customHeight="1" x14ac:dyDescent="0.45">
      <c r="A41" s="294" t="s">
        <v>7811</v>
      </c>
      <c r="B41" s="309" t="s">
        <v>7893</v>
      </c>
      <c r="C41" s="295" t="s">
        <v>7893</v>
      </c>
      <c r="D41" s="311" t="str">
        <f xml:space="preserve">
IF(C42="ア",VLOOKUP(A42,ア!$A:$C,2,FALSE),
IF(C42="イ",VLOOKUP(A42,イ!$A:$C,2,FALSE),
IF(C42="ウ",HLOOKUP(A42,ウ!$1:$6,4,FALSE),
IF(C42="エ",VLOOKUP(A42,エ!$A:$E,4,FALSE),""))))</f>
        <v>06-1　偕　成　社</v>
      </c>
      <c r="E41" s="313" t="str">
        <f xml:space="preserve">
IF(C42="ア",VLOOKUP(A42,ア!$A:$C,3,FALSE),
IF(C42="イ",VLOOKUP(A42,イ!$A:$C,3,FALSE),
IF(C42="ウ",HLOOKUP(A42,ウ!$1:$6,5,FALSE)&amp;HLOOKUP(A42,ウ!$1:$6,6,FALSE),
IF(C42="エ",VLOOKUP(A42,エ!$A:$E,4,FALSE),""))))</f>
        <v>ノンタンあそぼうよ（９）ノンタンのたんじょうび</v>
      </c>
      <c r="F41" s="315" t="s">
        <v>7683</v>
      </c>
      <c r="G41" s="303" t="s">
        <v>7922</v>
      </c>
      <c r="H41" s="343" t="s">
        <v>7902</v>
      </c>
      <c r="I41" s="298" t="s">
        <v>7812</v>
      </c>
      <c r="J41" s="309" t="s">
        <v>7893</v>
      </c>
      <c r="K41" s="295" t="s">
        <v>7893</v>
      </c>
      <c r="L41" s="311" t="str">
        <f xml:space="preserve">
IF(K42="ア",VLOOKUP(I42,ア!$A:$C,2,FALSE),
IF(K42="イ",VLOOKUP(I42,イ!$A:$C,2,FALSE),
IF(K42="ウ",HLOOKUP(I42,ウ!$1:$6,4,FALSE),
IF(K42="エ",VLOOKUP(I42,エ!$A:$E,4,FALSE),""))))</f>
        <v>06-1　偕　成　社</v>
      </c>
      <c r="M41" s="313" t="str">
        <f xml:space="preserve">
IF(K42="ア",VLOOKUP(I42,ア!$A:$C,3,FALSE),
IF(K42="イ",VLOOKUP(I42,イ!$A:$C,3,FALSE),
IF(K42="ウ",HLOOKUP(I42,ウ!$1:$6,5,FALSE)&amp;HLOOKUP(I42,ウ!$1:$6,6,FALSE),
IF(K42="エ",VLOOKUP(I42,エ!$A:$E,4,FALSE),""))))</f>
        <v>ノンタンぶらんこのせて</v>
      </c>
      <c r="N41" s="315" t="s">
        <v>7683</v>
      </c>
      <c r="O41" s="303" t="s">
        <v>7923</v>
      </c>
      <c r="P41" s="326" t="s">
        <v>7896</v>
      </c>
      <c r="Q41" s="317"/>
      <c r="R41" s="294" t="s">
        <v>7813</v>
      </c>
      <c r="S41" s="309" t="s">
        <v>7887</v>
      </c>
      <c r="T41" s="295" t="s">
        <v>7887</v>
      </c>
      <c r="U41" s="311" t="str">
        <f xml:space="preserve">
IF(T42="ア",VLOOKUP(R42,ア!$A:$C,2,FALSE),
IF(T42="イ",VLOOKUP(R42,イ!$A:$C,2,FALSE),
IF(T42="ウ",HLOOKUP(R42,ウ!$1:$6,4,FALSE),
IF(T42="エ",VLOOKUP(R42,エ!$A:$E,4,FALSE),""))))</f>
        <v>27-2　評　論　社</v>
      </c>
      <c r="V41" s="313" t="str">
        <f xml:space="preserve">
IF(T42="ア",VLOOKUP(R42,ア!$A:$C,3,FALSE),
IF(T42="イ",VLOOKUP(R42,イ!$A:$C,3,FALSE),
IF(T42="ウ",HLOOKUP(R42,ウ!$1:$6,5,FALSE)&amp;HLOOKUP(R42,ウ!$1:$6,6,FALSE),
IF(T42="エ",VLOOKUP(R42,エ!$A:$E,4,FALSE),""))))</f>
        <v>しかけ絵本の本棚コロちゃんはどこ？</v>
      </c>
      <c r="W41" s="315" t="s">
        <v>7683</v>
      </c>
      <c r="X41" s="303" t="s">
        <v>7923</v>
      </c>
      <c r="Y41" s="305" t="s">
        <v>7897</v>
      </c>
      <c r="Z41" s="307"/>
    </row>
    <row r="42" spans="1:26" s="187" customFormat="1" ht="21.6" customHeight="1" x14ac:dyDescent="0.45">
      <c r="A42" s="225">
        <v>9784032170900</v>
      </c>
      <c r="B42" s="310"/>
      <c r="C42" s="297" t="s">
        <v>7722</v>
      </c>
      <c r="D42" s="312"/>
      <c r="E42" s="314"/>
      <c r="F42" s="316"/>
      <c r="G42" s="304"/>
      <c r="H42" s="340"/>
      <c r="I42" s="227">
        <v>9784032170108</v>
      </c>
      <c r="J42" s="310"/>
      <c r="K42" s="297" t="s">
        <v>7722</v>
      </c>
      <c r="L42" s="312"/>
      <c r="M42" s="314"/>
      <c r="N42" s="316"/>
      <c r="O42" s="304"/>
      <c r="P42" s="329"/>
      <c r="Q42" s="318"/>
      <c r="R42" s="225">
        <v>9784566002067</v>
      </c>
      <c r="S42" s="310"/>
      <c r="T42" s="297" t="s">
        <v>7722</v>
      </c>
      <c r="U42" s="312"/>
      <c r="V42" s="314"/>
      <c r="W42" s="316"/>
      <c r="X42" s="304"/>
      <c r="Y42" s="306"/>
      <c r="Z42" s="308"/>
    </row>
    <row r="43" spans="1:26" s="187" customFormat="1" ht="21.6" customHeight="1" x14ac:dyDescent="0.45">
      <c r="A43" s="294" t="s">
        <v>7814</v>
      </c>
      <c r="B43" s="309" t="s">
        <v>7886</v>
      </c>
      <c r="C43" s="295" t="s">
        <v>7886</v>
      </c>
      <c r="D43" s="311" t="str">
        <f xml:space="preserve">
IF(C44="ア",VLOOKUP(A44,ア!$A:$C,2,FALSE),
IF(C44="イ",VLOOKUP(A44,イ!$A:$C,2,FALSE),
IF(C44="ウ",HLOOKUP(A44,ウ!$1:$6,4,FALSE),
IF(C44="エ",VLOOKUP(A44,エ!$A:$E,4,FALSE),""))))</f>
        <v>06-1　偕　成　社</v>
      </c>
      <c r="E43" s="313" t="str">
        <f xml:space="preserve">
IF(C44="ア",VLOOKUP(A44,ア!$A:$C,3,FALSE),
IF(C44="イ",VLOOKUP(A44,イ!$A:$C,3,FALSE),
IF(C44="ウ",HLOOKUP(A44,ウ!$1:$6,5,FALSE)&amp;HLOOKUP(A44,ウ!$1:$6,6,FALSE),
IF(C44="エ",VLOOKUP(A44,エ!$A:$E,4,FALSE),""))))</f>
        <v>エリック・カールの絵本はらぺこあおむし</v>
      </c>
      <c r="F43" s="315" t="s">
        <v>7683</v>
      </c>
      <c r="G43" s="303" t="s">
        <v>7899</v>
      </c>
      <c r="H43" s="343" t="s">
        <v>7902</v>
      </c>
      <c r="I43" s="298" t="s">
        <v>7815</v>
      </c>
      <c r="J43" s="309" t="s">
        <v>7886</v>
      </c>
      <c r="K43" s="295" t="s">
        <v>7886</v>
      </c>
      <c r="L43" s="311" t="str">
        <f xml:space="preserve">
IF(K44="ア",VLOOKUP(I44,ア!$A:$C,2,FALSE),
IF(K44="イ",VLOOKUP(I44,イ!$A:$C,2,FALSE),
IF(K44="ウ",HLOOKUP(I44,ウ!$1:$6,4,FALSE),
IF(K44="エ",VLOOKUP(I44,エ!$A:$E,4,FALSE),""))))</f>
        <v>28-1　福　音　館</v>
      </c>
      <c r="M43" s="313" t="str">
        <f xml:space="preserve">
IF(K44="ア",VLOOKUP(I44,ア!$A:$C,3,FALSE),
IF(K44="イ",VLOOKUP(I44,イ!$A:$C,3,FALSE),
IF(K44="ウ",HLOOKUP(I44,ウ!$1:$6,5,FALSE)&amp;HLOOKUP(I44,ウ!$1:$6,6,FALSE),
IF(K44="エ",VLOOKUP(I44,エ!$A:$E,4,FALSE),""))))</f>
        <v>こどものとも絵本おおきなかぶ</v>
      </c>
      <c r="N43" s="315" t="s">
        <v>7683</v>
      </c>
      <c r="O43" s="303" t="s">
        <v>7899</v>
      </c>
      <c r="P43" s="326" t="s">
        <v>7896</v>
      </c>
      <c r="Q43" s="317"/>
      <c r="R43" s="294" t="s">
        <v>7816</v>
      </c>
      <c r="S43" s="309" t="s">
        <v>7889</v>
      </c>
      <c r="T43" s="295" t="s">
        <v>7889</v>
      </c>
      <c r="U43" s="311" t="str">
        <f xml:space="preserve">
IF(T44="ア",VLOOKUP(R44,ア!$A:$C,2,FALSE),
IF(T44="イ",VLOOKUP(R44,イ!$A:$C,2,FALSE),
IF(T44="ウ",HLOOKUP(R44,ウ!$1:$6,4,FALSE),
IF(T44="エ",VLOOKUP(R44,エ!$A:$E,4,FALSE),""))))</f>
        <v>17-1　チ ャ イ ル ド</v>
      </c>
      <c r="V43" s="313" t="str">
        <f xml:space="preserve">
IF(T44="ア",VLOOKUP(R44,ア!$A:$C,3,FALSE),
IF(T44="イ",VLOOKUP(R44,イ!$A:$C,3,FALSE),
IF(T44="ウ",HLOOKUP(R44,ウ!$1:$6,5,FALSE)&amp;HLOOKUP(R44,ウ!$1:$6,6,FALSE),
IF(T44="エ",VLOOKUP(R44,エ!$A:$E,4,FALSE),""))))</f>
        <v>たにぞうの
元気がイチバン！あそびうた</v>
      </c>
      <c r="W43" s="315" t="s">
        <v>7683</v>
      </c>
      <c r="X43" s="303" t="s">
        <v>7923</v>
      </c>
      <c r="Y43" s="305" t="s">
        <v>7897</v>
      </c>
      <c r="Z43" s="307"/>
    </row>
    <row r="44" spans="1:26" s="187" customFormat="1" ht="21.6" customHeight="1" x14ac:dyDescent="0.45">
      <c r="A44" s="225">
        <v>9784033280103</v>
      </c>
      <c r="B44" s="310"/>
      <c r="C44" s="297" t="s">
        <v>7722</v>
      </c>
      <c r="D44" s="312"/>
      <c r="E44" s="314"/>
      <c r="F44" s="316"/>
      <c r="G44" s="304"/>
      <c r="H44" s="340"/>
      <c r="I44" s="227">
        <v>9784834000627</v>
      </c>
      <c r="J44" s="310"/>
      <c r="K44" s="297" t="s">
        <v>7722</v>
      </c>
      <c r="L44" s="312"/>
      <c r="M44" s="314"/>
      <c r="N44" s="316"/>
      <c r="O44" s="304"/>
      <c r="P44" s="329"/>
      <c r="Q44" s="318"/>
      <c r="R44" s="225">
        <v>9784805402160</v>
      </c>
      <c r="S44" s="310"/>
      <c r="T44" s="297" t="s">
        <v>7722</v>
      </c>
      <c r="U44" s="312"/>
      <c r="V44" s="314"/>
      <c r="W44" s="316"/>
      <c r="X44" s="304"/>
      <c r="Y44" s="306"/>
      <c r="Z44" s="308"/>
    </row>
    <row r="45" spans="1:26" s="187" customFormat="1" ht="21.6" customHeight="1" x14ac:dyDescent="0.45">
      <c r="A45" s="294" t="s">
        <v>7817</v>
      </c>
      <c r="B45" s="309" t="s">
        <v>7888</v>
      </c>
      <c r="C45" s="295" t="s">
        <v>7888</v>
      </c>
      <c r="D45" s="311" t="str">
        <f xml:space="preserve">
IF(C46="ア",VLOOKUP(A46,ア!$A:$C,2,FALSE),
IF(C46="イ",VLOOKUP(A46,イ!$A:$C,2,FALSE),
IF(C46="ウ",HLOOKUP(A46,ウ!$1:$6,4,FALSE),
IF(C46="エ",VLOOKUP(A46,エ!$A:$E,4,FALSE),""))))</f>
        <v>16-3　大日本絵画</v>
      </c>
      <c r="E45" s="313" t="str">
        <f xml:space="preserve">
IF(C46="ア",VLOOKUP(A46,ア!$A:$C,3,FALSE),
IF(C46="イ",VLOOKUP(A46,イ!$A:$C,3,FALSE),
IF(C46="ウ",HLOOKUP(A46,ウ!$1:$6,5,FALSE)&amp;HLOOKUP(A46,ウ!$1:$6,6,FALSE),
IF(C46="エ",VLOOKUP(A46,エ!$A:$E,4,FALSE),""))))</f>
        <v>あなあきしかけえほん10ぴきいもむし
だいこうしん</v>
      </c>
      <c r="F45" s="315" t="s">
        <v>7683</v>
      </c>
      <c r="G45" s="303" t="s">
        <v>7899</v>
      </c>
      <c r="H45" s="343" t="s">
        <v>7895</v>
      </c>
      <c r="I45" s="298" t="s">
        <v>7818</v>
      </c>
      <c r="J45" s="309" t="s">
        <v>7888</v>
      </c>
      <c r="K45" s="295" t="s">
        <v>7888</v>
      </c>
      <c r="L45" s="311" t="str">
        <f xml:space="preserve">
IF(K46="ア",VLOOKUP(I46,ア!$A:$C,2,FALSE),
IF(K46="イ",VLOOKUP(I46,イ!$A:$C,2,FALSE),
IF(K46="ウ",HLOOKUP(I46,ウ!$1:$6,4,FALSE),
IF(K46="エ",VLOOKUP(I46,エ!$A:$E,4,FALSE),""))))</f>
        <v>06-1　偕　成　社</v>
      </c>
      <c r="M45" s="313" t="str">
        <f xml:space="preserve">
IF(K46="ア",VLOOKUP(I46,ア!$A:$C,3,FALSE),
IF(K46="イ",VLOOKUP(I46,イ!$A:$C,3,FALSE),
IF(K46="ウ",HLOOKUP(I46,ウ!$1:$6,5,FALSE)&amp;HLOOKUP(I46,ウ!$1:$6,6,FALSE),
IF(K46="エ",VLOOKUP(I46,エ!$A:$E,4,FALSE),""))))</f>
        <v>まついのりこ・
あかちゃんのほん３集（３）おおきくなった！</v>
      </c>
      <c r="N45" s="315" t="s">
        <v>7683</v>
      </c>
      <c r="O45" s="303" t="s">
        <v>7899</v>
      </c>
      <c r="P45" s="326" t="s">
        <v>7896</v>
      </c>
      <c r="Q45" s="317"/>
      <c r="R45" s="294" t="s">
        <v>7819</v>
      </c>
      <c r="S45" s="309" t="s">
        <v>7890</v>
      </c>
      <c r="T45" s="295" t="s">
        <v>7890</v>
      </c>
      <c r="U45" s="311" t="str">
        <f xml:space="preserve">
IF(T46="ア",VLOOKUP(R46,ア!$A:$C,2,FALSE),
IF(T46="イ",VLOOKUP(R46,イ!$A:$C,2,FALSE),
IF(T46="ウ",HLOOKUP(R46,ウ!$1:$6,4,FALSE),
IF(T46="エ",VLOOKUP(R46,エ!$A:$E,4,FALSE),""))))</f>
        <v>28-1　福　音　館</v>
      </c>
      <c r="V45" s="313" t="str">
        <f xml:space="preserve">
IF(T46="ア",VLOOKUP(R46,ア!$A:$C,3,FALSE),
IF(T46="イ",VLOOKUP(R46,イ!$A:$C,3,FALSE),
IF(T46="ウ",HLOOKUP(R46,ウ!$1:$6,5,FALSE)&amp;HLOOKUP(R46,ウ!$1:$6,6,FALSE),
IF(T46="エ",VLOOKUP(R46,エ!$A:$E,4,FALSE),""))))</f>
        <v>かがくのとも絵本やさいでぺったん</v>
      </c>
      <c r="W45" s="315" t="s">
        <v>7683</v>
      </c>
      <c r="X45" s="303" t="s">
        <v>7923</v>
      </c>
      <c r="Y45" s="305" t="s">
        <v>7898</v>
      </c>
      <c r="Z45" s="307"/>
    </row>
    <row r="46" spans="1:26" s="184" customFormat="1" ht="21.6" customHeight="1" thickBot="1" x14ac:dyDescent="0.2">
      <c r="A46" s="225">
        <v>9784499281331</v>
      </c>
      <c r="B46" s="324"/>
      <c r="C46" s="299" t="s">
        <v>7722</v>
      </c>
      <c r="D46" s="325"/>
      <c r="E46" s="319"/>
      <c r="F46" s="320"/>
      <c r="G46" s="304"/>
      <c r="H46" s="344"/>
      <c r="I46" s="228">
        <v>9784031024907</v>
      </c>
      <c r="J46" s="324"/>
      <c r="K46" s="299" t="s">
        <v>7722</v>
      </c>
      <c r="L46" s="325"/>
      <c r="M46" s="319"/>
      <c r="N46" s="320"/>
      <c r="O46" s="321"/>
      <c r="P46" s="327"/>
      <c r="Q46" s="328"/>
      <c r="R46" s="225">
        <v>9784834012118</v>
      </c>
      <c r="S46" s="324"/>
      <c r="T46" s="299" t="s">
        <v>7722</v>
      </c>
      <c r="U46" s="325"/>
      <c r="V46" s="319"/>
      <c r="W46" s="320"/>
      <c r="X46" s="321"/>
      <c r="Y46" s="322"/>
      <c r="Z46" s="323"/>
    </row>
    <row r="47" spans="1:26" s="187" customFormat="1" ht="21.6"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03"/>
      <c r="H47" s="339"/>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t="s">
        <v>7893</v>
      </c>
      <c r="T47" s="301" t="s">
        <v>7893</v>
      </c>
      <c r="U47" s="342" t="str">
        <f xml:space="preserve">
IF(T48="ア",VLOOKUP(R48,ア!$A:$C,2,FALSE),
IF(T48="イ",VLOOKUP(R48,イ!$A:$C,2,FALSE),
IF(T48="ウ",HLOOKUP(R48,ウ!$1:$6,4,FALSE),
IF(T48="エ",VLOOKUP(R48,エ!$A:$E,4,FALSE),""))))</f>
        <v>27-1　ひ か り の く に</v>
      </c>
      <c r="V47" s="341" t="str">
        <f xml:space="preserve">
IF(T48="ア",VLOOKUP(R48,ア!$A:$C,3,FALSE),
IF(T48="イ",VLOOKUP(R48,イ!$A:$C,3,FALSE),
IF(T48="ウ",HLOOKUP(R48,ウ!$1:$6,5,FALSE)&amp;HLOOKUP(R48,ウ!$1:$6,6,FALSE),
IF(T48="エ",VLOOKUP(R48,エ!$A:$E,4,FALSE),""))))</f>
        <v>ゆっくの
こんなときってなんていう？おそとであそぼう</v>
      </c>
      <c r="W47" s="333" t="s">
        <v>7683</v>
      </c>
      <c r="X47" s="303" t="s">
        <v>7923</v>
      </c>
      <c r="Y47" s="335" t="s">
        <v>7897</v>
      </c>
      <c r="Z47" s="336"/>
    </row>
    <row r="48" spans="1:26" s="187" customFormat="1" ht="21.6" customHeight="1" thickBot="1" x14ac:dyDescent="0.5">
      <c r="A48" s="225"/>
      <c r="B48" s="310"/>
      <c r="C48" s="297"/>
      <c r="D48" s="312"/>
      <c r="E48" s="314"/>
      <c r="F48" s="316"/>
      <c r="G48" s="304"/>
      <c r="H48" s="340"/>
      <c r="I48" s="227"/>
      <c r="J48" s="310"/>
      <c r="K48" s="297"/>
      <c r="L48" s="312"/>
      <c r="M48" s="314"/>
      <c r="N48" s="316"/>
      <c r="O48" s="304"/>
      <c r="P48" s="329"/>
      <c r="Q48" s="318"/>
      <c r="R48" s="225">
        <v>9784564242526</v>
      </c>
      <c r="S48" s="310"/>
      <c r="T48" s="297" t="s">
        <v>7722</v>
      </c>
      <c r="U48" s="312"/>
      <c r="V48" s="314"/>
      <c r="W48" s="316"/>
      <c r="X48" s="321"/>
      <c r="Y48" s="306"/>
      <c r="Z48" s="308"/>
    </row>
    <row r="49" spans="1:26" s="187" customFormat="1" ht="21.6"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t="s">
        <v>7886</v>
      </c>
      <c r="T49" s="295" t="s">
        <v>7886</v>
      </c>
      <c r="U49" s="311" t="str">
        <f xml:space="preserve">
IF(T50="ア",VLOOKUP(R50,ア!$A:$C,2,FALSE),
IF(T50="イ",VLOOKUP(R50,イ!$A:$C,2,FALSE),
IF(T50="ウ",HLOOKUP(R50,ウ!$1:$6,4,FALSE),
IF(T50="エ",VLOOKUP(R50,エ!$A:$E,4,FALSE),""))))</f>
        <v>06-1　偕　成　社</v>
      </c>
      <c r="V49" s="313" t="str">
        <f xml:space="preserve">
IF(T50="ア",VLOOKUP(R50,ア!$A:$C,3,FALSE),
IF(T50="イ",VLOOKUP(R50,イ!$A:$C,3,FALSE),
IF(T50="ウ",HLOOKUP(R50,ウ!$1:$6,5,FALSE)&amp;HLOOKUP(R50,ウ!$1:$6,6,FALSE),
IF(T50="エ",VLOOKUP(R50,エ!$A:$E,4,FALSE),""))))</f>
        <v>日本むかし話おむすびころりん</v>
      </c>
      <c r="W49" s="315" t="s">
        <v>7683</v>
      </c>
      <c r="X49" s="303" t="s">
        <v>7899</v>
      </c>
      <c r="Y49" s="305" t="s">
        <v>7897</v>
      </c>
      <c r="Z49" s="307"/>
    </row>
    <row r="50" spans="1:26" s="187" customFormat="1" ht="21.6" customHeight="1" x14ac:dyDescent="0.45">
      <c r="A50" s="225"/>
      <c r="B50" s="310"/>
      <c r="C50" s="297"/>
      <c r="D50" s="312"/>
      <c r="E50" s="314"/>
      <c r="F50" s="316"/>
      <c r="G50" s="304"/>
      <c r="H50" s="329"/>
      <c r="I50" s="227"/>
      <c r="J50" s="310"/>
      <c r="K50" s="297"/>
      <c r="L50" s="312"/>
      <c r="M50" s="314"/>
      <c r="N50" s="316"/>
      <c r="O50" s="304"/>
      <c r="P50" s="329"/>
      <c r="Q50" s="318"/>
      <c r="R50" s="225">
        <v>9784033031507</v>
      </c>
      <c r="S50" s="310"/>
      <c r="T50" s="297" t="s">
        <v>7722</v>
      </c>
      <c r="U50" s="312"/>
      <c r="V50" s="314"/>
      <c r="W50" s="316"/>
      <c r="X50" s="304"/>
      <c r="Y50" s="306"/>
      <c r="Z50" s="308"/>
    </row>
    <row r="51" spans="1:26" s="187" customFormat="1" ht="21.6"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t="s">
        <v>7888</v>
      </c>
      <c r="T51" s="295" t="s">
        <v>7888</v>
      </c>
      <c r="U51" s="311" t="str">
        <f xml:space="preserve">
IF(T52="ア",VLOOKUP(R52,ア!$A:$C,2,FALSE),
IF(T52="イ",VLOOKUP(R52,イ!$A:$C,2,FALSE),
IF(T52="ウ",HLOOKUP(R52,ウ!$1:$6,4,FALSE),
IF(T52="エ",VLOOKUP(R52,エ!$A:$E,4,FALSE),""))))</f>
        <v>10-5　小　峰　書　店</v>
      </c>
      <c r="V51" s="313" t="str">
        <f xml:space="preserve">
IF(T52="ア",VLOOKUP(R52,ア!$A:$C,3,FALSE),
IF(T52="イ",VLOOKUP(R52,イ!$A:$C,3,FALSE),
IF(T52="ウ",HLOOKUP(R52,ウ!$1:$6,5,FALSE)&amp;HLOOKUP(R52,ウ!$1:$6,6,FALSE),
IF(T52="エ",VLOOKUP(R52,エ!$A:$E,4,FALSE),""))))</f>
        <v>くまたんのはじめてシリーズおいしいおいしい
１・２・３</v>
      </c>
      <c r="W51" s="315" t="s">
        <v>7683</v>
      </c>
      <c r="X51" s="303" t="s">
        <v>7899</v>
      </c>
      <c r="Y51" s="305" t="s">
        <v>7897</v>
      </c>
      <c r="Z51" s="307"/>
    </row>
    <row r="52" spans="1:26" s="187" customFormat="1" ht="21.6" customHeight="1" x14ac:dyDescent="0.45">
      <c r="A52" s="225"/>
      <c r="B52" s="310"/>
      <c r="C52" s="297"/>
      <c r="D52" s="312"/>
      <c r="E52" s="314"/>
      <c r="F52" s="316"/>
      <c r="G52" s="304"/>
      <c r="H52" s="329"/>
      <c r="I52" s="227"/>
      <c r="J52" s="310"/>
      <c r="K52" s="297"/>
      <c r="L52" s="312"/>
      <c r="M52" s="314"/>
      <c r="N52" s="316"/>
      <c r="O52" s="304"/>
      <c r="P52" s="329"/>
      <c r="Q52" s="318"/>
      <c r="R52" s="225">
        <v>9784338073028</v>
      </c>
      <c r="S52" s="310"/>
      <c r="T52" s="297" t="s">
        <v>7722</v>
      </c>
      <c r="U52" s="312"/>
      <c r="V52" s="314"/>
      <c r="W52" s="316"/>
      <c r="X52" s="304"/>
      <c r="Y52" s="306"/>
      <c r="Z52" s="308"/>
    </row>
    <row r="53" spans="1:26" s="187" customFormat="1" ht="21.6"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1.6"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1.6"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1.6"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1.6"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1.6"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1.6"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1.6"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1.6"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1.6"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1.6"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1.6"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1.6"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1.6"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1.6"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1.6"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1.6"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1.6"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1.6"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1.6"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1.6"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1.6"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1.6"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1.6"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1.6"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1.6"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1.6"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1.6"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1.6"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1.6"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1.6"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1.6"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1.6"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1.6"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1.6"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1.6"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1.6"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1.6"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1.6"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1.6"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1.6"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1.6"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1.6"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1.6"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1.6"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1.6"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1.6"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1.6"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1.6"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1.6"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1.6"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1.6"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1.6"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1.6"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1.6"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2"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3"/>
      <c r="X107" s="334"/>
      <c r="Y107" s="335"/>
      <c r="Z107" s="336"/>
    </row>
    <row r="108" spans="1:26" s="187" customFormat="1" ht="21.6"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1.6"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1.6"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1.6"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1.6"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1.6"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1.6"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1.6"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1.6"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1.6"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1.6"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1.6"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1.6"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1.6"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1.6"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1.6"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1.6"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1.6"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1.6"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1.6"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1.6"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1.6"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1.6"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1.6"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1.6"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1.6"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1.6"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1.6"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1.6"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ignoredErrors>
    <ignoredError sqref="H31"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岸和田支援学校</v>
      </c>
      <c r="B2" s="286" t="str">
        <f>'様式4・小学部（低）'!W3</f>
        <v>小学部（低）</v>
      </c>
      <c r="C2" s="287">
        <f>集計用!F2</f>
        <v>22</v>
      </c>
      <c r="D2" s="287">
        <f>集計用!G2</f>
        <v>0</v>
      </c>
      <c r="E2" s="287">
        <f>集計用!H2</f>
        <v>21</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21</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H24">IFERROR(_xlfn._xlws.FILTER($C$3:$C$182,($B$3:$B$182=H1)*($D$3:$D$182&lt;&gt;"〇")),"")</f>
        <v>あかちゃんのあそびえほん(１)ごあいさつあそび</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新編　あたらしい　しょしゃ　一</v>
      </c>
      <c r="E4" s="286" t="s">
        <v>7648</v>
      </c>
      <c r="F4" s="286" t="str">
        <v>新編　あたらしい　しょしゃ　一</v>
      </c>
      <c r="H4" s="286" t="str">
        <v>まついのりこ・
あかちゃんのほん３集（３）おおきくなった！</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H5" s="286" t="str">
        <v>木村裕一・しかけ
（１２）げんきにごあいさつ</v>
      </c>
    </row>
    <row r="6" spans="1:10" x14ac:dyDescent="0.45">
      <c r="A6" s="286" t="s">
        <v>2029</v>
      </c>
      <c r="B6" s="286" t="str">
        <f>'様式4・小学部（低）'!C24</f>
        <v>ア</v>
      </c>
      <c r="C6" s="286" t="str">
        <f>'様式4・小学部（低）'!E23</f>
        <v>どきどき　わくわく　新編　あたらしい　せいかつ　上
あしたへ　ジャンプ　新編　新しい　生活　下</v>
      </c>
      <c r="E6" s="286" t="s">
        <v>7648</v>
      </c>
      <c r="F6" s="286" t="str">
        <v>どきどき　わくわく　新編　あたらしい　せいかつ　上
あしたへ　ジャンプ　新編　新しい　生活　下</v>
      </c>
      <c r="H6" s="286" t="str">
        <v>手あそび指あそび歌あそびブック１</v>
      </c>
    </row>
    <row r="7" spans="1:10" x14ac:dyDescent="0.45">
      <c r="A7" s="286" t="s">
        <v>2032</v>
      </c>
      <c r="B7" s="286" t="str">
        <f>'様式4・小学部（低）'!C26</f>
        <v>ア</v>
      </c>
      <c r="C7" s="286" t="str">
        <f>'様式4・小学部（低）'!E25</f>
        <v>小学音楽　おんがくのおくりもの１</v>
      </c>
      <c r="E7" s="286" t="s">
        <v>7648</v>
      </c>
      <c r="F7" s="286" t="str">
        <v>小学音楽　おんがくのおくりもの１</v>
      </c>
      <c r="H7" s="286" t="str">
        <v>ｔｕｐｅｒａ ｔｕｐｅｒａわくわくワークショップ</v>
      </c>
    </row>
    <row r="8" spans="1:10" x14ac:dyDescent="0.45">
      <c r="A8" s="286" t="s">
        <v>2035</v>
      </c>
      <c r="B8" s="286" t="str">
        <f>'様式4・小学部（低）'!C28</f>
        <v>ア</v>
      </c>
      <c r="C8" s="286" t="str">
        <f>'様式4・小学部（低）'!E27</f>
        <v>ずがこうさく１・２上　まるごと　たのしもう
ずがこうさく１・２下　まるごと　たのしもう</v>
      </c>
      <c r="E8" s="286" t="s">
        <v>7648</v>
      </c>
      <c r="F8" s="286" t="str">
        <v>ずがこうさく１・２上　まるごと　たのしもう
ずがこうさく１・２下　まるごと　たのしもう</v>
      </c>
      <c r="H8" s="286" t="str">
        <v>ノンタンあそぼうよ（９）ノンタンのたんじょうび</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c r="H9" s="286" t="str">
        <v>エリック・カールの絵本はらぺこあおむし</v>
      </c>
    </row>
    <row r="10" spans="1:10" x14ac:dyDescent="0.45">
      <c r="A10" s="286" t="s">
        <v>2041</v>
      </c>
      <c r="B10" s="286" t="str">
        <f>'様式4・小学部（低）'!C32</f>
        <v>ウ</v>
      </c>
      <c r="C10" s="286" t="str">
        <f>'様式4・小学部（低）'!E31</f>
        <v>あかちゃんのあそびえほん(１)ごあいさつあそび</v>
      </c>
      <c r="E10" s="286" t="s">
        <v>7648</v>
      </c>
      <c r="F10" s="286" t="str">
        <v>新編　新しい　国語　二上
新編　新しい　国語　二下</v>
      </c>
      <c r="H10" s="286" t="str">
        <v>あなあきしかけえほん10ぴきいもむし
だいこうしん</v>
      </c>
    </row>
    <row r="11" spans="1:10" x14ac:dyDescent="0.45">
      <c r="A11" s="286" t="s">
        <v>2044</v>
      </c>
      <c r="B11" s="286" t="str">
        <f>'様式4・小学部（低）'!C34</f>
        <v>ウ</v>
      </c>
      <c r="C11" s="286" t="str">
        <f>'様式4・小学部（低）'!E33</f>
        <v>まついのりこ・
あかちゃんのほん３集（３）おおきくなった！</v>
      </c>
      <c r="E11" s="286" t="s">
        <v>7648</v>
      </c>
      <c r="F11" s="286" t="str">
        <v>新編　新しい　しょしゃ　二</v>
      </c>
      <c r="H11" s="286" t="str">
        <v>日本の絵本しりとりあいうえお</v>
      </c>
    </row>
    <row r="12" spans="1:10" x14ac:dyDescent="0.45">
      <c r="A12" s="286" t="s">
        <v>2047</v>
      </c>
      <c r="B12" s="286" t="str">
        <f>'様式4・小学部（低）'!C36</f>
        <v>ウ</v>
      </c>
      <c r="C12" s="286" t="str">
        <f>'様式4・小学部（低）'!E35</f>
        <v>木村裕一・しかけ
（１２）げんきにごあいさつ</v>
      </c>
      <c r="E12" s="286" t="s">
        <v>7648</v>
      </c>
      <c r="F12" s="286" t="str">
        <v>新編　新しい算数　２上　考えるって　おもしろい！
新編　新しい算数　２下　考えるって　おもしろい！</v>
      </c>
      <c r="H12" s="286" t="str">
        <v>21世紀幼稚園百科６かずあそび１・２・３</v>
      </c>
    </row>
    <row r="13" spans="1:10" x14ac:dyDescent="0.45">
      <c r="A13" s="286" t="s">
        <v>2050</v>
      </c>
      <c r="B13" s="286" t="str">
        <f>'様式4・小学部（低）'!C38</f>
        <v>ウ</v>
      </c>
      <c r="C13" s="286" t="str">
        <f>'様式4・小学部（低）'!E37</f>
        <v>手あそび指あそび歌あそびブック１</v>
      </c>
      <c r="E13" s="286" t="s">
        <v>7648</v>
      </c>
      <c r="F13" s="286" t="str">
        <v>小学音楽　音楽のおくりもの２</v>
      </c>
      <c r="H13" s="286" t="str">
        <v>わらべうたで
あそびましょ！</v>
      </c>
    </row>
    <row r="14" spans="1:10" x14ac:dyDescent="0.45">
      <c r="A14" s="286" t="s">
        <v>2053</v>
      </c>
      <c r="B14" s="286" t="str">
        <f>'様式4・小学部（低）'!C40</f>
        <v>ウ</v>
      </c>
      <c r="C14" s="286" t="str">
        <f>'様式4・小学部（低）'!E39</f>
        <v>ｔｕｐｅｒａ ｔｕｐｅｒａわくわくワークショップ</v>
      </c>
      <c r="E14" s="286" t="s">
        <v>7648</v>
      </c>
      <c r="F14" s="286" t="str">
        <v>新編　新しい　どうとく　２</v>
      </c>
      <c r="H14" s="286" t="str">
        <v>ノンタンぶらんこのせて</v>
      </c>
    </row>
    <row r="15" spans="1:10" x14ac:dyDescent="0.45">
      <c r="A15" s="286" t="s">
        <v>2056</v>
      </c>
      <c r="B15" s="286" t="str">
        <f>'様式4・小学部（低）'!C42</f>
        <v>ウ</v>
      </c>
      <c r="C15" s="286" t="str">
        <f>'様式4・小学部（低）'!E41</f>
        <v>ノンタンあそぼうよ（９）ノンタンのたんじょうび</v>
      </c>
      <c r="E15" s="286" t="s">
        <v>7648</v>
      </c>
      <c r="F15" s="286" t="str">
        <v>新編　新しい国語　三上
新編　新しい国語　三下</v>
      </c>
      <c r="H15" s="286" t="str">
        <v>こどものとも絵本おおきなかぶ</v>
      </c>
    </row>
    <row r="16" spans="1:10" x14ac:dyDescent="0.45">
      <c r="A16" s="286" t="s">
        <v>2059</v>
      </c>
      <c r="B16" s="286" t="str">
        <f>'様式4・小学部（低）'!C44</f>
        <v>ウ</v>
      </c>
      <c r="C16" s="286" t="str">
        <f>'様式4・小学部（低）'!E43</f>
        <v>エリック・カールの絵本はらぺこあおむし</v>
      </c>
      <c r="E16" s="286" t="s">
        <v>7648</v>
      </c>
      <c r="F16" s="286" t="str">
        <v>新編　新しい書写　三</v>
      </c>
      <c r="H16" s="286" t="str">
        <v>まついのりこ・
あかちゃんのほん３集（３）おおきくなった！</v>
      </c>
    </row>
    <row r="17" spans="1:8" x14ac:dyDescent="0.45">
      <c r="A17" s="286" t="s">
        <v>2062</v>
      </c>
      <c r="B17" s="286" t="str">
        <f>'様式4・小学部（低）'!C46</f>
        <v>ウ</v>
      </c>
      <c r="C17" s="286" t="str">
        <f>'様式4・小学部（低）'!E45</f>
        <v>あなあきしかけえほん10ぴきいもむし
だいこうしん</v>
      </c>
      <c r="E17" s="286" t="s">
        <v>7648</v>
      </c>
      <c r="F17" s="286" t="str">
        <v>新編　新しい社会３</v>
      </c>
      <c r="H17" s="286" t="str">
        <v>五味太郎・言葉図鑑（10）なまえのことば</v>
      </c>
    </row>
    <row r="18" spans="1:8" x14ac:dyDescent="0.45">
      <c r="A18" s="286" t="s">
        <v>2065</v>
      </c>
      <c r="B18" s="286">
        <f>'様式4・小学部（低）'!C48</f>
        <v>0</v>
      </c>
      <c r="C18" s="286" t="str">
        <f>'様式4・小学部（低）'!E47</f>
        <v/>
      </c>
      <c r="E18" s="286" t="s">
        <v>7648</v>
      </c>
      <c r="F18" s="286" t="str">
        <v>新編　新しい地図帳</v>
      </c>
      <c r="H18" s="286" t="str">
        <v>21世紀幼稚園百科２とけいとじかん</v>
      </c>
    </row>
    <row r="19" spans="1:8"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c r="H19" s="286" t="str">
        <v>しかけ絵本の本棚コロちゃんはどこ？</v>
      </c>
    </row>
    <row r="20" spans="1:8" x14ac:dyDescent="0.45">
      <c r="A20" s="286" t="s">
        <v>2067</v>
      </c>
      <c r="B20" s="286">
        <f>'様式4・小学部（低）'!C52</f>
        <v>0</v>
      </c>
      <c r="C20" s="286" t="str">
        <f>'様式4・小学部（低）'!E51</f>
        <v/>
      </c>
      <c r="E20" s="286" t="s">
        <v>7648</v>
      </c>
      <c r="F20" s="286" t="str">
        <v>新編　新しい理科　３</v>
      </c>
      <c r="H20" s="286" t="str">
        <v>たにぞうの
元気がイチバン！あそびうた</v>
      </c>
    </row>
    <row r="21" spans="1:8" x14ac:dyDescent="0.45">
      <c r="A21" s="286" t="s">
        <v>2068</v>
      </c>
      <c r="B21" s="286">
        <f>'様式4・小学部（低）'!C54</f>
        <v>0</v>
      </c>
      <c r="C21" s="286" t="str">
        <f>'様式4・小学部（低）'!E53</f>
        <v/>
      </c>
      <c r="E21" s="286" t="s">
        <v>7648</v>
      </c>
      <c r="F21" s="286" t="str">
        <v>小学音楽　音楽のおくりもの３</v>
      </c>
      <c r="H21" s="286" t="str">
        <v>かがくのとも絵本やさいでぺったん</v>
      </c>
    </row>
    <row r="22" spans="1:8" x14ac:dyDescent="0.45">
      <c r="A22" s="286" t="s">
        <v>2069</v>
      </c>
      <c r="B22" s="286">
        <f>'様式4・小学部（低）'!C56</f>
        <v>0</v>
      </c>
      <c r="C22" s="286" t="str">
        <f>'様式4・小学部（低）'!E55</f>
        <v/>
      </c>
      <c r="E22" s="286" t="s">
        <v>7648</v>
      </c>
      <c r="F22" s="286" t="str">
        <v>図画工作３・４上　ためす　見つける
図画工作３・４下　ためす　見つける</v>
      </c>
      <c r="H22" s="286" t="str">
        <v>ゆっくの
こんなときってなんていう？おそとであそぼう</v>
      </c>
    </row>
    <row r="23" spans="1:8" x14ac:dyDescent="0.45">
      <c r="A23" s="286" t="s">
        <v>2070</v>
      </c>
      <c r="B23" s="286">
        <f>'様式4・小学部（低）'!C58</f>
        <v>0</v>
      </c>
      <c r="C23" s="286" t="str">
        <f>'様式4・小学部（低）'!E57</f>
        <v/>
      </c>
      <c r="E23" s="286" t="s">
        <v>7648</v>
      </c>
      <c r="F23" s="286" t="str">
        <v>新編　新しいほけん　３・４</v>
      </c>
      <c r="H23" s="286" t="str">
        <v>日本むかし話おむすびころりん</v>
      </c>
    </row>
    <row r="24" spans="1:8" x14ac:dyDescent="0.45">
      <c r="A24" s="286" t="s">
        <v>2071</v>
      </c>
      <c r="B24" s="286">
        <f>'様式4・小学部（低）'!C60</f>
        <v>0</v>
      </c>
      <c r="C24" s="286" t="str">
        <f>'様式4・小学部（低）'!E59</f>
        <v/>
      </c>
      <c r="E24" s="286" t="s">
        <v>7648</v>
      </c>
      <c r="F24" s="286" t="str">
        <v>新編　新しいどうとく　３</v>
      </c>
      <c r="H24" s="286" t="str">
        <v>くまたんのはじめてシリーズおいしいおいしい
１・２・３</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新編　新しい　しょしゃ　二</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7648</v>
      </c>
    </row>
    <row r="67" spans="1:5" x14ac:dyDescent="0.45">
      <c r="A67" s="286" t="s">
        <v>2033</v>
      </c>
      <c r="B67" s="286" t="str">
        <f>'様式4・小学部（低）'!K26</f>
        <v>ア</v>
      </c>
      <c r="C67" s="286" t="str">
        <f>'様式4・小学部（低）'!M25</f>
        <v>小学音楽　音楽のおくりもの２</v>
      </c>
      <c r="D67" s="286">
        <f>'様式4・小学部（低）'!Q25</f>
        <v>0</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t="str">
        <f>'様式4・小学部（低）'!K32</f>
        <v>ウ</v>
      </c>
      <c r="C70" s="286" t="str">
        <f>'様式4・小学部（低）'!M31</f>
        <v>日本の絵本しりとりあいうえお</v>
      </c>
      <c r="D70" s="286">
        <f>'様式4・小学部（低）'!Q31</f>
        <v>0</v>
      </c>
      <c r="E70" s="286" t="s">
        <v>7648</v>
      </c>
    </row>
    <row r="71" spans="1:5" x14ac:dyDescent="0.45">
      <c r="A71" s="286" t="s">
        <v>2045</v>
      </c>
      <c r="B71" s="286" t="str">
        <f>'様式4・小学部（低）'!K34</f>
        <v>ウ</v>
      </c>
      <c r="C71" s="286" t="str">
        <f>'様式4・小学部（低）'!M33</f>
        <v>21世紀幼稚園百科６かずあそび１・２・３</v>
      </c>
      <c r="D71" s="286">
        <f>'様式4・小学部（低）'!Q33</f>
        <v>0</v>
      </c>
      <c r="E71" s="286" t="s">
        <v>7648</v>
      </c>
    </row>
    <row r="72" spans="1:5" x14ac:dyDescent="0.45">
      <c r="A72" s="286" t="s">
        <v>2048</v>
      </c>
      <c r="B72" s="286" t="str">
        <f>'様式4・小学部（低）'!K36</f>
        <v>ウ</v>
      </c>
      <c r="C72" s="286" t="str">
        <f>'様式4・小学部（低）'!M35</f>
        <v>木村裕一・しかけ
（１２）げんきにごあいさつ</v>
      </c>
      <c r="D72" s="286" t="str">
        <f>'様式4・小学部（低）'!Q35</f>
        <v>〇</v>
      </c>
      <c r="E72" s="286" t="s">
        <v>7648</v>
      </c>
    </row>
    <row r="73" spans="1:5" x14ac:dyDescent="0.45">
      <c r="A73" s="286" t="s">
        <v>2051</v>
      </c>
      <c r="B73" s="286" t="str">
        <f>'様式4・小学部（低）'!K38</f>
        <v>ウ</v>
      </c>
      <c r="C73" s="286" t="str">
        <f>'様式4・小学部（低）'!M37</f>
        <v>わらべうたで
あそびましょ！</v>
      </c>
      <c r="D73" s="286">
        <f>'様式4・小学部（低）'!Q37</f>
        <v>0</v>
      </c>
      <c r="E73" s="286" t="s">
        <v>7648</v>
      </c>
    </row>
    <row r="74" spans="1:5" x14ac:dyDescent="0.45">
      <c r="A74" s="286" t="s">
        <v>2054</v>
      </c>
      <c r="B74" s="286" t="str">
        <f>'様式4・小学部（低）'!K40</f>
        <v>ウ</v>
      </c>
      <c r="C74" s="286" t="str">
        <f>'様式4・小学部（低）'!M39</f>
        <v>ｔｕｐｅｒａ ｔｕｐｅｒａわくわくワークショップ</v>
      </c>
      <c r="D74" s="286" t="str">
        <f>'様式4・小学部（低）'!Q39</f>
        <v>〇</v>
      </c>
      <c r="E74" s="286" t="s">
        <v>7648</v>
      </c>
    </row>
    <row r="75" spans="1:5" x14ac:dyDescent="0.45">
      <c r="A75" s="286" t="s">
        <v>2057</v>
      </c>
      <c r="B75" s="286" t="str">
        <f>'様式4・小学部（低）'!K42</f>
        <v>ウ</v>
      </c>
      <c r="C75" s="286" t="str">
        <f>'様式4・小学部（低）'!M41</f>
        <v>ノンタンぶらんこのせて</v>
      </c>
      <c r="D75" s="286">
        <f>'様式4・小学部（低）'!Q41</f>
        <v>0</v>
      </c>
      <c r="E75" s="286" t="s">
        <v>7648</v>
      </c>
    </row>
    <row r="76" spans="1:5" x14ac:dyDescent="0.45">
      <c r="A76" s="286" t="s">
        <v>2060</v>
      </c>
      <c r="B76" s="286" t="str">
        <f>'様式4・小学部（低）'!K44</f>
        <v>ウ</v>
      </c>
      <c r="C76" s="286" t="str">
        <f>'様式4・小学部（低）'!M43</f>
        <v>こどものとも絵本おおきなかぶ</v>
      </c>
      <c r="D76" s="286">
        <f>'様式4・小学部（低）'!Q43</f>
        <v>0</v>
      </c>
      <c r="E76" s="286" t="s">
        <v>7648</v>
      </c>
    </row>
    <row r="77" spans="1:5" x14ac:dyDescent="0.45">
      <c r="A77" s="286" t="s">
        <v>2063</v>
      </c>
      <c r="B77" s="286" t="str">
        <f>'様式4・小学部（低）'!K46</f>
        <v>ウ</v>
      </c>
      <c r="C77" s="286" t="str">
        <f>'様式4・小学部（低）'!M45</f>
        <v>まついのりこ・
あかちゃんのほん３集（３）おおきくなった！</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新編　新しい書写　三</v>
      </c>
      <c r="D124" s="286">
        <f>'様式4・小学部（低）'!Z19</f>
        <v>0</v>
      </c>
    </row>
    <row r="125" spans="1:5" x14ac:dyDescent="0.45">
      <c r="A125" s="286" t="s">
        <v>2028</v>
      </c>
      <c r="B125" s="286" t="str">
        <f>'様式4・小学部（低）'!T22</f>
        <v>ア</v>
      </c>
      <c r="C125" s="286" t="str">
        <f>'様式4・小学部（低）'!V21</f>
        <v>新編　新しい社会３</v>
      </c>
      <c r="D125" s="286">
        <f>'様式4・小学部（低）'!Z21</f>
        <v>0</v>
      </c>
    </row>
    <row r="126" spans="1:5" x14ac:dyDescent="0.45">
      <c r="A126" s="286" t="s">
        <v>2031</v>
      </c>
      <c r="B126" s="286" t="str">
        <f>'様式4・小学部（低）'!T24</f>
        <v>ア</v>
      </c>
      <c r="C126" s="286" t="str">
        <f>'様式4・小学部（低）'!V23</f>
        <v>新編　新しい地図帳</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新編　新しい理科　３</v>
      </c>
      <c r="D128" s="286">
        <f>'様式4・小学部（低）'!Z27</f>
        <v>0</v>
      </c>
    </row>
    <row r="129" spans="1:4" x14ac:dyDescent="0.45">
      <c r="A129" s="286" t="s">
        <v>2040</v>
      </c>
      <c r="B129" s="286" t="str">
        <f>'様式4・小学部（低）'!T30</f>
        <v>ア</v>
      </c>
      <c r="C129" s="286" t="str">
        <f>'様式4・小学部（低）'!V29</f>
        <v>小学音楽　音楽のおくりもの３</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ア</v>
      </c>
      <c r="C131" s="286" t="str">
        <f>'様式4・小学部（低）'!V33</f>
        <v>新編　新しいほけん　３・４</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t="str">
        <f>'様式4・小学部（低）'!T38</f>
        <v>ウ</v>
      </c>
      <c r="C133" s="286" t="str">
        <f>'様式4・小学部（低）'!V37</f>
        <v>五味太郎・言葉図鑑（10）なまえのことば</v>
      </c>
      <c r="D133" s="286">
        <f>'様式4・小学部（低）'!Z37</f>
        <v>0</v>
      </c>
    </row>
    <row r="134" spans="1:4" x14ac:dyDescent="0.45">
      <c r="A134" s="286" t="s">
        <v>2055</v>
      </c>
      <c r="B134" s="286" t="str">
        <f>'様式4・小学部（低）'!T40</f>
        <v>ウ</v>
      </c>
      <c r="C134" s="286" t="str">
        <f>'様式4・小学部（低）'!V39</f>
        <v>21世紀幼稚園百科２とけいとじかん</v>
      </c>
      <c r="D134" s="286">
        <f>'様式4・小学部（低）'!Z39</f>
        <v>0</v>
      </c>
    </row>
    <row r="135" spans="1:4" x14ac:dyDescent="0.45">
      <c r="A135" s="286" t="s">
        <v>2058</v>
      </c>
      <c r="B135" s="286" t="str">
        <f>'様式4・小学部（低）'!T42</f>
        <v>ウ</v>
      </c>
      <c r="C135" s="286" t="str">
        <f>'様式4・小学部（低）'!V41</f>
        <v>しかけ絵本の本棚コロちゃんはどこ？</v>
      </c>
      <c r="D135" s="286">
        <f>'様式4・小学部（低）'!Z41</f>
        <v>0</v>
      </c>
    </row>
    <row r="136" spans="1:4" x14ac:dyDescent="0.45">
      <c r="A136" s="286" t="s">
        <v>2061</v>
      </c>
      <c r="B136" s="286" t="str">
        <f>'様式4・小学部（低）'!T44</f>
        <v>ウ</v>
      </c>
      <c r="C136" s="286" t="str">
        <f>'様式4・小学部（低）'!V43</f>
        <v>たにぞうの
元気がイチバン！あそびうた</v>
      </c>
      <c r="D136" s="286">
        <f>'様式4・小学部（低）'!Z43</f>
        <v>0</v>
      </c>
    </row>
    <row r="137" spans="1:4" x14ac:dyDescent="0.45">
      <c r="A137" s="286" t="s">
        <v>2064</v>
      </c>
      <c r="B137" s="286" t="str">
        <f>'様式4・小学部（低）'!T46</f>
        <v>ウ</v>
      </c>
      <c r="C137" s="286" t="str">
        <f>'様式4・小学部（低）'!V45</f>
        <v>かがくのとも絵本やさいでぺったん</v>
      </c>
      <c r="D137" s="286">
        <f>'様式4・小学部（低）'!Z45</f>
        <v>0</v>
      </c>
    </row>
    <row r="138" spans="1:4" x14ac:dyDescent="0.45">
      <c r="A138" s="286" t="s">
        <v>1970</v>
      </c>
      <c r="B138" s="286" t="str">
        <f>'様式4・小学部（低）'!T48</f>
        <v>ウ</v>
      </c>
      <c r="C138" s="286" t="str">
        <f>'様式4・小学部（低）'!V47</f>
        <v>ゆっくの
こんなときってなんていう？おそとであそぼう</v>
      </c>
      <c r="D138" s="286">
        <f>'様式4・小学部（低）'!Z47</f>
        <v>0</v>
      </c>
    </row>
    <row r="139" spans="1:4" x14ac:dyDescent="0.45">
      <c r="A139" s="286" t="s">
        <v>1971</v>
      </c>
      <c r="B139" s="286" t="str">
        <f>'様式4・小学部（低）'!T50</f>
        <v>ウ</v>
      </c>
      <c r="C139" s="286" t="str">
        <f>'様式4・小学部（低）'!V49</f>
        <v>日本むかし話おむすびころりん</v>
      </c>
      <c r="D139" s="286">
        <f>'様式4・小学部（低）'!Z49</f>
        <v>0</v>
      </c>
    </row>
    <row r="140" spans="1:4" x14ac:dyDescent="0.45">
      <c r="A140" s="286" t="s">
        <v>1972</v>
      </c>
      <c r="B140" s="286" t="str">
        <f>'様式4・小学部（低）'!T52</f>
        <v>ウ</v>
      </c>
      <c r="C140" s="286" t="str">
        <f>'様式4・小学部（低）'!V51</f>
        <v>くまたんのはじめてシリーズおいしいおいしい
１・２・３</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9" zoomScale="85" zoomScaleNormal="100" zoomScaleSheetLayoutView="85" workbookViewId="0">
      <selection activeCell="F35" sqref="F35:F3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1" t="str">
        <f>'様式4・小学部（低）'!W3</f>
        <v>小学部（低）</v>
      </c>
      <c r="B1" s="382"/>
      <c r="C1" s="383" t="s">
        <v>5528</v>
      </c>
      <c r="D1" s="384"/>
      <c r="E1" s="157"/>
      <c r="F1" s="385"/>
      <c r="G1" s="385"/>
      <c r="H1" s="385"/>
      <c r="I1" s="385"/>
    </row>
    <row r="2" spans="1:9" ht="29.25" customHeight="1" x14ac:dyDescent="0.45">
      <c r="A2" s="386" t="str">
        <f>'様式4・小学部（低）'!F1&amp;"図書選定理由一覧表（支援学校用）"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284"/>
      <c r="F3" s="387" t="str">
        <f>"学校名　　　大阪府立"&amp;'様式4・小学部（低）'!V3&amp;"　　　"&amp;'様式4・小学部（低）'!W3</f>
        <v>学校名　　　大阪府立岸和田支援学校　　　小学部（低）</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5" t="s">
        <v>2017</v>
      </c>
      <c r="B5" s="376"/>
      <c r="C5" s="377"/>
      <c r="D5" s="171"/>
      <c r="E5" s="171"/>
    </row>
    <row r="6" spans="1:9" ht="20.399999999999999" customHeight="1" x14ac:dyDescent="0.45">
      <c r="A6" s="378"/>
      <c r="B6" s="379"/>
      <c r="C6" s="38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A</v>
      </c>
      <c r="I8" s="197" t="s">
        <v>7915</v>
      </c>
    </row>
    <row r="9" spans="1:9" ht="80.099999999999994" customHeight="1" x14ac:dyDescent="0.45">
      <c r="A9" s="176">
        <v>2</v>
      </c>
      <c r="B9" s="177" t="s">
        <v>2023</v>
      </c>
      <c r="C9" s="178" t="str">
        <f>IF(B9="","",VLOOKUP(B9,'様式4・小学部（低）'!$A$17:$H$136,2,FALSE))</f>
        <v>書写</v>
      </c>
      <c r="D9" s="178" t="str">
        <f>IF(B9="","",VLOOKUP(B9,'様式4・小学部（低）'!$A$17:$H$136,3,FALSE))</f>
        <v>書写</v>
      </c>
      <c r="E9" s="178" t="str">
        <f>IF(B9="","",VLOOKUP(B9,'様式4・小学部（低）'!$A$17:$H$136,4,FALSE))</f>
        <v>東書</v>
      </c>
      <c r="F9" s="179" t="str">
        <f>IF(B9="","",VLOOKUP(B9,'様式4・小学部（低）'!$A$17:$H$136,5,FALSE))</f>
        <v>新編　あたらしい　しょしゃ　一</v>
      </c>
      <c r="G9" s="179" t="str">
        <f>IF(B9="","",VLOOKUP(B9,'様式4・小学部（低）'!$A$17:$H$136,6,FALSE))</f>
        <v>凖</v>
      </c>
      <c r="H9" s="179" t="str">
        <f>IF(B9="","",VLOOKUP(B9,'様式4・小学部（低）'!$A$17:$H$136,7,FALSE))</f>
        <v>A</v>
      </c>
      <c r="I9" s="197" t="s">
        <v>7916</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A</v>
      </c>
      <c r="I10" s="197" t="s">
        <v>7917</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A</v>
      </c>
      <c r="I11" s="197" t="s">
        <v>7918</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教出</v>
      </c>
      <c r="F12" s="179" t="str">
        <f>IF(B12="","",VLOOKUP(B12,'様式4・小学部（低）'!$A$17:$H$136,5,FALSE))</f>
        <v>小学音楽　おんがくのおくりもの１</v>
      </c>
      <c r="G12" s="179" t="str">
        <f>IF(B12="","",VLOOKUP(B12,'様式4・小学部（低）'!$A$17:$H$136,6,FALSE))</f>
        <v>凖</v>
      </c>
      <c r="H12" s="179" t="str">
        <f>IF(B12="","",VLOOKUP(B12,'様式4・小学部（低）'!$A$17:$H$136,7,FALSE))</f>
        <v>A</v>
      </c>
      <c r="I12" s="197" t="s">
        <v>7919</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A</v>
      </c>
      <c r="I13" s="197" t="s">
        <v>7920</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A</v>
      </c>
      <c r="I14" s="197" t="s">
        <v>7955</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06-1　偕　成　社</v>
      </c>
      <c r="F15" s="179" t="str">
        <f>IF(B15="","",VLOOKUP(B15,'様式4・小学部（低）'!$A$17:$H$136,5,FALSE))</f>
        <v>あかちゃんのあそびえほん(１)ごあいさつあそび</v>
      </c>
      <c r="G15" s="179" t="str">
        <f>IF(B15="","",VLOOKUP(B15,'様式4・小学部（低）'!$A$17:$H$136,6,FALSE))</f>
        <v>知</v>
      </c>
      <c r="H15" s="179" t="str">
        <f>IF(B15="","",VLOOKUP(B15,'様式4・小学部（低）'!$A$17:$H$136,7,FALSE))</f>
        <v>B</v>
      </c>
      <c r="I15" s="197" t="s">
        <v>7954</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06-1　偕　成　社</v>
      </c>
      <c r="F16" s="179" t="str">
        <f>IF(B16="","",VLOOKUP(B16,'様式4・小学部（低）'!$A$17:$H$136,5,FALSE))</f>
        <v>まついのりこ・
あかちゃんのほん３集（３）おおきくなった！</v>
      </c>
      <c r="G16" s="179" t="str">
        <f>IF(B16="","",VLOOKUP(B16,'様式4・小学部（低）'!$A$17:$H$136,6,FALSE))</f>
        <v>知</v>
      </c>
      <c r="H16" s="179" t="str">
        <f>IF(B16="","",VLOOKUP(B16,'様式4・小学部（低）'!$A$17:$H$136,7,FALSE))</f>
        <v>B</v>
      </c>
      <c r="I16" s="197" t="s">
        <v>7953</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06-1　偕　成　社</v>
      </c>
      <c r="F17" s="179" t="str">
        <f>IF(B17="","",VLOOKUP(B17,'様式4・小学部（低）'!$A$17:$H$136,5,FALSE))</f>
        <v>木村裕一・しかけ
（１２）げんきにごあいさつ</v>
      </c>
      <c r="G17" s="179" t="str">
        <f>IF(B17="","",VLOOKUP(B17,'様式4・小学部（低）'!$A$17:$H$136,6,FALSE))</f>
        <v>知</v>
      </c>
      <c r="H17" s="179" t="str">
        <f>IF(B17="","",VLOOKUP(B17,'様式4・小学部（低）'!$A$17:$H$136,7,FALSE))</f>
        <v>B・C</v>
      </c>
      <c r="I17" s="197" t="s">
        <v>7921</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27-1　ひかりのくに</v>
      </c>
      <c r="F18" s="179" t="str">
        <f>IF(B18="","",VLOOKUP(B18,'様式4・小学部（低）'!$A$17:$H$136,5,FALSE))</f>
        <v>手あそび指あそび歌あそびブック１</v>
      </c>
      <c r="G18" s="179" t="str">
        <f>IF(B18="","",VLOOKUP(B18,'様式4・小学部（低）'!$A$17:$H$136,6,FALSE))</f>
        <v>知</v>
      </c>
      <c r="H18" s="179" t="str">
        <f>IF(B18="","",VLOOKUP(B18,'様式4・小学部（低）'!$A$17:$H$136,7,FALSE))</f>
        <v>B・C</v>
      </c>
      <c r="I18" s="197" t="s">
        <v>7952</v>
      </c>
    </row>
    <row r="19" spans="1:9" ht="80.099999999999994" customHeight="1" x14ac:dyDescent="0.45">
      <c r="A19" s="176">
        <v>12</v>
      </c>
      <c r="B19" s="177" t="s">
        <v>2053</v>
      </c>
      <c r="C19" s="178" t="str">
        <f>IF(B19="","",VLOOKUP(B19,'様式4・小学部（低）'!$A$17:$H$136,2,FALSE))</f>
        <v>図画工作</v>
      </c>
      <c r="D19" s="178" t="str">
        <f>IF(B19="","",VLOOKUP(B19,'様式4・小学部（低）'!$A$17:$H$136,3,FALSE))</f>
        <v>図画工作</v>
      </c>
      <c r="E19" s="178" t="str">
        <f>IF(B19="","",VLOOKUP(B19,'様式4・小学部（低）'!$A$17:$H$136,4,FALSE))</f>
        <v>17-1　チ ャ イ ル ド</v>
      </c>
      <c r="F19" s="179" t="str">
        <f>IF(B19="","",VLOOKUP(B19,'様式4・小学部（低）'!$A$17:$H$136,5,FALSE))</f>
        <v>ｔｕｐｅｒａ ｔｕｐｅｒａわくわくワークショップ</v>
      </c>
      <c r="G19" s="179" t="str">
        <f>IF(B19="","",VLOOKUP(B19,'様式4・小学部（低）'!$A$17:$H$136,6,FALSE))</f>
        <v>知</v>
      </c>
      <c r="H19" s="179" t="str">
        <f>IF(B19="","",VLOOKUP(B19,'様式4・小学部（低）'!$A$17:$H$136,7,FALSE))</f>
        <v>B・C</v>
      </c>
      <c r="I19" s="197" t="s">
        <v>7951</v>
      </c>
    </row>
    <row r="20" spans="1:9" ht="80.099999999999994" customHeight="1" x14ac:dyDescent="0.45">
      <c r="A20" s="176">
        <v>13</v>
      </c>
      <c r="B20" s="177" t="s">
        <v>2056</v>
      </c>
      <c r="C20" s="178" t="str">
        <f>IF(B20="","",VLOOKUP(B20,'様式4・小学部（低）'!$A$17:$H$136,2,FALSE))</f>
        <v>道徳</v>
      </c>
      <c r="D20" s="178" t="str">
        <f>IF(B20="","",VLOOKUP(B20,'様式4・小学部（低）'!$A$17:$H$136,3,FALSE))</f>
        <v>道徳</v>
      </c>
      <c r="E20" s="178" t="str">
        <f>IF(B20="","",VLOOKUP(B20,'様式4・小学部（低）'!$A$17:$H$136,4,FALSE))</f>
        <v>06-1　偕　成　社</v>
      </c>
      <c r="F20" s="179" t="str">
        <f>IF(B20="","",VLOOKUP(B20,'様式4・小学部（低）'!$A$17:$H$136,5,FALSE))</f>
        <v>ノンタンあそぼうよ（９）ノンタンのたんじょうび</v>
      </c>
      <c r="G20" s="179" t="str">
        <f>IF(B20="","",VLOOKUP(B20,'様式4・小学部（低）'!$A$17:$H$136,6,FALSE))</f>
        <v>知</v>
      </c>
      <c r="H20" s="179" t="str">
        <f>IF(B20="","",VLOOKUP(B20,'様式4・小学部（低）'!$A$17:$H$136,7,FALSE))</f>
        <v>B・C</v>
      </c>
      <c r="I20" s="197" t="s">
        <v>7950</v>
      </c>
    </row>
    <row r="21" spans="1:9" ht="80.099999999999994" customHeight="1" x14ac:dyDescent="0.45">
      <c r="A21" s="176">
        <v>14</v>
      </c>
      <c r="B21" s="177" t="s">
        <v>2059</v>
      </c>
      <c r="C21" s="178" t="str">
        <f>IF(B21="","",VLOOKUP(B21,'様式4・小学部（低）'!$A$17:$H$136,2,FALSE))</f>
        <v>国語</v>
      </c>
      <c r="D21" s="178" t="str">
        <f>IF(B21="","",VLOOKUP(B21,'様式4・小学部（低）'!$A$17:$H$136,3,FALSE))</f>
        <v>国語</v>
      </c>
      <c r="E21" s="178" t="str">
        <f>IF(B21="","",VLOOKUP(B21,'様式4・小学部（低）'!$A$17:$H$136,4,FALSE))</f>
        <v>06-1　偕　成　社</v>
      </c>
      <c r="F21" s="179" t="str">
        <f>IF(B21="","",VLOOKUP(B21,'様式4・小学部（低）'!$A$17:$H$136,5,FALSE))</f>
        <v>エリック・カールの絵本はらぺこあおむし</v>
      </c>
      <c r="G21" s="179" t="str">
        <f>IF(B21="","",VLOOKUP(B21,'様式4・小学部（低）'!$A$17:$H$136,6,FALSE))</f>
        <v>知</v>
      </c>
      <c r="H21" s="179" t="str">
        <f>IF(B21="","",VLOOKUP(B21,'様式4・小学部（低）'!$A$17:$H$136,7,FALSE))</f>
        <v>C</v>
      </c>
      <c r="I21" s="197" t="s">
        <v>7949</v>
      </c>
    </row>
    <row r="22" spans="1:9" ht="80.099999999999994" customHeight="1" x14ac:dyDescent="0.45">
      <c r="A22" s="176">
        <v>15</v>
      </c>
      <c r="B22" s="177" t="s">
        <v>2062</v>
      </c>
      <c r="C22" s="178" t="str">
        <f>IF(B22="","",VLOOKUP(B22,'様式4・小学部（低）'!$A$17:$H$136,2,FALSE))</f>
        <v>算数</v>
      </c>
      <c r="D22" s="178" t="str">
        <f>IF(B22="","",VLOOKUP(B22,'様式4・小学部（低）'!$A$17:$H$136,3,FALSE))</f>
        <v>算数</v>
      </c>
      <c r="E22" s="178" t="str">
        <f>IF(B22="","",VLOOKUP(B22,'様式4・小学部（低）'!$A$17:$H$136,4,FALSE))</f>
        <v>16-3　大日本絵画</v>
      </c>
      <c r="F22" s="179" t="str">
        <f>IF(B22="","",VLOOKUP(B22,'様式4・小学部（低）'!$A$17:$H$136,5,FALSE))</f>
        <v>あなあきしかけえほん10ぴきいもむし
だいこうしん</v>
      </c>
      <c r="G22" s="179" t="str">
        <f>IF(B22="","",VLOOKUP(B22,'様式4・小学部（低）'!$A$17:$H$136,6,FALSE))</f>
        <v>知</v>
      </c>
      <c r="H22" s="179" t="str">
        <f>IF(B22="","",VLOOKUP(B22,'様式4・小学部（低）'!$A$17:$H$136,7,FALSE))</f>
        <v>C</v>
      </c>
      <c r="I22" s="197" t="s">
        <v>7948</v>
      </c>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F35" sqref="F35:F3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5526</v>
      </c>
      <c r="D1" s="392"/>
      <c r="E1" s="157"/>
      <c r="F1" s="390" t="s">
        <v>7776</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大阪府立岸和田支援学校　　　小学部（低）</v>
      </c>
      <c r="G3" s="389"/>
      <c r="H3" s="389"/>
    </row>
    <row r="4" spans="1:8" s="35" customFormat="1" ht="20.399999999999999" customHeight="1" x14ac:dyDescent="0.2">
      <c r="A4" s="158"/>
      <c r="B4" s="158"/>
      <c r="C4" s="159"/>
      <c r="D4" s="159"/>
      <c r="E4" s="159"/>
      <c r="F4" s="393"/>
      <c r="G4" s="393"/>
      <c r="H4" s="393"/>
    </row>
    <row r="5" spans="1:8" s="35" customFormat="1" ht="20.399999999999999" customHeight="1" x14ac:dyDescent="0.2">
      <c r="A5" s="388" t="s">
        <v>2017</v>
      </c>
      <c r="B5" s="388"/>
      <c r="C5" s="388"/>
      <c r="D5" s="159"/>
      <c r="E5" s="159"/>
      <c r="F5" s="285" t="s">
        <v>7713</v>
      </c>
      <c r="G5" s="285"/>
      <c r="H5" s="285"/>
    </row>
    <row r="6" spans="1:8" ht="20.399999999999999" customHeight="1" x14ac:dyDescent="0.45">
      <c r="A6" s="388"/>
      <c r="B6" s="388"/>
      <c r="C6" s="388"/>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IF(B8="","",VLOOKUP(B8,'様式4・小学部（低）'!$A$17:$H$136,2,FALSE))</f>
        <v/>
      </c>
      <c r="D8" s="396" t="str">
        <f>IF(B8="","",VLOOKUP(B8,'様式4・小学部（低）'!$A$17:$H$136,3,FALSE))</f>
        <v/>
      </c>
      <c r="E8" s="166" t="str">
        <f>IF(B8="","",VLOOKUP(B8,'様式4・小学部（低）'!$A$17:$H$136,4,FALSE))</f>
        <v/>
      </c>
      <c r="F8" s="167" t="str">
        <f>IF(B8="","",VLOOKUP(B8,'様式4・小学部（低）'!$A$17:$H$136,5,FALSE))</f>
        <v/>
      </c>
      <c r="G8" s="399" t="str">
        <f>IF(B8="","",VLOOKUP(B8,'様式4・小学部（低）'!$A$17:$H$136,7,FALSE))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IF(B11="","",VLOOKUP(B11,'様式4・小学部（低）'!$A$17:$H$136,2,FALSE))</f>
        <v/>
      </c>
      <c r="D11" s="396" t="str">
        <f>IF(B11="","",VLOOKUP(B11,'様式4・小学部（低）'!$A$17:$H$136,3,FALSE))</f>
        <v/>
      </c>
      <c r="E11" s="166" t="str">
        <f>IF(B11="","",VLOOKUP(B11,'様式4・小学部（低）'!$A$17:$H$136,4,FALSE))</f>
        <v/>
      </c>
      <c r="F11" s="167" t="str">
        <f>IF(B11="","",VLOOKUP(B11,'様式4・小学部（低）'!$A$17:$H$136,5,FALSE))</f>
        <v/>
      </c>
      <c r="G11" s="399" t="str">
        <f>IF(B11="","",VLOOKUP(B11,'様式4・小学部（低）'!$A$17:$H$136,7,FALSE))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IF(B14="","",VLOOKUP(B14,'様式4・小学部（低）'!$A$17:$H$136,2,FALSE))</f>
        <v/>
      </c>
      <c r="D14" s="396" t="str">
        <f>IF(B14="","",VLOOKUP(B14,'様式4・小学部（低）'!$A$17:$H$136,3,FALSE))</f>
        <v/>
      </c>
      <c r="E14" s="166" t="str">
        <f>IF(B14="","",VLOOKUP(B14,'様式4・小学部（低）'!$A$17:$H$136,4,FALSE))</f>
        <v/>
      </c>
      <c r="F14" s="167" t="str">
        <f>IF(B14="","",VLOOKUP(B14,'様式4・小学部（低）'!$A$17:$H$136,5,FALSE))</f>
        <v/>
      </c>
      <c r="G14" s="399" t="str">
        <f>IF(B14="","",VLOOKUP(B14,'様式4・小学部（低）'!$A$17:$H$136,7,FALSE))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IF(B17="","",VLOOKUP(B17,'様式4・小学部（低）'!$A$17:$H$136,2,FALSE))</f>
        <v/>
      </c>
      <c r="D17" s="396" t="str">
        <f>IF(B17="","",VLOOKUP(B17,'様式4・小学部（低）'!$A$17:$H$136,3,FALSE))</f>
        <v/>
      </c>
      <c r="E17" s="166" t="str">
        <f>IF(B17="","",VLOOKUP(B17,'様式4・小学部（低）'!$A$17:$H$136,4,FALSE))</f>
        <v/>
      </c>
      <c r="F17" s="167" t="str">
        <f>IF(B17="","",VLOOKUP(B17,'様式4・小学部（低）'!$A$17:$H$136,5,FALSE))</f>
        <v/>
      </c>
      <c r="G17" s="399" t="str">
        <f>IF(B17="","",VLOOKUP(B17,'様式4・小学部（低）'!$A$17:$H$136,7,FALSE))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IF(B20="","",VLOOKUP(B20,'様式4・小学部（低）'!$A$17:$H$136,2,FALSE))</f>
        <v/>
      </c>
      <c r="D20" s="396" t="str">
        <f>IF(B20="","",VLOOKUP(B20,'様式4・小学部（低）'!$A$17:$H$136,3,FALSE))</f>
        <v/>
      </c>
      <c r="E20" s="166" t="str">
        <f>IF(B20="","",VLOOKUP(B20,'様式4・小学部（低）'!$A$17:$H$136,4,FALSE))</f>
        <v/>
      </c>
      <c r="F20" s="167" t="str">
        <f>IF(B20="","",VLOOKUP(B20,'様式4・小学部（低）'!$A$17:$H$136,5,FALSE))</f>
        <v/>
      </c>
      <c r="G20" s="399" t="str">
        <f>IF(B20="","",VLOOKUP(B20,'様式4・小学部（低）'!$A$17:$H$136,7,FALSE))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IF(B23="","",VLOOKUP(B23,'様式4・小学部（低）'!$A$17:$H$136,2,FALSE))</f>
        <v/>
      </c>
      <c r="D23" s="396" t="str">
        <f>IF(B23="","",VLOOKUP(B23,'様式4・小学部（低）'!$A$17:$H$136,3,FALSE))</f>
        <v/>
      </c>
      <c r="E23" s="166" t="str">
        <f>IF(B23="","",VLOOKUP(B23,'様式4・小学部（低）'!$A$17:$H$136,4,FALSE))</f>
        <v/>
      </c>
      <c r="F23" s="167" t="str">
        <f>IF(B23="","",VLOOKUP(B23,'様式4・小学部（低）'!$A$17:$H$136,5,FALSE))</f>
        <v/>
      </c>
      <c r="G23" s="399" t="str">
        <f>IF(B23="","",VLOOKUP(B23,'様式4・小学部（低）'!$A$17:$H$136,7,FALSE))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IF(B26="","",VLOOKUP(B26,'様式4・小学部（低）'!$A$17:$H$136,2,FALSE))</f>
        <v/>
      </c>
      <c r="D26" s="396" t="str">
        <f>IF(B26="","",VLOOKUP(B26,'様式4・小学部（低）'!$A$17:$H$136,3,FALSE))</f>
        <v/>
      </c>
      <c r="E26" s="166" t="str">
        <f>IF(B26="","",VLOOKUP(B26,'様式4・小学部（低）'!$A$17:$H$136,4,FALSE))</f>
        <v/>
      </c>
      <c r="F26" s="167" t="str">
        <f>IF(B26="","",VLOOKUP(B26,'様式4・小学部（低）'!$A$17:$H$136,5,FALSE))</f>
        <v/>
      </c>
      <c r="G26" s="399" t="str">
        <f>IF(B26="","",VLOOKUP(B26,'様式4・小学部（低）'!$A$17:$H$136,7,FALSE))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IF(B29="","",VLOOKUP(B29,'様式4・小学部（低）'!$A$17:$H$136,2,FALSE))</f>
        <v/>
      </c>
      <c r="D29" s="396" t="str">
        <f>IF(B29="","",VLOOKUP(B29,'様式4・小学部（低）'!$A$17:$H$136,3,FALSE))</f>
        <v/>
      </c>
      <c r="E29" s="166" t="str">
        <f>IF(B29="","",VLOOKUP(B29,'様式4・小学部（低）'!$A$17:$H$136,4,FALSE))</f>
        <v/>
      </c>
      <c r="F29" s="167" t="str">
        <f>IF(B29="","",VLOOKUP(B29,'様式4・小学部（低）'!$A$17:$H$136,5,FALSE))</f>
        <v/>
      </c>
      <c r="G29" s="399" t="str">
        <f>IF(B29="","",VLOOKUP(B29,'様式4・小学部（低）'!$A$17:$H$136,7,FALSE))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IF(B32="","",VLOOKUP(B32,'様式4・小学部（低）'!$A$17:$H$136,2,FALSE))</f>
        <v/>
      </c>
      <c r="D32" s="396" t="str">
        <f>IF(B32="","",VLOOKUP(B32,'様式4・小学部（低）'!$A$17:$H$136,3,FALSE))</f>
        <v/>
      </c>
      <c r="E32" s="166" t="str">
        <f>IF(B32="","",VLOOKUP(B32,'様式4・小学部（低）'!$A$17:$H$136,4,FALSE))</f>
        <v/>
      </c>
      <c r="F32" s="167" t="str">
        <f>IF(B32="","",VLOOKUP(B32,'様式4・小学部（低）'!$A$17:$H$136,5,FALSE))</f>
        <v/>
      </c>
      <c r="G32" s="399" t="str">
        <f>IF(B32="","",VLOOKUP(B32,'様式4・小学部（低）'!$A$17:$H$136,7,FALSE))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IF(B35="","",VLOOKUP(B35,'様式4・小学部（低）'!$A$17:$H$136,2,FALSE))</f>
        <v/>
      </c>
      <c r="D35" s="396" t="str">
        <f>IF(B35="","",VLOOKUP(B35,'様式4・小学部（低）'!$A$17:$H$136,3,FALSE))</f>
        <v/>
      </c>
      <c r="E35" s="166" t="str">
        <f>IF(B35="","",VLOOKUP(B35,'様式4・小学部（低）'!$A$17:$H$136,4,FALSE))</f>
        <v/>
      </c>
      <c r="F35" s="167" t="str">
        <f>IF(B35="","",VLOOKUP(B35,'様式4・小学部（低）'!$A$17:$H$136,5,FALSE))</f>
        <v/>
      </c>
      <c r="G35" s="399" t="str">
        <f>IF(B35="","",VLOOKUP(B35,'様式4・小学部（低）'!$A$17:$H$136,7,FALSE))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IF(B38="","",VLOOKUP(B38,'様式4・小学部（低）'!$A$17:$H$136,2,FALSE))</f>
        <v/>
      </c>
      <c r="D38" s="396" t="str">
        <f>IF(B38="","",VLOOKUP(B38,'様式4・小学部（低）'!$A$17:$H$136,3,FALSE))</f>
        <v/>
      </c>
      <c r="E38" s="166" t="str">
        <f>IF(B38="","",VLOOKUP(B38,'様式4・小学部（低）'!$A$17:$H$136,4,FALSE))</f>
        <v/>
      </c>
      <c r="F38" s="167" t="str">
        <f>IF(B38="","",VLOOKUP(B38,'様式4・小学部（低）'!$A$17:$H$136,5,FALSE))</f>
        <v/>
      </c>
      <c r="G38" s="399" t="str">
        <f>IF(B38="","",VLOOKUP(B38,'様式4・小学部（低）'!$A$17:$H$136,7,FALSE))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IF(B41="","",VLOOKUP(B41,'様式4・小学部（低）'!$A$17:$H$136,2,FALSE))</f>
        <v/>
      </c>
      <c r="D41" s="396" t="str">
        <f>IF(B41="","",VLOOKUP(B41,'様式4・小学部（低）'!$A$17:$H$136,3,FALSE))</f>
        <v/>
      </c>
      <c r="E41" s="166" t="str">
        <f>IF(B41="","",VLOOKUP(B41,'様式4・小学部（低）'!$A$17:$H$136,4,FALSE))</f>
        <v/>
      </c>
      <c r="F41" s="167" t="str">
        <f>IF(B41="","",VLOOKUP(B41,'様式4・小学部（低）'!$A$17:$H$136,5,FALSE))</f>
        <v/>
      </c>
      <c r="G41" s="399" t="str">
        <f>IF(B41="","",VLOOKUP(B41,'様式4・小学部（低）'!$A$17:$H$136,7,FALSE))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IF(B44="","",VLOOKUP(B44,'様式4・小学部（低）'!$A$17:$H$136,2,FALSE))</f>
        <v/>
      </c>
      <c r="D44" s="396" t="str">
        <f>IF(B44="","",VLOOKUP(B44,'様式4・小学部（低）'!$A$17:$H$136,3,FALSE))</f>
        <v/>
      </c>
      <c r="E44" s="166" t="str">
        <f>IF(B44="","",VLOOKUP(B44,'様式4・小学部（低）'!$A$17:$H$136,4,FALSE))</f>
        <v/>
      </c>
      <c r="F44" s="167" t="str">
        <f>IF(B44="","",VLOOKUP(B44,'様式4・小学部（低）'!$A$17:$H$136,5,FALSE))</f>
        <v/>
      </c>
      <c r="G44" s="399" t="str">
        <f>IF(B44="","",VLOOKUP(B44,'様式4・小学部（低）'!$A$17:$H$136,7,FALSE))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IF(B47="","",VLOOKUP(B47,'様式4・小学部（低）'!$A$17:$H$136,2,FALSE))</f>
        <v/>
      </c>
      <c r="D47" s="396" t="str">
        <f>IF(B47="","",VLOOKUP(B47,'様式4・小学部（低）'!$A$17:$H$136,3,FALSE))</f>
        <v/>
      </c>
      <c r="E47" s="166" t="str">
        <f>IF(B47="","",VLOOKUP(B47,'様式4・小学部（低）'!$A$17:$H$136,4,FALSE))</f>
        <v/>
      </c>
      <c r="F47" s="167" t="str">
        <f>IF(B47="","",VLOOKUP(B47,'様式4・小学部（低）'!$A$17:$H$136,5,FALSE))</f>
        <v/>
      </c>
      <c r="G47" s="399" t="str">
        <f>IF(B47="","",VLOOKUP(B47,'様式4・小学部（低）'!$A$17:$H$136,7,FALSE))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IF(B50="","",VLOOKUP(B50,'様式4・小学部（低）'!$A$17:$H$136,2,FALSE))</f>
        <v/>
      </c>
      <c r="D50" s="396" t="str">
        <f>IF(B50="","",VLOOKUP(B50,'様式4・小学部（低）'!$A$17:$H$136,3,FALSE))</f>
        <v/>
      </c>
      <c r="E50" s="166" t="str">
        <f>IF(B50="","",VLOOKUP(B50,'様式4・小学部（低）'!$A$17:$H$136,4,FALSE))</f>
        <v/>
      </c>
      <c r="F50" s="167" t="str">
        <f>IF(B50="","",VLOOKUP(B50,'様式4・小学部（低）'!$A$17:$H$136,5,FALSE))</f>
        <v/>
      </c>
      <c r="G50" s="399" t="str">
        <f>IF(B50="","",VLOOKUP(B50,'様式4・小学部（低）'!$A$17:$H$136,7,FALSE))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F35" sqref="F35:F3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'様式4・小学部（低）'!W3</f>
        <v>小学部（低）</v>
      </c>
      <c r="B1" s="382"/>
      <c r="C1" s="383" t="s">
        <v>5528</v>
      </c>
      <c r="D1" s="384"/>
      <c r="E1" s="157"/>
      <c r="F1" s="390"/>
      <c r="G1" s="390"/>
      <c r="H1" s="390"/>
      <c r="I1" s="390"/>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171"/>
      <c r="F3" s="387" t="str">
        <f>"学校名　　　大阪府立"&amp;'様式4・小学部（低）'!V3&amp;"　　　"&amp;'様式4・小学部（低）'!W3</f>
        <v>学校名　　　大阪府立岸和田支援学校　　　小学部（低）</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8" t="s">
        <v>2018</v>
      </c>
      <c r="B5" s="388"/>
      <c r="C5" s="388"/>
      <c r="D5" s="171"/>
      <c r="E5" s="171"/>
    </row>
    <row r="6" spans="1:9" ht="20.399999999999999" customHeight="1" x14ac:dyDescent="0.45">
      <c r="A6" s="388"/>
      <c r="B6" s="388"/>
      <c r="C6" s="38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A</v>
      </c>
      <c r="I8" s="197" t="s">
        <v>7937</v>
      </c>
    </row>
    <row r="9" spans="1:9" ht="80.099999999999994" customHeight="1" x14ac:dyDescent="0.45">
      <c r="A9" s="176">
        <v>2</v>
      </c>
      <c r="B9" s="177" t="s">
        <v>2024</v>
      </c>
      <c r="C9" s="178" t="str">
        <f>IF(B9="","",VLOOKUP(B9,'様式4・小学部（低）'!$I$17:$Q$136,2,FALSE))</f>
        <v>書写</v>
      </c>
      <c r="D9" s="178" t="str">
        <f>IF(B9="","",VLOOKUP(B9,'様式4・小学部（低）'!$I$17:$Q$136,3,FALSE))</f>
        <v>書写</v>
      </c>
      <c r="E9" s="178" t="str">
        <f>IF(B9="","",VLOOKUP(B9,'様式4・小学部（低）'!$I$17:$Q$136,4,FALSE))</f>
        <v>東書</v>
      </c>
      <c r="F9" s="179" t="str">
        <f>IF(B9="","",VLOOKUP(B9,'様式4・小学部（低）'!$I$17:$Q$136,5,FALSE))</f>
        <v>新編　新しい　しょしゃ　二</v>
      </c>
      <c r="G9" s="179" t="str">
        <f>IF(B9="","",VLOOKUP(B9,'様式4・小学部（低）'!$I$17:$Q$136,6,FALSE))</f>
        <v>凖</v>
      </c>
      <c r="H9" s="179" t="str">
        <f>IF(B9="","",VLOOKUP(B9,'様式4・小学部（低）'!$I$17:$Q$136,7,FALSE))</f>
        <v>A</v>
      </c>
      <c r="I9" s="197" t="s">
        <v>7916</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A</v>
      </c>
      <c r="I10" s="197" t="s">
        <v>7917</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教出</v>
      </c>
      <c r="F11" s="179" t="str">
        <f>IF(B11="","",VLOOKUP(B11,'様式4・小学部（低）'!$I$17:$Q$136,5,FALSE))</f>
        <v>小学音楽　音楽のおくりもの２</v>
      </c>
      <c r="G11" s="179" t="str">
        <f>IF(B11="","",VLOOKUP(B11,'様式4・小学部（低）'!$I$17:$Q$136,6,FALSE))</f>
        <v>凖</v>
      </c>
      <c r="H11" s="179" t="str">
        <f>IF(B11="","",VLOOKUP(B11,'様式4・小学部（低）'!$I$17:$Q$136,7,FALSE))</f>
        <v>A</v>
      </c>
      <c r="I11" s="197" t="s">
        <v>7941</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A</v>
      </c>
      <c r="I12" s="197" t="s">
        <v>7955</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06-1　偕　成　社</v>
      </c>
      <c r="F13" s="179" t="str">
        <f>IF(B13="","",VLOOKUP(B13,'様式4・小学部（低）'!$I$17:$Q$136,5,FALSE))</f>
        <v>日本の絵本しりとりあいうえお</v>
      </c>
      <c r="G13" s="179" t="str">
        <f>IF(B13="","",VLOOKUP(B13,'様式4・小学部（低）'!$I$17:$Q$136,6,FALSE))</f>
        <v>知</v>
      </c>
      <c r="H13" s="179" t="str">
        <f>IF(B13="","",VLOOKUP(B13,'様式4・小学部（低）'!$I$17:$Q$136,7,FALSE))</f>
        <v>B</v>
      </c>
      <c r="I13" s="197" t="s">
        <v>7960</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12-2　小　学　館</v>
      </c>
      <c r="F14" s="179" t="str">
        <f>IF(B14="","",VLOOKUP(B14,'様式4・小学部（低）'!$I$17:$Q$136,5,FALSE))</f>
        <v>21世紀幼稚園百科６かずあそび１・２・３</v>
      </c>
      <c r="G14" s="179" t="str">
        <f>IF(B14="","",VLOOKUP(B14,'様式4・小学部（低）'!$I$17:$Q$136,6,FALSE))</f>
        <v>知</v>
      </c>
      <c r="H14" s="179" t="str">
        <f>IF(B14="","",VLOOKUP(B14,'様式4・小学部（低）'!$I$17:$Q$136,7,FALSE))</f>
        <v>B</v>
      </c>
      <c r="I14" s="197" t="s">
        <v>7959</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25-1　の　ら　書　店</v>
      </c>
      <c r="F15" s="179" t="str">
        <f>IF(B15="","",VLOOKUP(B15,'様式4・小学部（低）'!$I$17:$Q$136,5,FALSE))</f>
        <v>わらべうたで
あそびましょ！</v>
      </c>
      <c r="G15" s="179" t="str">
        <f>IF(B15="","",VLOOKUP(B15,'様式4・小学部（低）'!$I$17:$Q$136,6,FALSE))</f>
        <v>知</v>
      </c>
      <c r="H15" s="179" t="str">
        <f>IF(B15="","",VLOOKUP(B15,'様式4・小学部（低）'!$I$17:$Q$136,7,FALSE))</f>
        <v>B・C</v>
      </c>
      <c r="I15" s="197" t="s">
        <v>7958</v>
      </c>
    </row>
    <row r="16" spans="1:9" ht="80.099999999999994" customHeight="1" x14ac:dyDescent="0.45">
      <c r="A16" s="176">
        <v>9</v>
      </c>
      <c r="B16" s="177" t="s">
        <v>2057</v>
      </c>
      <c r="C16" s="178" t="str">
        <f>IF(B16="","",VLOOKUP(B16,'様式4・小学部（低）'!$I$17:$Q$136,2,FALSE))</f>
        <v>道徳</v>
      </c>
      <c r="D16" s="178" t="str">
        <f>IF(B16="","",VLOOKUP(B16,'様式4・小学部（低）'!$I$17:$Q$136,3,FALSE))</f>
        <v>道徳</v>
      </c>
      <c r="E16" s="178" t="str">
        <f>IF(B16="","",VLOOKUP(B16,'様式4・小学部（低）'!$I$17:$Q$136,4,FALSE))</f>
        <v>06-1　偕　成　社</v>
      </c>
      <c r="F16" s="179" t="str">
        <f>IF(B16="","",VLOOKUP(B16,'様式4・小学部（低）'!$I$17:$Q$136,5,FALSE))</f>
        <v>ノンタンぶらんこのせて</v>
      </c>
      <c r="G16" s="179" t="str">
        <f>IF(B16="","",VLOOKUP(B16,'様式4・小学部（低）'!$I$17:$Q$136,6,FALSE))</f>
        <v>知</v>
      </c>
      <c r="H16" s="179" t="str">
        <f>IF(B16="","",VLOOKUP(B16,'様式4・小学部（低）'!$I$17:$Q$136,7,FALSE))</f>
        <v>B・C</v>
      </c>
      <c r="I16" s="197" t="s">
        <v>7957</v>
      </c>
    </row>
    <row r="17" spans="1:9" ht="80.099999999999994" customHeight="1" x14ac:dyDescent="0.45">
      <c r="A17" s="176">
        <v>10</v>
      </c>
      <c r="B17" s="177" t="s">
        <v>2060</v>
      </c>
      <c r="C17" s="178" t="str">
        <f>IF(B17="","",VLOOKUP(B17,'様式4・小学部（低）'!$I$17:$Q$136,2,FALSE))</f>
        <v>国語</v>
      </c>
      <c r="D17" s="178" t="str">
        <f>IF(B17="","",VLOOKUP(B17,'様式4・小学部（低）'!$I$17:$Q$136,3,FALSE))</f>
        <v>国語</v>
      </c>
      <c r="E17" s="178" t="str">
        <f>IF(B17="","",VLOOKUP(B17,'様式4・小学部（低）'!$I$17:$Q$136,4,FALSE))</f>
        <v>28-1　福　音　館</v>
      </c>
      <c r="F17" s="179" t="str">
        <f>IF(B17="","",VLOOKUP(B17,'様式4・小学部（低）'!$I$17:$Q$136,5,FALSE))</f>
        <v>こどものとも絵本おおきなかぶ</v>
      </c>
      <c r="G17" s="179" t="str">
        <f>IF(B17="","",VLOOKUP(B17,'様式4・小学部（低）'!$I$17:$Q$136,6,FALSE))</f>
        <v>知</v>
      </c>
      <c r="H17" s="179" t="str">
        <f>IF(B17="","",VLOOKUP(B17,'様式4・小学部（低）'!$I$17:$Q$136,7,FALSE))</f>
        <v>C</v>
      </c>
      <c r="I17" s="197" t="s">
        <v>7956</v>
      </c>
    </row>
    <row r="18" spans="1:9" ht="80.099999999999994" customHeight="1" x14ac:dyDescent="0.45">
      <c r="A18" s="176">
        <v>11</v>
      </c>
      <c r="B18" s="177" t="s">
        <v>2063</v>
      </c>
      <c r="C18" s="178" t="str">
        <f>IF(B18="","",VLOOKUP(B18,'様式4・小学部（低）'!$I$17:$Q$136,2,FALSE))</f>
        <v>算数</v>
      </c>
      <c r="D18" s="178" t="str">
        <f>IF(B18="","",VLOOKUP(B18,'様式4・小学部（低）'!$I$17:$Q$136,3,FALSE))</f>
        <v>算数</v>
      </c>
      <c r="E18" s="178" t="str">
        <f>IF(B18="","",VLOOKUP(B18,'様式4・小学部（低）'!$I$17:$Q$136,4,FALSE))</f>
        <v>06-1　偕　成　社</v>
      </c>
      <c r="F18" s="179" t="str">
        <f>IF(B18="","",VLOOKUP(B18,'様式4・小学部（低）'!$I$17:$Q$136,5,FALSE))</f>
        <v>まついのりこ・
あかちゃんのほん３集（３）おおきくなった！</v>
      </c>
      <c r="G18" s="179" t="str">
        <f>IF(B18="","",VLOOKUP(B18,'様式4・小学部（低）'!$I$17:$Q$136,6,FALSE))</f>
        <v>知</v>
      </c>
      <c r="H18" s="179" t="str">
        <f>IF(B18="","",VLOOKUP(B18,'様式4・小学部（低）'!$I$17:$Q$136,7,FALSE))</f>
        <v>C</v>
      </c>
      <c r="I18" s="197" t="s">
        <v>7953</v>
      </c>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F35" sqref="F35:F3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5526</v>
      </c>
      <c r="D1" s="392"/>
      <c r="E1" s="157"/>
      <c r="F1" s="390" t="s">
        <v>7776</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大阪府立岸和田支援学校　　　小学部（低）</v>
      </c>
      <c r="G3" s="389"/>
      <c r="H3" s="389"/>
    </row>
    <row r="4" spans="1:8" s="35" customFormat="1" ht="20.399999999999999" customHeight="1" x14ac:dyDescent="0.2">
      <c r="A4" s="158"/>
      <c r="B4" s="158"/>
      <c r="C4" s="159"/>
      <c r="D4" s="159"/>
      <c r="E4" s="159"/>
      <c r="F4" s="393"/>
      <c r="G4" s="393"/>
      <c r="H4" s="393"/>
    </row>
    <row r="5" spans="1:8" s="35" customFormat="1" ht="20.399999999999999" customHeight="1" x14ac:dyDescent="0.2">
      <c r="A5" s="388" t="s">
        <v>2018</v>
      </c>
      <c r="B5" s="388"/>
      <c r="C5" s="388"/>
      <c r="D5" s="159"/>
      <c r="E5" s="159"/>
      <c r="F5" s="285" t="s">
        <v>7713</v>
      </c>
      <c r="G5" s="285"/>
      <c r="H5" s="285"/>
    </row>
    <row r="6" spans="1:8" ht="20.399999999999999" customHeight="1" x14ac:dyDescent="0.45">
      <c r="A6" s="388"/>
      <c r="B6" s="388"/>
      <c r="C6" s="388"/>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IF(B8="","",VLOOKUP(B8,'様式4・小学部（低）'!$I$17:$Q$136,2,FALSE))</f>
        <v/>
      </c>
      <c r="D8" s="396" t="str">
        <f>IF(B8="","",VLOOKUP(B8,'様式4・小学部（低）'!$I$17:$Q$136,3,FALSE))</f>
        <v/>
      </c>
      <c r="E8" s="166" t="str">
        <f>IF(B8="","",VLOOKUP(B8,'様式4・小学部（低）'!$A$17:$H$136,4,FALSE))</f>
        <v/>
      </c>
      <c r="F8" s="167" t="str">
        <f>IF(B8="","",VLOOKUP(B8,'様式4・小学部（低）'!$I$17:$Q$136,5,FALSE))</f>
        <v/>
      </c>
      <c r="G8" s="399" t="str">
        <f>IF(B8="","",VLOOKUP(B8,'様式4・小学部（低）'!$I$17:$Q$136,7,FALSE))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IF(B11="","",VLOOKUP(B11,'様式4・小学部（低）'!$I$17:$Q$136,2,FALSE))</f>
        <v/>
      </c>
      <c r="D11" s="396" t="str">
        <f>IF(B11="","",VLOOKUP(B11,'様式4・小学部（低）'!$I$17:$Q$136,3,FALSE))</f>
        <v/>
      </c>
      <c r="E11" s="166" t="str">
        <f>IF(B11="","",VLOOKUP(B11,'様式4・小学部（低）'!$I$17:$Q$136,4,FALSE))</f>
        <v/>
      </c>
      <c r="F11" s="167" t="str">
        <f>IF(B11="","",VLOOKUP(B11,'様式4・小学部（低）'!$I$17:$Q$136,5,FALSE))</f>
        <v/>
      </c>
      <c r="G11" s="399" t="str">
        <f>IF(B11="","",VLOOKUP(B11,'様式4・小学部（低）'!$I$17:$Q$136,7,FALSE))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IF(B14="","",VLOOKUP(B14,'様式4・小学部（低）'!$I$17:$Q$136,2,FALSE))</f>
        <v/>
      </c>
      <c r="D14" s="396" t="str">
        <f>IF(B14="","",VLOOKUP(B14,'様式4・小学部（低）'!$I$17:$Q$136,3,FALSE))</f>
        <v/>
      </c>
      <c r="E14" s="166" t="str">
        <f>IF(B14="","",VLOOKUP(B14,'様式4・小学部（低）'!$I$17:$Q$136,4,FALSE))</f>
        <v/>
      </c>
      <c r="F14" s="167" t="str">
        <f>IF(B14="","",VLOOKUP(B14,'様式4・小学部（低）'!$I$17:$Q$136,5,FALSE))</f>
        <v/>
      </c>
      <c r="G14" s="399" t="str">
        <f>IF(B14="","",VLOOKUP(B14,'様式4・小学部（低）'!$I$17:$Q$136,7,FALSE))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IF(B17="","",VLOOKUP(B17,'様式4・小学部（低）'!$I$17:$Q$136,2,FALSE))</f>
        <v/>
      </c>
      <c r="D17" s="396" t="str">
        <f>IF(B17="","",VLOOKUP(B17,'様式4・小学部（低）'!$I$17:$Q$136,3,FALSE))</f>
        <v/>
      </c>
      <c r="E17" s="166" t="str">
        <f>IF(B17="","",VLOOKUP(B17,'様式4・小学部（低）'!$I$17:$Q$136,4,FALSE))</f>
        <v/>
      </c>
      <c r="F17" s="167" t="str">
        <f>IF(B17="","",VLOOKUP(B17,'様式4・小学部（低）'!$I$17:$Q$136,5,FALSE))</f>
        <v/>
      </c>
      <c r="G17" s="399" t="str">
        <f>IF(B17="","",VLOOKUP(B17,'様式4・小学部（低）'!$I$17:$Q$136,7,FALSE))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IF(B20="","",VLOOKUP(B20,'様式4・小学部（低）'!$I$17:$Q$136,2,FALSE))</f>
        <v/>
      </c>
      <c r="D20" s="396" t="str">
        <f>IF(B20="","",VLOOKUP(B20,'様式4・小学部（低）'!$I$17:$Q$136,3,FALSE))</f>
        <v/>
      </c>
      <c r="E20" s="166" t="str">
        <f>IF(B20="","",VLOOKUP(B20,'様式4・小学部（低）'!$I$17:$Q$136,4,FALSE))</f>
        <v/>
      </c>
      <c r="F20" s="167" t="str">
        <f>IF(B20="","",VLOOKUP(B20,'様式4・小学部（低）'!$I$17:$Q$136,5,FALSE))</f>
        <v/>
      </c>
      <c r="G20" s="399" t="str">
        <f>IF(B20="","",VLOOKUP(B20,'様式4・小学部（低）'!$I$17:$Q$136,7,FALSE))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IF(B23="","",VLOOKUP(B23,'様式4・小学部（低）'!$I$17:$Q$136,2,FALSE))</f>
        <v/>
      </c>
      <c r="D23" s="396" t="str">
        <f>IF(B23="","",VLOOKUP(B23,'様式4・小学部（低）'!$I$17:$Q$136,3,FALSE))</f>
        <v/>
      </c>
      <c r="E23" s="166" t="str">
        <f>IF(B23="","",VLOOKUP(B23,'様式4・小学部（低）'!$I$17:$Q$136,4,FALSE))</f>
        <v/>
      </c>
      <c r="F23" s="167" t="str">
        <f>IF(B23="","",VLOOKUP(B23,'様式4・小学部（低）'!$I$17:$Q$136,5,FALSE))</f>
        <v/>
      </c>
      <c r="G23" s="399" t="str">
        <f>IF(B23="","",VLOOKUP(B23,'様式4・小学部（低）'!$I$17:$Q$136,7,FALSE))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IF(B26="","",VLOOKUP(B26,'様式4・小学部（低）'!$I$17:$Q$136,2,FALSE))</f>
        <v/>
      </c>
      <c r="D26" s="396" t="str">
        <f>IF(B26="","",VLOOKUP(B26,'様式4・小学部（低）'!$I$17:$Q$136,3,FALSE))</f>
        <v/>
      </c>
      <c r="E26" s="166" t="str">
        <f>IF(B26="","",VLOOKUP(B26,'様式4・小学部（低）'!$I$17:$Q$136,4,FALSE))</f>
        <v/>
      </c>
      <c r="F26" s="167" t="str">
        <f>IF(B26="","",VLOOKUP(B26,'様式4・小学部（低）'!$I$17:$Q$136,5,FALSE))</f>
        <v/>
      </c>
      <c r="G26" s="399" t="str">
        <f>IF(B26="","",VLOOKUP(B26,'様式4・小学部（低）'!$I$17:$Q$136,7,FALSE))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IF(B29="","",VLOOKUP(B29,'様式4・小学部（低）'!$I$17:$Q$136,2,FALSE))</f>
        <v/>
      </c>
      <c r="D29" s="396" t="str">
        <f>IF(B29="","",VLOOKUP(B29,'様式4・小学部（低）'!$I$17:$Q$136,3,FALSE))</f>
        <v/>
      </c>
      <c r="E29" s="166" t="str">
        <f>IF(B29="","",VLOOKUP(B29,'様式4・小学部（低）'!$I$17:$Q$136,4,FALSE))</f>
        <v/>
      </c>
      <c r="F29" s="167" t="str">
        <f>IF(B29="","",VLOOKUP(B29,'様式4・小学部（低）'!$I$17:$Q$136,5,FALSE))</f>
        <v/>
      </c>
      <c r="G29" s="399" t="str">
        <f>IF(B29="","",VLOOKUP(B29,'様式4・小学部（低）'!$I$17:$Q$136,7,FALSE))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IF(B32="","",VLOOKUP(B32,'様式4・小学部（低）'!$I$17:$Q$136,2,FALSE))</f>
        <v/>
      </c>
      <c r="D32" s="396" t="str">
        <f>IF(B32="","",VLOOKUP(B32,'様式4・小学部（低）'!$I$17:$Q$136,3,FALSE))</f>
        <v/>
      </c>
      <c r="E32" s="166" t="str">
        <f>IF(B32="","",VLOOKUP(B32,'様式4・小学部（低）'!$I$17:$Q$136,4,FALSE))</f>
        <v/>
      </c>
      <c r="F32" s="167" t="str">
        <f>IF(B32="","",VLOOKUP(B32,'様式4・小学部（低）'!$I$17:$Q$136,5,FALSE))</f>
        <v/>
      </c>
      <c r="G32" s="399" t="str">
        <f>IF(B32="","",VLOOKUP(B32,'様式4・小学部（低）'!$I$17:$Q$136,7,FALSE))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IF(B35="","",VLOOKUP(B35,'様式4・小学部（低）'!$I$17:$Q$136,2,FALSE))</f>
        <v/>
      </c>
      <c r="D35" s="396" t="str">
        <f>IF(B35="","",VLOOKUP(B35,'様式4・小学部（低）'!$I$17:$Q$136,3,FALSE))</f>
        <v/>
      </c>
      <c r="E35" s="166" t="str">
        <f>IF(B35="","",VLOOKUP(B35,'様式4・小学部（低）'!$I$17:$Q$136,4,FALSE))</f>
        <v/>
      </c>
      <c r="F35" s="167" t="str">
        <f>IF(B35="","",VLOOKUP(B35,'様式4・小学部（低）'!$I$17:$Q$136,5,FALSE))</f>
        <v/>
      </c>
      <c r="G35" s="399" t="str">
        <f>IF(B35="","",VLOOKUP(B35,'様式4・小学部（低）'!$I$17:$Q$136,7,FALSE))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IF(B38="","",VLOOKUP(B38,'様式4・小学部（低）'!$I$17:$Q$136,2,FALSE))</f>
        <v/>
      </c>
      <c r="D38" s="396" t="str">
        <f>IF(B38="","",VLOOKUP(B38,'様式4・小学部（低）'!$I$17:$Q$136,3,FALSE))</f>
        <v/>
      </c>
      <c r="E38" s="166" t="str">
        <f>IF(B38="","",VLOOKUP(B38,'様式4・小学部（低）'!$I$17:$Q$136,4,FALSE))</f>
        <v/>
      </c>
      <c r="F38" s="167" t="str">
        <f>IF(B38="","",VLOOKUP(B38,'様式4・小学部（低）'!$I$17:$Q$136,5,FALSE))</f>
        <v/>
      </c>
      <c r="G38" s="399" t="str">
        <f>IF(B38="","",VLOOKUP(B38,'様式4・小学部（低）'!$I$17:$Q$136,7,FALSE))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IF(B41="","",VLOOKUP(B41,'様式4・小学部（低）'!$I$17:$Q$136,2,FALSE))</f>
        <v/>
      </c>
      <c r="D41" s="396" t="str">
        <f>IF(B41="","",VLOOKUP(B41,'様式4・小学部（低）'!$I$17:$Q$136,3,FALSE))</f>
        <v/>
      </c>
      <c r="E41" s="166" t="str">
        <f>IF(B41="","",VLOOKUP(B41,'様式4・小学部（低）'!$I$17:$Q$136,4,FALSE))</f>
        <v/>
      </c>
      <c r="F41" s="167" t="str">
        <f>IF(B41="","",VLOOKUP(B41,'様式4・小学部（低）'!$I$17:$Q$136,5,FALSE))</f>
        <v/>
      </c>
      <c r="G41" s="399" t="str">
        <f>IF(B41="","",VLOOKUP(B41,'様式4・小学部（低）'!$I$17:$Q$136,7,FALSE))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IF(B44="","",VLOOKUP(B44,'様式4・小学部（低）'!$I$17:$Q$136,2,FALSE))</f>
        <v/>
      </c>
      <c r="D44" s="396" t="str">
        <f>IF(B44="","",VLOOKUP(B44,'様式4・小学部（低）'!$I$17:$Q$136,3,FALSE))</f>
        <v/>
      </c>
      <c r="E44" s="166" t="str">
        <f>IF(B44="","",VLOOKUP(B44,'様式4・小学部（低）'!$I$17:$Q$136,4,FALSE))</f>
        <v/>
      </c>
      <c r="F44" s="167" t="str">
        <f>IF(B44="","",VLOOKUP(B44,'様式4・小学部（低）'!$I$17:$Q$136,5,FALSE))</f>
        <v/>
      </c>
      <c r="G44" s="399" t="str">
        <f>IF(B44="","",VLOOKUP(B44,'様式4・小学部（低）'!$I$17:$Q$136,7,FALSE))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IF(B47="","",VLOOKUP(B47,'様式4・小学部（低）'!$I$17:$Q$136,2,FALSE))</f>
        <v/>
      </c>
      <c r="D47" s="396" t="str">
        <f>IF(B47="","",VLOOKUP(B47,'様式4・小学部（低）'!$I$17:$Q$136,3,FALSE))</f>
        <v/>
      </c>
      <c r="E47" s="166" t="str">
        <f>IF(B47="","",VLOOKUP(B47,'様式4・小学部（低）'!$I$17:$Q$136,4,FALSE))</f>
        <v/>
      </c>
      <c r="F47" s="167" t="str">
        <f>IF(B47="","",VLOOKUP(B47,'様式4・小学部（低）'!$I$17:$Q$136,5,FALSE))</f>
        <v/>
      </c>
      <c r="G47" s="399" t="str">
        <f>IF(B47="","",VLOOKUP(B47,'様式4・小学部（低）'!$I$17:$Q$136,7,FALSE))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IF(B50="","",VLOOKUP(B50,'様式4・小学部（低）'!$I$17:$Q$136,2,FALSE))</f>
        <v/>
      </c>
      <c r="D50" s="396" t="str">
        <f>IF(B50="","",VLOOKUP(B50,'様式4・小学部（低）'!$I$17:$Q$136,3,FALSE))</f>
        <v/>
      </c>
      <c r="E50" s="166" t="str">
        <f>IF(B50="","",VLOOKUP(B50,'様式4・小学部（低）'!$I$17:$Q$136,4,FALSE))</f>
        <v/>
      </c>
      <c r="F50" s="167" t="str">
        <f>IF(B50="","",VLOOKUP(B50,'様式4・小学部（低）'!$I$17:$Q$136,5,FALSE))</f>
        <v/>
      </c>
      <c r="G50" s="399" t="str">
        <f>IF(B50="","",VLOOKUP(B50,'様式4・小学部（低）'!$I$17:$Q$136,7,FALSE))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4" zoomScale="85" zoomScaleNormal="100" zoomScaleSheetLayoutView="85" workbookViewId="0">
      <selection activeCell="F35" sqref="F35:F3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'様式4・小学部（低）'!W3</f>
        <v>小学部（低）</v>
      </c>
      <c r="B1" s="382"/>
      <c r="C1" s="383" t="s">
        <v>5528</v>
      </c>
      <c r="D1" s="384"/>
      <c r="E1" s="157"/>
      <c r="F1" s="390"/>
      <c r="G1" s="390"/>
      <c r="H1" s="390"/>
      <c r="I1" s="390"/>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402"/>
      <c r="B3" s="402"/>
      <c r="C3" s="402"/>
      <c r="D3" s="289"/>
      <c r="E3" s="289"/>
      <c r="F3" s="387" t="str">
        <f>様式３・小１!F3</f>
        <v>学校名　　　大阪府立岸和田支援学校　　　小学部（低）</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8" t="s">
        <v>2019</v>
      </c>
      <c r="B5" s="388"/>
      <c r="C5" s="388"/>
      <c r="D5" s="171"/>
      <c r="E5" s="171"/>
    </row>
    <row r="6" spans="1:9" ht="20.399999999999999" customHeight="1" x14ac:dyDescent="0.45">
      <c r="A6" s="388"/>
      <c r="B6" s="388"/>
      <c r="C6" s="38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A</v>
      </c>
      <c r="I8" s="197" t="s">
        <v>7938</v>
      </c>
    </row>
    <row r="9" spans="1:9" ht="80.099999999999994" customHeight="1" x14ac:dyDescent="0.45">
      <c r="A9" s="176">
        <v>2</v>
      </c>
      <c r="B9" s="177" t="s">
        <v>2025</v>
      </c>
      <c r="C9" s="180" t="str">
        <f>IF(B9="","",VLOOKUP(B9,'様式4・小学部（低）'!$R$17:$Z$136,2,FALSE))</f>
        <v>書写</v>
      </c>
      <c r="D9" s="180" t="str">
        <f>IF(B9="","",VLOOKUP(B9,'様式4・小学部（低）'!$R$17:$Z$136,3,FALSE))</f>
        <v>書写</v>
      </c>
      <c r="E9" s="178" t="str">
        <f>IF(B9="","",VLOOKUP(B9,'様式4・小学部（低）'!$R$17:$Z$136,4,FALSE))</f>
        <v>東書</v>
      </c>
      <c r="F9" s="179" t="str">
        <f>IF(B9="","",VLOOKUP(B9,'様式4・小学部（低）'!$R$17:$Z$136,5,FALSE))</f>
        <v>新編　新しい書写　三</v>
      </c>
      <c r="G9" s="181" t="str">
        <f>IF(B9="","",VLOOKUP(B9,'様式4・小学部（低）'!$R$17:$Z$136,6,FALSE))</f>
        <v>凖</v>
      </c>
      <c r="H9" s="181" t="str">
        <f>IF(B9="","",VLOOKUP(B9,'様式4・小学部（低）'!$R$17:$Z$136,7,FALSE))</f>
        <v>A</v>
      </c>
      <c r="I9" s="197" t="s">
        <v>7939</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東書</v>
      </c>
      <c r="F10" s="179" t="str">
        <f>IF(B10="","",VLOOKUP(B10,'様式4・小学部（低）'!$R$17:$Z$136,5,FALSE))</f>
        <v>新編　新しい社会３</v>
      </c>
      <c r="G10" s="181" t="str">
        <f>IF(B10="","",VLOOKUP(B10,'様式4・小学部（低）'!$R$17:$Z$136,6,FALSE))</f>
        <v>凖</v>
      </c>
      <c r="H10" s="181" t="str">
        <f>IF(B10="","",VLOOKUP(B10,'様式4・小学部（低）'!$R$17:$Z$136,7,FALSE))</f>
        <v>A</v>
      </c>
      <c r="I10" s="197" t="s">
        <v>7940</v>
      </c>
    </row>
    <row r="11" spans="1:9" ht="80.099999999999994" customHeight="1" x14ac:dyDescent="0.45">
      <c r="A11" s="176">
        <v>4</v>
      </c>
      <c r="B11" s="177" t="s">
        <v>2031</v>
      </c>
      <c r="C11" s="180" t="str">
        <f>IF(B11="","",VLOOKUP(B11,'様式4・小学部（低）'!$R$17:$Z$136,2,FALSE))</f>
        <v>地図</v>
      </c>
      <c r="D11" s="180" t="str">
        <f>IF(B11="","",VLOOKUP(B11,'様式4・小学部（低）'!$R$17:$Z$136,3,FALSE))</f>
        <v>地図</v>
      </c>
      <c r="E11" s="178" t="str">
        <f>IF(B11="","",VLOOKUP(B11,'様式4・小学部（低）'!$R$17:$Z$136,4,FALSE))</f>
        <v>東書</v>
      </c>
      <c r="F11" s="179" t="str">
        <f>IF(B11="","",VLOOKUP(B11,'様式4・小学部（低）'!$R$17:$Z$136,5,FALSE))</f>
        <v>新編　新しい地図帳</v>
      </c>
      <c r="G11" s="181" t="str">
        <f>IF(B11="","",VLOOKUP(B11,'様式4・小学部（低）'!$R$17:$Z$136,6,FALSE))</f>
        <v>凖</v>
      </c>
      <c r="H11" s="181" t="str">
        <f>IF(B11="","",VLOOKUP(B11,'様式4・小学部（低）'!$R$17:$Z$136,7,FALSE))</f>
        <v>A</v>
      </c>
      <c r="I11" s="197" t="s">
        <v>7974</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A</v>
      </c>
      <c r="I12" s="197" t="s">
        <v>7973</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東書</v>
      </c>
      <c r="F13" s="179" t="str">
        <f>IF(B13="","",VLOOKUP(B13,'様式4・小学部（低）'!$R$17:$Z$136,5,FALSE))</f>
        <v>新編　新しい理科　３</v>
      </c>
      <c r="G13" s="181" t="str">
        <f>IF(B13="","",VLOOKUP(B13,'様式4・小学部（低）'!$R$17:$Z$136,6,FALSE))</f>
        <v>凖</v>
      </c>
      <c r="H13" s="181" t="str">
        <f>IF(B13="","",VLOOKUP(B13,'様式4・小学部（低）'!$R$17:$Z$136,7,FALSE))</f>
        <v>A</v>
      </c>
      <c r="I13" s="197" t="s">
        <v>7972</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教出</v>
      </c>
      <c r="F14" s="179" t="str">
        <f>IF(B14="","",VLOOKUP(B14,'様式4・小学部（低）'!$R$17:$Z$136,5,FALSE))</f>
        <v>小学音楽　音楽のおくりもの３</v>
      </c>
      <c r="G14" s="181" t="str">
        <f>IF(B14="","",VLOOKUP(B14,'様式4・小学部（低）'!$R$17:$Z$136,6,FALSE))</f>
        <v>凖</v>
      </c>
      <c r="H14" s="181" t="str">
        <f>IF(B14="","",VLOOKUP(B14,'様式4・小学部（低）'!$R$17:$Z$136,7,FALSE))</f>
        <v>A</v>
      </c>
      <c r="I14" s="197" t="s">
        <v>7971</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A</v>
      </c>
      <c r="I15" s="197" t="s">
        <v>7970</v>
      </c>
    </row>
    <row r="16" spans="1:9" ht="80.099999999999994" customHeight="1" x14ac:dyDescent="0.45">
      <c r="A16" s="176">
        <v>9</v>
      </c>
      <c r="B16" s="177" t="s">
        <v>2046</v>
      </c>
      <c r="C16" s="180" t="str">
        <f>IF(B16="","",VLOOKUP(B16,'様式4・小学部（低）'!$R$17:$Z$136,2,FALSE))</f>
        <v>保健</v>
      </c>
      <c r="D16" s="180" t="str">
        <f>IF(B16="","",VLOOKUP(B16,'様式4・小学部（低）'!$R$17:$Z$136,3,FALSE))</f>
        <v>保健</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A</v>
      </c>
      <c r="I16" s="197" t="s">
        <v>7969</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A</v>
      </c>
      <c r="I17" s="197" t="s">
        <v>7955</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06-1　偕　成　社</v>
      </c>
      <c r="F18" s="179" t="str">
        <f>IF(B18="","",VLOOKUP(B18,'様式4・小学部（低）'!$R$17:$Z$136,5,FALSE))</f>
        <v>五味太郎・言葉図鑑（10）なまえのことば</v>
      </c>
      <c r="G18" s="181" t="str">
        <f>IF(B18="","",VLOOKUP(B18,'様式4・小学部（低）'!$R$17:$Z$136,6,FALSE))</f>
        <v>知</v>
      </c>
      <c r="H18" s="181" t="str">
        <f>IF(B18="","",VLOOKUP(B18,'様式4・小学部（低）'!$R$17:$Z$136,7,FALSE))</f>
        <v>B</v>
      </c>
      <c r="I18" s="197" t="s">
        <v>7968</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12-2　小　学　館</v>
      </c>
      <c r="F19" s="179" t="str">
        <f>IF(B19="","",VLOOKUP(B19,'様式4・小学部（低）'!$R$17:$Z$136,5,FALSE))</f>
        <v>21世紀幼稚園百科２とけいとじかん</v>
      </c>
      <c r="G19" s="181" t="str">
        <f>IF(B19="","",VLOOKUP(B19,'様式4・小学部（低）'!$R$17:$Z$136,6,FALSE))</f>
        <v>知</v>
      </c>
      <c r="H19" s="181" t="str">
        <f>IF(B19="","",VLOOKUP(B19,'様式4・小学部（低）'!$R$17:$Z$136,7,FALSE))</f>
        <v>B</v>
      </c>
      <c r="I19" s="197" t="s">
        <v>7967</v>
      </c>
    </row>
    <row r="20" spans="1:9" ht="80.099999999999994" customHeight="1" x14ac:dyDescent="0.45">
      <c r="A20" s="176">
        <v>13</v>
      </c>
      <c r="B20" s="177" t="s">
        <v>2058</v>
      </c>
      <c r="C20" s="180" t="str">
        <f>IF(B20="","",VLOOKUP(B20,'様式4・小学部（低）'!$R$17:$Z$136,2,FALSE))</f>
        <v>生活</v>
      </c>
      <c r="D20" s="180" t="str">
        <f>IF(B20="","",VLOOKUP(B20,'様式4・小学部（低）'!$R$17:$Z$136,3,FALSE))</f>
        <v>生活</v>
      </c>
      <c r="E20" s="178" t="str">
        <f>IF(B20="","",VLOOKUP(B20,'様式4・小学部（低）'!$R$17:$Z$136,4,FALSE))</f>
        <v>27-2　評　論　社</v>
      </c>
      <c r="F20" s="179" t="str">
        <f>IF(B20="","",VLOOKUP(B20,'様式4・小学部（低）'!$R$17:$Z$136,5,FALSE))</f>
        <v>しかけ絵本の本棚コロちゃんはどこ？</v>
      </c>
      <c r="G20" s="181" t="str">
        <f>IF(B20="","",VLOOKUP(B20,'様式4・小学部（低）'!$R$17:$Z$136,6,FALSE))</f>
        <v>知</v>
      </c>
      <c r="H20" s="181" t="str">
        <f>IF(B20="","",VLOOKUP(B20,'様式4・小学部（低）'!$R$17:$Z$136,7,FALSE))</f>
        <v>B・C</v>
      </c>
      <c r="I20" s="197" t="s">
        <v>7966</v>
      </c>
    </row>
    <row r="21" spans="1:9" ht="80.099999999999994" customHeight="1" x14ac:dyDescent="0.45">
      <c r="A21" s="176">
        <v>14</v>
      </c>
      <c r="B21" s="177" t="s">
        <v>2061</v>
      </c>
      <c r="C21" s="180" t="str">
        <f>IF(B21="","",VLOOKUP(B21,'様式4・小学部（低）'!$R$17:$Z$136,2,FALSE))</f>
        <v>音楽</v>
      </c>
      <c r="D21" s="180" t="str">
        <f>IF(B21="","",VLOOKUP(B21,'様式4・小学部（低）'!$R$17:$Z$136,3,FALSE))</f>
        <v>音楽</v>
      </c>
      <c r="E21" s="178" t="str">
        <f>IF(B21="","",VLOOKUP(B21,'様式4・小学部（低）'!$R$17:$Z$136,4,FALSE))</f>
        <v>17-1　チ ャ イ ル ド</v>
      </c>
      <c r="F21" s="179" t="str">
        <f>IF(B21="","",VLOOKUP(B21,'様式4・小学部（低）'!$R$17:$Z$136,5,FALSE))</f>
        <v>たにぞうの
元気がイチバン！あそびうた</v>
      </c>
      <c r="G21" s="181" t="str">
        <f>IF(B21="","",VLOOKUP(B21,'様式4・小学部（低）'!$R$17:$Z$136,6,FALSE))</f>
        <v>知</v>
      </c>
      <c r="H21" s="181" t="str">
        <f>IF(B21="","",VLOOKUP(B21,'様式4・小学部（低）'!$R$17:$Z$136,7,FALSE))</f>
        <v>B・C</v>
      </c>
      <c r="I21" s="197" t="s">
        <v>7965</v>
      </c>
    </row>
    <row r="22" spans="1:9" ht="80.099999999999994" customHeight="1" x14ac:dyDescent="0.45">
      <c r="A22" s="176">
        <v>15</v>
      </c>
      <c r="B22" s="177" t="s">
        <v>2064</v>
      </c>
      <c r="C22" s="180" t="str">
        <f>IF(B22="","",VLOOKUP(B22,'様式4・小学部（低）'!$R$17:$Z$136,2,FALSE))</f>
        <v>図画工作</v>
      </c>
      <c r="D22" s="180" t="str">
        <f>IF(B22="","",VLOOKUP(B22,'様式4・小学部（低）'!$R$17:$Z$136,3,FALSE))</f>
        <v>図画工作</v>
      </c>
      <c r="E22" s="178" t="str">
        <f>IF(B22="","",VLOOKUP(B22,'様式4・小学部（低）'!$R$17:$Z$136,4,FALSE))</f>
        <v>28-1　福　音　館</v>
      </c>
      <c r="F22" s="179" t="str">
        <f>IF(B22="","",VLOOKUP(B22,'様式4・小学部（低）'!$R$17:$Z$136,5,FALSE))</f>
        <v>かがくのとも絵本やさいでぺったん</v>
      </c>
      <c r="G22" s="181" t="str">
        <f>IF(B22="","",VLOOKUP(B22,'様式4・小学部（低）'!$R$17:$Z$136,6,FALSE))</f>
        <v>知</v>
      </c>
      <c r="H22" s="181" t="str">
        <f>IF(B22="","",VLOOKUP(B22,'様式4・小学部（低）'!$R$17:$Z$136,7,FALSE))</f>
        <v>B・C</v>
      </c>
      <c r="I22" s="197" t="s">
        <v>7964</v>
      </c>
    </row>
    <row r="23" spans="1:9" ht="80.099999999999994" customHeight="1" x14ac:dyDescent="0.45">
      <c r="A23" s="176">
        <v>16</v>
      </c>
      <c r="B23" s="177" t="s">
        <v>1970</v>
      </c>
      <c r="C23" s="180" t="str">
        <f>IF(B23="","",VLOOKUP(B23,'様式4・小学部（低）'!$R$17:$Z$136,2,FALSE))</f>
        <v>道徳</v>
      </c>
      <c r="D23" s="180" t="str">
        <f>IF(B23="","",VLOOKUP(B23,'様式4・小学部（低）'!$R$17:$Z$136,3,FALSE))</f>
        <v>道徳</v>
      </c>
      <c r="E23" s="178" t="str">
        <f>IF(B23="","",VLOOKUP(B23,'様式4・小学部（低）'!$R$17:$Z$136,4,FALSE))</f>
        <v>27-1　ひ か り の く に</v>
      </c>
      <c r="F23" s="179" t="str">
        <f>IF(B23="","",VLOOKUP(B23,'様式4・小学部（低）'!$R$17:$Z$136,5,FALSE))</f>
        <v>ゆっくの
こんなときってなんていう？おそとであそぼう</v>
      </c>
      <c r="G23" s="181" t="str">
        <f>IF(B23="","",VLOOKUP(B23,'様式4・小学部（低）'!$R$17:$Z$136,6,FALSE))</f>
        <v>知</v>
      </c>
      <c r="H23" s="181" t="str">
        <f>IF(B23="","",VLOOKUP(B23,'様式4・小学部（低）'!$R$17:$Z$136,7,FALSE))</f>
        <v>B・C</v>
      </c>
      <c r="I23" s="197" t="s">
        <v>7963</v>
      </c>
    </row>
    <row r="24" spans="1:9" ht="80.099999999999994" customHeight="1" x14ac:dyDescent="0.45">
      <c r="A24" s="176">
        <v>17</v>
      </c>
      <c r="B24" s="177" t="s">
        <v>1971</v>
      </c>
      <c r="C24" s="180" t="str">
        <f>IF(B24="","",VLOOKUP(B24,'様式4・小学部（低）'!$R$17:$Z$136,2,FALSE))</f>
        <v>国語</v>
      </c>
      <c r="D24" s="180" t="str">
        <f>IF(B24="","",VLOOKUP(B24,'様式4・小学部（低）'!$R$17:$Z$136,3,FALSE))</f>
        <v>国語</v>
      </c>
      <c r="E24" s="178" t="str">
        <f>IF(B24="","",VLOOKUP(B24,'様式4・小学部（低）'!$R$17:$Z$136,4,FALSE))</f>
        <v>06-1　偕　成　社</v>
      </c>
      <c r="F24" s="179" t="str">
        <f>IF(B24="","",VLOOKUP(B24,'様式4・小学部（低）'!$R$17:$Z$136,5,FALSE))</f>
        <v>日本むかし話おむすびころりん</v>
      </c>
      <c r="G24" s="181" t="str">
        <f>IF(B24="","",VLOOKUP(B24,'様式4・小学部（低）'!$R$17:$Z$136,6,FALSE))</f>
        <v>知</v>
      </c>
      <c r="H24" s="181" t="str">
        <f>IF(B24="","",VLOOKUP(B24,'様式4・小学部（低）'!$R$17:$Z$136,7,FALSE))</f>
        <v>C</v>
      </c>
      <c r="I24" s="197" t="s">
        <v>7962</v>
      </c>
    </row>
    <row r="25" spans="1:9" ht="80.099999999999994" customHeight="1" x14ac:dyDescent="0.45">
      <c r="A25" s="176">
        <v>18</v>
      </c>
      <c r="B25" s="177" t="s">
        <v>1972</v>
      </c>
      <c r="C25" s="180" t="str">
        <f>IF(B25="","",VLOOKUP(B25,'様式4・小学部（低）'!$R$17:$Z$136,2,FALSE))</f>
        <v>算数</v>
      </c>
      <c r="D25" s="180" t="str">
        <f>IF(B25="","",VLOOKUP(B25,'様式4・小学部（低）'!$R$17:$Z$136,3,FALSE))</f>
        <v>算数</v>
      </c>
      <c r="E25" s="178" t="str">
        <f>IF(B25="","",VLOOKUP(B25,'様式4・小学部（低）'!$R$17:$Z$136,4,FALSE))</f>
        <v>10-5　小　峰　書　店</v>
      </c>
      <c r="F25" s="179" t="str">
        <f>IF(B25="","",VLOOKUP(B25,'様式4・小学部（低）'!$R$17:$Z$136,5,FALSE))</f>
        <v>くまたんのはじめてシリーズおいしいおいしい
１・２・３</v>
      </c>
      <c r="G25" s="181" t="str">
        <f>IF(B25="","",VLOOKUP(B25,'様式4・小学部（低）'!$R$17:$Z$136,6,FALSE))</f>
        <v>知</v>
      </c>
      <c r="H25" s="181" t="str">
        <f>IF(B25="","",VLOOKUP(B25,'様式4・小学部（低）'!$R$17:$Z$136,7,FALSE))</f>
        <v>C</v>
      </c>
      <c r="I25" s="197" t="s">
        <v>7961</v>
      </c>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F35" sqref="F35:F3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5526</v>
      </c>
      <c r="D1" s="392"/>
      <c r="E1" s="157"/>
      <c r="F1" s="390" t="s">
        <v>7776</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大阪府立岸和田支援学校　　　小学部（低）</v>
      </c>
      <c r="G3" s="389"/>
      <c r="H3" s="389"/>
    </row>
    <row r="4" spans="1:8" s="35" customFormat="1" ht="20.399999999999999" customHeight="1" x14ac:dyDescent="0.2">
      <c r="A4" s="158"/>
      <c r="B4" s="158"/>
      <c r="C4" s="159"/>
      <c r="D4" s="159"/>
      <c r="E4" s="159"/>
      <c r="F4" s="393"/>
      <c r="G4" s="393"/>
      <c r="H4" s="393"/>
    </row>
    <row r="5" spans="1:8" s="35" customFormat="1" ht="20.399999999999999" customHeight="1" x14ac:dyDescent="0.2">
      <c r="A5" s="388" t="s">
        <v>2019</v>
      </c>
      <c r="B5" s="388"/>
      <c r="C5" s="388"/>
      <c r="D5" s="159"/>
      <c r="E5" s="159"/>
      <c r="F5" s="285" t="s">
        <v>7713</v>
      </c>
      <c r="G5" s="285"/>
      <c r="H5" s="285"/>
    </row>
    <row r="6" spans="1:8" ht="20.399999999999999" customHeight="1" x14ac:dyDescent="0.45">
      <c r="A6" s="388"/>
      <c r="B6" s="388"/>
      <c r="C6" s="388"/>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IF(B8="","",VLOOKUP(B8,'様式4・小学部（低）'!$R$17:$Z$136,2,FALSE))</f>
        <v/>
      </c>
      <c r="D8" s="396" t="str">
        <f>IF(B8="","",VLOOKUP(B8,'様式4・小学部（低）'!$R$17:$Z$136,3,FALSE))</f>
        <v/>
      </c>
      <c r="E8" s="166" t="str">
        <f>IF(B8="","",VLOOKUP(B8,'様式4・小学部（低）'!$A$17:$H$136,4,FALSE))</f>
        <v/>
      </c>
      <c r="F8" s="167" t="str">
        <f>IF(B8="","",VLOOKUP(B8,'様式4・小学部（低）'!$R$17:$Z$136,5,FALSE))</f>
        <v/>
      </c>
      <c r="G8" s="399" t="str">
        <f>IF(B8="","",VLOOKUP(B8,'様式4・小学部（低）'!$R$17:$Z$136,7,FALSE))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IF(B11="","",VLOOKUP(B11,'様式4・小学部（低）'!$R$17:$Z$136,2,FALSE))</f>
        <v/>
      </c>
      <c r="D11" s="396" t="str">
        <f>IF(B11="","",VLOOKUP(B11,'様式4・小学部（低）'!$R$17:$Z$136,3,FALSE))</f>
        <v/>
      </c>
      <c r="E11" s="166" t="str">
        <f>IF(B11="","",VLOOKUP(B11,'様式4・小学部（低）'!$R$17:$Z$136,4,FALSE))</f>
        <v/>
      </c>
      <c r="F11" s="167" t="str">
        <f>IF(B11="","",VLOOKUP(B11,'様式4・小学部（低）'!$R$17:$Z$136,5,FALSE))</f>
        <v/>
      </c>
      <c r="G11" s="399" t="str">
        <f>IF(B11="","",VLOOKUP(B11,'様式4・小学部（低）'!$R$17:$Z$136,7,FALSE))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IF(B14="","",VLOOKUP(B14,'様式4・小学部（低）'!$R$17:$Z$136,2,FALSE))</f>
        <v/>
      </c>
      <c r="D14" s="396" t="str">
        <f>IF(B14="","",VLOOKUP(B14,'様式4・小学部（低）'!$R$17:$Z$136,3,FALSE))</f>
        <v/>
      </c>
      <c r="E14" s="166" t="str">
        <f>IF(B14="","",VLOOKUP(B14,'様式4・小学部（低）'!$R$17:$Z$136,4,FALSE))</f>
        <v/>
      </c>
      <c r="F14" s="167" t="str">
        <f>IF(B14="","",VLOOKUP(B14,'様式4・小学部（低）'!$R$17:$Z$136,5,FALSE))</f>
        <v/>
      </c>
      <c r="G14" s="399" t="str">
        <f>IF(B14="","",VLOOKUP(B14,'様式4・小学部（低）'!$R$17:$Z$136,7,FALSE))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IF(B17="","",VLOOKUP(B17,'様式4・小学部（低）'!$R$17:$Z$136,2,FALSE))</f>
        <v/>
      </c>
      <c r="D17" s="396" t="str">
        <f>IF(B17="","",VLOOKUP(B17,'様式4・小学部（低）'!$R$17:$Z$136,3,FALSE))</f>
        <v/>
      </c>
      <c r="E17" s="166" t="str">
        <f>IF(B17="","",VLOOKUP(B17,'様式4・小学部（低）'!$R$17:$Z$136,4,FALSE))</f>
        <v/>
      </c>
      <c r="F17" s="167" t="str">
        <f>IF(B17="","",VLOOKUP(B17,'様式4・小学部（低）'!$R$17:$Z$136,5,FALSE))</f>
        <v/>
      </c>
      <c r="G17" s="399" t="str">
        <f>IF(B17="","",VLOOKUP(B17,'様式4・小学部（低）'!$R$17:$Z$136,7,FALSE))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IF(B20="","",VLOOKUP(B20,'様式4・小学部（低）'!$R$17:$Z$136,2,FALSE))</f>
        <v/>
      </c>
      <c r="D20" s="396" t="str">
        <f>IF(B20="","",VLOOKUP(B20,'様式4・小学部（低）'!$R$17:$Z$136,3,FALSE))</f>
        <v/>
      </c>
      <c r="E20" s="166" t="str">
        <f>IF(B20="","",VLOOKUP(B20,'様式4・小学部（低）'!$R$17:$Z$136,4,FALSE))</f>
        <v/>
      </c>
      <c r="F20" s="167" t="str">
        <f>IF(B20="","",VLOOKUP(B20,'様式4・小学部（低）'!$R$17:$Z$136,5,FALSE))</f>
        <v/>
      </c>
      <c r="G20" s="399" t="str">
        <f>IF(B20="","",VLOOKUP(B20,'様式4・小学部（低）'!$R$17:$Z$136,7,FALSE))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IF(B23="","",VLOOKUP(B23,'様式4・小学部（低）'!$R$17:$Z$136,2,FALSE))</f>
        <v/>
      </c>
      <c r="D23" s="396" t="str">
        <f>IF(B23="","",VLOOKUP(B23,'様式4・小学部（低）'!$R$17:$Z$136,3,FALSE))</f>
        <v/>
      </c>
      <c r="E23" s="166" t="str">
        <f>IF(B23="","",VLOOKUP(B23,'様式4・小学部（低）'!$R$17:$Z$136,4,FALSE))</f>
        <v/>
      </c>
      <c r="F23" s="167" t="str">
        <f>IF(B23="","",VLOOKUP(B23,'様式4・小学部（低）'!$R$17:$Z$136,5,FALSE))</f>
        <v/>
      </c>
      <c r="G23" s="399" t="str">
        <f>IF(B23="","",VLOOKUP(B23,'様式4・小学部（低）'!$R$17:$Z$136,7,FALSE))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IF(B26="","",VLOOKUP(B26,'様式4・小学部（低）'!$R$17:$Z$136,2,FALSE))</f>
        <v/>
      </c>
      <c r="D26" s="396" t="str">
        <f>IF(B26="","",VLOOKUP(B26,'様式4・小学部（低）'!$R$17:$Z$136,3,FALSE))</f>
        <v/>
      </c>
      <c r="E26" s="166" t="str">
        <f>IF(B26="","",VLOOKUP(B26,'様式4・小学部（低）'!$R$17:$Z$136,4,FALSE))</f>
        <v/>
      </c>
      <c r="F26" s="167" t="str">
        <f>IF(B26="","",VLOOKUP(B26,'様式4・小学部（低）'!$R$17:$Z$136,5,FALSE))</f>
        <v/>
      </c>
      <c r="G26" s="399" t="str">
        <f>IF(B26="","",VLOOKUP(B26,'様式4・小学部（低）'!$R$17:$Z$136,7,FALSE))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IF(B29="","",VLOOKUP(B29,'様式4・小学部（低）'!$R$17:$Z$136,2,FALSE))</f>
        <v/>
      </c>
      <c r="D29" s="396" t="str">
        <f>IF(B29="","",VLOOKUP(B29,'様式4・小学部（低）'!$R$17:$Z$136,3,FALSE))</f>
        <v/>
      </c>
      <c r="E29" s="166" t="str">
        <f>IF(B29="","",VLOOKUP(B29,'様式4・小学部（低）'!$R$17:$Z$136,4,FALSE))</f>
        <v/>
      </c>
      <c r="F29" s="167" t="str">
        <f>IF(B29="","",VLOOKUP(B29,'様式4・小学部（低）'!$R$17:$Z$136,5,FALSE))</f>
        <v/>
      </c>
      <c r="G29" s="399" t="str">
        <f>IF(B29="","",VLOOKUP(B29,'様式4・小学部（低）'!$R$17:$Z$136,7,FALSE))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IF(B32="","",VLOOKUP(B32,'様式4・小学部（低）'!$R$17:$Z$136,2,FALSE))</f>
        <v/>
      </c>
      <c r="D32" s="396" t="str">
        <f>IF(B32="","",VLOOKUP(B32,'様式4・小学部（低）'!$R$17:$Z$136,3,FALSE))</f>
        <v/>
      </c>
      <c r="E32" s="166" t="str">
        <f>IF(B32="","",VLOOKUP(B32,'様式4・小学部（低）'!$R$17:$Z$136,4,FALSE))</f>
        <v/>
      </c>
      <c r="F32" s="167" t="str">
        <f>IF(B32="","",VLOOKUP(B32,'様式4・小学部（低）'!$R$17:$Z$136,5,FALSE))</f>
        <v/>
      </c>
      <c r="G32" s="399" t="str">
        <f>IF(B32="","",VLOOKUP(B32,'様式4・小学部（低）'!$R$17:$Z$136,7,FALSE))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IF(B35="","",VLOOKUP(B35,'様式4・小学部（低）'!$R$17:$Z$136,2,FALSE))</f>
        <v/>
      </c>
      <c r="D35" s="396" t="str">
        <f>IF(B35="","",VLOOKUP(B35,'様式4・小学部（低）'!$R$17:$Z$136,3,FALSE))</f>
        <v/>
      </c>
      <c r="E35" s="166" t="str">
        <f>IF(B35="","",VLOOKUP(B35,'様式4・小学部（低）'!$R$17:$Z$136,4,FALSE))</f>
        <v/>
      </c>
      <c r="F35" s="167" t="str">
        <f>IF(B35="","",VLOOKUP(B35,'様式4・小学部（低）'!$R$17:$Z$136,5,FALSE))</f>
        <v/>
      </c>
      <c r="G35" s="399" t="str">
        <f>IF(B35="","",VLOOKUP(B35,'様式4・小学部（低）'!$R$17:$Z$136,7,FALSE))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IF(B38="","",VLOOKUP(B38,'様式4・小学部（低）'!$R$17:$Z$136,2,FALSE))</f>
        <v/>
      </c>
      <c r="D38" s="396" t="str">
        <f>IF(B38="","",VLOOKUP(B38,'様式4・小学部（低）'!$R$17:$Z$136,3,FALSE))</f>
        <v/>
      </c>
      <c r="E38" s="166" t="str">
        <f>IF(B38="","",VLOOKUP(B38,'様式4・小学部（低）'!$R$17:$Z$136,4,FALSE))</f>
        <v/>
      </c>
      <c r="F38" s="167" t="str">
        <f>IF(B38="","",VLOOKUP(B38,'様式4・小学部（低）'!$R$17:$Z$136,5,FALSE))</f>
        <v/>
      </c>
      <c r="G38" s="399" t="str">
        <f>IF(B38="","",VLOOKUP(B38,'様式4・小学部（低）'!$R$17:$Z$136,7,FALSE))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IF(B41="","",VLOOKUP(B41,'様式4・小学部（低）'!$R$17:$Z$136,2,FALSE))</f>
        <v/>
      </c>
      <c r="D41" s="396" t="str">
        <f>IF(B41="","",VLOOKUP(B41,'様式4・小学部（低）'!$R$17:$Z$136,3,FALSE))</f>
        <v/>
      </c>
      <c r="E41" s="166" t="str">
        <f>IF(B41="","",VLOOKUP(B41,'様式4・小学部（低）'!$R$17:$Z$136,4,FALSE))</f>
        <v/>
      </c>
      <c r="F41" s="167" t="str">
        <f>IF(B41="","",VLOOKUP(B41,'様式4・小学部（低）'!$R$17:$Z$136,5,FALSE))</f>
        <v/>
      </c>
      <c r="G41" s="399" t="str">
        <f>IF(B41="","",VLOOKUP(B41,'様式4・小学部（低）'!$R$17:$Z$136,7,FALSE))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IF(B44="","",VLOOKUP(B44,'様式4・小学部（低）'!$R$17:$Z$136,2,FALSE))</f>
        <v/>
      </c>
      <c r="D44" s="396" t="str">
        <f>IF(B44="","",VLOOKUP(B44,'様式4・小学部（低）'!$R$17:$Z$136,3,FALSE))</f>
        <v/>
      </c>
      <c r="E44" s="166" t="str">
        <f>IF(B44="","",VLOOKUP(B44,'様式4・小学部（低）'!$R$17:$Z$136,4,FALSE))</f>
        <v/>
      </c>
      <c r="F44" s="167" t="str">
        <f>IF(B44="","",VLOOKUP(B44,'様式4・小学部（低）'!$R$17:$Z$136,5,FALSE))</f>
        <v/>
      </c>
      <c r="G44" s="399" t="str">
        <f>IF(B44="","",VLOOKUP(B44,'様式4・小学部（低）'!$R$17:$Z$136,7,FALSE))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IF(B47="","",VLOOKUP(B47,'様式4・小学部（低）'!$R$17:$Z$136,2,FALSE))</f>
        <v/>
      </c>
      <c r="D47" s="396" t="str">
        <f>IF(B47="","",VLOOKUP(B47,'様式4・小学部（低）'!$R$17:$Z$136,3,FALSE))</f>
        <v/>
      </c>
      <c r="E47" s="166" t="str">
        <f>IF(B47="","",VLOOKUP(B47,'様式4・小学部（低）'!$R$17:$Z$136,4,FALSE))</f>
        <v/>
      </c>
      <c r="F47" s="167" t="str">
        <f>IF(B47="","",VLOOKUP(B47,'様式4・小学部（低）'!$R$17:$Z$136,5,FALSE))</f>
        <v/>
      </c>
      <c r="G47" s="399" t="str">
        <f>IF(B47="","",VLOOKUP(B47,'様式4・小学部（低）'!$R$17:$Z$136,7,FALSE))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IF(B50="","",VLOOKUP(B50,'様式4・小学部（低）'!$R$17:$Z$136,2,FALSE))</f>
        <v/>
      </c>
      <c r="D50" s="396" t="str">
        <f>IF(B50="","",VLOOKUP(B50,'様式4・小学部（低）'!$R$17:$Z$136,3,FALSE))</f>
        <v/>
      </c>
      <c r="E50" s="166" t="str">
        <f>IF(B50="","",VLOOKUP(B50,'様式4・小学部（低）'!$R$17:$Z$136,4,FALSE))</f>
        <v/>
      </c>
      <c r="F50" s="167" t="str">
        <f>IF(B50="","",VLOOKUP(B50,'様式4・小学部（低）'!$R$17:$Z$136,5,FALSE))</f>
        <v/>
      </c>
      <c r="G50" s="399" t="str">
        <f>IF(B50="","",VLOOKUP(B50,'様式4・小学部（低）'!$R$17:$Z$136,7,FALSE))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9D1B5CA2AD84C4E99F0B668A2F56BB7" ma:contentTypeVersion="15" ma:contentTypeDescription="新しいドキュメントを作成します。" ma:contentTypeScope="" ma:versionID="de61821eddee63025f530724ad500ffb">
  <xsd:schema xmlns:xsd="http://www.w3.org/2001/XMLSchema" xmlns:xs="http://www.w3.org/2001/XMLSchema" xmlns:p="http://schemas.microsoft.com/office/2006/metadata/properties" xmlns:ns2="51c9a3c5-5a78-489b-bd3f-b2cd87b904c2" xmlns:ns3="92c85782-91b6-4975-a634-e8e07eaefb77" targetNamespace="http://schemas.microsoft.com/office/2006/metadata/properties" ma:root="true" ma:fieldsID="c398a72dd099828b4f50559fbce403f2" ns2:_="" ns3:_="">
    <xsd:import namespace="51c9a3c5-5a78-489b-bd3f-b2cd87b904c2"/>
    <xsd:import namespace="92c85782-91b6-4975-a634-e8e07eaefb77"/>
    <xsd:element name="properties">
      <xsd:complexType>
        <xsd:sequence>
          <xsd:element name="documentManagement">
            <xsd:complexType>
              <xsd:all>
                <xsd:element ref="ns2:_Flow_SignoffStatus"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9a3c5-5a78-489b-bd3f-b2cd87b904c2" elementFormDefault="qualified">
    <xsd:import namespace="http://schemas.microsoft.com/office/2006/documentManagement/types"/>
    <xsd:import namespace="http://schemas.microsoft.com/office/infopath/2007/PartnerControls"/>
    <xsd:element name="_Flow_SignoffStatus" ma:index="8" nillable="true" ma:displayName="承認の状態" ma:internalName="_x627f__x8a8d__x306e__x72b6__x614b_">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d47d535-bc0a-4a89-a2ef-f158a8bae4f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c9a3c5-5a78-489b-bd3f-b2cd87b904c2">
      <Terms xmlns="http://schemas.microsoft.com/office/infopath/2007/PartnerControls"/>
    </lcf76f155ced4ddcb4097134ff3c332f>
    <TaxCatchAll xmlns="92c85782-91b6-4975-a634-e8e07eaefb77" xsi:nil="true"/>
    <_Flow_SignoffStatus xmlns="51c9a3c5-5a78-489b-bd3f-b2cd87b904c2" xsi:nil="true"/>
  </documentManagement>
</p:properties>
</file>

<file path=customXml/itemProps1.xml><?xml version="1.0" encoding="utf-8"?>
<ds:datastoreItem xmlns:ds="http://schemas.openxmlformats.org/officeDocument/2006/customXml" ds:itemID="{D53F9602-B2E9-4C87-ADC0-ED8564FC407E}">
  <ds:schemaRefs>
    <ds:schemaRef ds:uri="http://schemas.microsoft.com/sharepoint/v3/contenttype/forms"/>
  </ds:schemaRefs>
</ds:datastoreItem>
</file>

<file path=customXml/itemProps2.xml><?xml version="1.0" encoding="utf-8"?>
<ds:datastoreItem xmlns:ds="http://schemas.openxmlformats.org/officeDocument/2006/customXml" ds:itemID="{EA4DA89C-482B-4CDB-BA38-2D942FB282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c9a3c5-5a78-489b-bd3f-b2cd87b904c2"/>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80DAC7-0889-4E28-BC3C-5C979CCDCEBE}">
  <ds:schemaRefs>
    <ds:schemaRef ds:uri="http://schemas.openxmlformats.org/package/2006/metadata/core-properties"/>
    <ds:schemaRef ds:uri="http://purl.org/dc/terms/"/>
    <ds:schemaRef ds:uri="http://schemas.microsoft.com/office/infopath/2007/PartnerControls"/>
    <ds:schemaRef ds:uri="http://purl.org/dc/dcmitype/"/>
    <ds:schemaRef ds:uri="http://www.w3.org/XML/1998/namespace"/>
    <ds:schemaRef ds:uri="http://schemas.microsoft.com/office/2006/documentManagement/types"/>
    <ds:schemaRef ds:uri="51c9a3c5-5a78-489b-bd3f-b2cd87b904c2"/>
    <ds:schemaRef ds:uri="http://purl.org/dc/elements/1.1/"/>
    <ds:schemaRef ds:uri="92c85782-91b6-4975-a634-e8e07eaefb77"/>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2025-06-20T08:48:05Z</cp:lastPrinted>
  <dcterms:created xsi:type="dcterms:W3CDTF">2019-06-05T06:28:00Z</dcterms:created>
  <dcterms:modified xsi:type="dcterms:W3CDTF">2025-11-27T06:15:07Z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0x010100B9D1B5CA2AD84C4E99F0B668A2F56BB7</vt:lpwstr>
  </property>
  <property fmtid="{D5CDD505-2E9C-101B-9397-08002B2CF9AE}" pid="4" name="MediaServiceImageTags">
    <vt:lpwstr/>
  </property>
</Properties>
</file>