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D4D141C-2A46-4463-AD42-D8535E2958E8}" xr6:coauthVersionLast="47" xr6:coauthVersionMax="47" xr10:uidLastSave="{00000000-0000-0000-0000-000000000000}"/>
  <bookViews>
    <workbookView xWindow="2364" yWindow="1836" windowWidth="17280" windowHeight="9960" tabRatio="695"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5" i="7" l="1"/>
  <c r="D25" i="7"/>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M45" i="7"/>
  <c r="L45" i="7"/>
  <c r="E45" i="7"/>
  <c r="D45" i="7"/>
  <c r="E43" i="7"/>
  <c r="D43" i="7"/>
  <c r="E41" i="7"/>
  <c r="D41" i="7"/>
  <c r="E39" i="7"/>
  <c r="D39" i="7"/>
  <c r="E37" i="7"/>
  <c r="D37" i="7"/>
  <c r="E35" i="7"/>
  <c r="D35" i="7"/>
  <c r="E33" i="7"/>
  <c r="D33" i="7"/>
  <c r="E31" i="7"/>
  <c r="D31" i="7"/>
  <c r="E29" i="7"/>
  <c r="D29" i="7"/>
  <c r="E27" i="7"/>
  <c r="D27" i="7"/>
  <c r="E23" i="7"/>
  <c r="D23" i="7"/>
  <c r="E21" i="7"/>
  <c r="D21" i="7"/>
  <c r="E19" i="7"/>
  <c r="D19"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F3" i="18" s="1" a="1"/>
  <c r="F3" i="18" s="1"/>
  <c r="F2" i="18" s="1"/>
  <c r="C2" i="19" s="1"/>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<sst xmlns="http://schemas.openxmlformats.org/spreadsheetml/2006/main" count="13378" uniqueCount="7937">
  <si>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</si>
  <si>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</si>
  <si>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</si>
  <si>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</si>
  <si>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</si>
  <si>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</si>
  <si>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</si>
  <si>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</si>
  <si>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</si>
  <si>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</si>
  <si>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</si>
  <si>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</si>
  <si>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</si>
  <si>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</si>
  <si>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</si>
  <si>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</si>
  <si>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</si>
  <si>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</si>
  <si>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</si>
  <si>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</si>
  <si>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</si>
  <si>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</si>
  <si>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</si>
  <si>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</si>
  <si>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</si>
  <si>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</si>
  <si>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</si>
  <si>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</si>
  <si>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</si>
  <si>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</si>
  <si>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</si>
  <si>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</si>
  <si>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</si>
  <si>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</si>
  <si>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</si>
  <si>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</si>
  <si>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</si>
  <si>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</si>
  <si>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</si>
  <si>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</si>
  <si>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</si>
  <si>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</si>
  <si>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</si>
  <si>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</si>
  <si>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</si>
  <si>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</si>
  <si>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</si>
  <si>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</si>
  <si>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</si>
  <si>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</si>
  <si>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</si>
  <si>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</si>
  <si>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</si>
  <si>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</si>
  <si>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</si>
  <si>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</si>
  <si>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</si>
  <si>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</si>
  <si>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</si>
  <si>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</si>
  <si>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</si>
  <si>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</si>
  <si>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</si>
  <si>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</si>
  <si>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</si>
  <si>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</si>
  <si>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</si>
  <si>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</si>
  <si>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</si>
  <si>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</si>
  <si>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</si>
  <si>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</si>
  <si>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</si>
  <si>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</si>
  <si>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</si>
  <si>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</si>
  <si>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</si>
  <si>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</si>
  <si>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</si>
  <si>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</si>
  <si>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</si>
  <si>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</si>
  <si>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</si>
  <si>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</si>
  <si>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</si>
  <si>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</si>
  <si>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</si>
  <si>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</si>
  <si>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</si>
  <si>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</si>
  <si>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</si>
  <si>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</si>
  <si>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</si>
  <si>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</si>
  <si>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</si>
  <si>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</si>
  <si>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</si>
  <si>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</si>
  <si>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</si>
  <si>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</si>
  <si>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</si>
  <si>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</si>
  <si>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</si>
  <si>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</si>
  <si>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</si>
  <si>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</si>
  <si>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</si>
  <si>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</si>
  <si>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</si>
  <si>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</si>
  <si>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</si>
  <si>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</si>
  <si>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</si>
  <si>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</si>
  <si>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</si>
  <si>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</si>
  <si>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</si>
  <si>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</si>
  <si>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</si>
  <si>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</si>
  <si>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</si>
  <si>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</si>
  <si>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</si>
  <si>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</si>
  <si>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</si>
  <si>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</si>
  <si>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</si>
  <si>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</si>
  <si>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</si>
  <si>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</si>
  <si>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</si>
  <si>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</si>
  <si>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</si>
  <si>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</si>
  <si>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</si>
  <si>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</si>
  <si>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</si>
  <si>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</si>
  <si>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</si>
  <si>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</si>
  <si>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</si>
  <si>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</si>
  <si>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</si>
  <si>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</si>
  <si>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</si>
  <si>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</si>
  <si>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</si>
  <si>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</si>
  <si>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</si>
  <si>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</si>
  <si>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</si>
  <si>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</si>
  <si>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</si>
  <si>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</si>
  <si>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</si>
  <si>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</si>
  <si>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</si>
  <si>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</si>
  <si>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</si>
  <si>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</si>
  <si>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</si>
  <si>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</si>
  <si>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</si>
  <si>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</si>
  <si>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</si>
  <si>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</si>
  <si>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</si>
  <si>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</si>
  <si>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</si>
  <si>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</si>
  <si>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</si>
  <si>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</si>
  <si>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</si>
  <si>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</si>
  <si>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</si>
  <si>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</si>
  <si>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</si>
  <si>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</si>
  <si>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</si>
  <si>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</si>
  <si>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</si>
  <si>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</si>
  <si>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</si>
  <si>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</si>
  <si>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</si>
  <si>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</si>
  <si>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</si>
  <si>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</si>
  <si>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</si>
  <si>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</si>
  <si>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</si>
  <si>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</si>
  <si>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</si>
  <si>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</si>
  <si>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</si>
  <si>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</si>
  <si>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</si>
  <si>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</si>
  <si>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</si>
  <si>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</si>
  <si>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</si>
  <si>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</si>
  <si>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</si>
  <si>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</si>
  <si>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</si>
  <si>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</si>
  <si>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</si>
  <si>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</si>
  <si>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</si>
  <si>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</si>
  <si>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</si>
  <si>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</si>
  <si>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</si>
  <si>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</si>
  <si>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</si>
  <si>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</si>
  <si>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</si>
  <si>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</si>
  <si>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</si>
  <si>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</si>
  <si>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</si>
  <si>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</si>
  <si>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</si>
  <si>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</si>
  <si>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</si>
  <si>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</si>
  <si>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</si>
  <si>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</si>
  <si>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</si>
  <si>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</si>
  <si>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</si>
  <si>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</si>
  <si>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</si>
  <si>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</si>
  <si>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</si>
  <si>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</si>
  <si>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</si>
  <si>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</si>
  <si>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</si>
  <si>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</si>
  <si>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</si>
  <si>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</si>
  <si>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</si>
  <si>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</si>
  <si>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</si>
  <si>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</si>
  <si>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</si>
  <si>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</si>
  <si>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</si>
  <si>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</si>
  <si>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</si>
  <si>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</si>
  <si>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</si>
  <si>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</si>
  <si>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</si>
  <si>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</si>
  <si>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</si>
  <si>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</si>
  <si>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</si>
  <si>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</si>
  <si>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</si>
  <si>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</si>
  <si>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</si>
  <si>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</si>
  <si>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</si>
  <si>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</si>
  <si>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</si>
  <si>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</si>
  <si>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</si>
  <si>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</si>
  <si>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</si>
  <si>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</si>
  <si>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</si>
  <si>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</si>
  <si>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</si>
  <si>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</si>
  <si>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</si>
  <si>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</si>
  <si>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</si>
  <si>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</si>
  <si>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</si>
  <si>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</si>
  <si>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</si>
  <si>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</si>
  <si>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</si>
  <si>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</si>
  <si>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</si>
  <si>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</si>
  <si>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</si>
  <si>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</si>
  <si>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</si>
  <si>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</si>
  <si>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</si>
  <si>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</si>
  <si>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</si>
  <si>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</si>
  <si>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</si>
  <si>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</si>
  <si>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</si>
  <si>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</si>
  <si>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</si>
  <si>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</si>
  <si>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</si>
  <si>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</si>
  <si>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</si>
  <si>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</si>
  <si>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</si>
  <si>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</si>
  <si>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</si>
  <si>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</si>
  <si>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</si>
  <si>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</si>
  <si>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</si>
  <si>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</si>
  <si>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</si>
  <si>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</si>
  <si>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</si>
  <si>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</si>
  <si>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</si>
  <si>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</si>
  <si>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</si>
  <si>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</si>
  <si>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</si>
  <si>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</si>
  <si>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</si>
  <si>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</si>
  <si>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</si>
  <si>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</si>
  <si>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</si>
  <si>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</si>
  <si>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</si>
  <si>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</si>
  <si>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</si>
  <si>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</si>
  <si>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</si>
  <si>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</si>
  <si>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</si>
  <si>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</si>
  <si>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</si>
  <si>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</si>
  <si>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</si>
  <si>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</si>
  <si>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</si>
  <si>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</si>
  <si>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</si>
  <si>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</si>
  <si>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</si>
  <si>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</si>
  <si>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</si>
  <si>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</si>
  <si>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</si>
  <si>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</si>
  <si>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</si>
  <si>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</si>
  <si>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</si>
  <si>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</si>
  <si>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</si>
  <si>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</si>
  <si>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</si>
  <si>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</si>
  <si>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</si>
  <si>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</si>
  <si>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</si>
  <si>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</si>
  <si>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</si>
  <si>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</si>
  <si>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</si>
  <si>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</si>
  <si>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</si>
  <si>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</si>
  <si>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</si>
  <si>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</si>
  <si>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</si>
  <si>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</si>
  <si>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</si>
  <si>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</si>
  <si>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</si>
  <si>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</si>
  <si>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</si>
  <si>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</si>
  <si>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</si>
  <si>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</si>
  <si>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</si>
  <si>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</si>
  <si>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</si>
  <si>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</si>
  <si>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</si>
  <si>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</si>
  <si>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</si>
  <si>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</si>
  <si>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</si>
  <si>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</si>
  <si>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</si>
  <si>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</si>
  <si>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</si>
  <si>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</si>
  <si>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</si>
  <si>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</si>
  <si>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</si>
  <si>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</si>
  <si>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</si>
  <si>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</si>
  <si>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</si>
  <si>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</si>
  <si>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</si>
  <si>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</si>
  <si>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</si>
  <si>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</si>
  <si>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</si>
  <si>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</si>
  <si>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</si>
  <si>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</si>
  <si>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</si>
  <si>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</si>
  <si>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</si>
  <si>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</si>
  <si>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</si>
  <si>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</si>
  <si>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</si>
  <si>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</si>
  <si>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</si>
  <si>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</si>
  <si>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</si>
  <si>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</si>
  <si>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</si>
  <si>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</si>
  <si>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</si>
  <si>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</si>
  <si>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</si>
  <si>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</si>
  <si>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</si>
  <si>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</si>
  <si>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</si>
  <si>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</si>
  <si>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</si>
  <si>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</si>
  <si>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</si>
  <si>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</si>
  <si>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</si>
  <si>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</si>
  <si>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</si>
  <si>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</si>
  <si>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</si>
  <si>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</si>
  <si>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</si>
  <si>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</si>
  <si>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</si>
  <si>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</si>
  <si>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</si>
  <si>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</si>
  <si>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</si>
  <si>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</si>
  <si>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</si>
  <si>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</si>
  <si>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</si>
  <si>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</si>
  <si>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</si>
  <si>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</si>
  <si>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</si>
  <si>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</si>
  <si>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</si>
  <si>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</si>
  <si>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</si>
  <si>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</si>
  <si>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</si>
  <si>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</si>
  <si>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</si>
  <si>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</si>
  <si>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</si>
  <si>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</si>
  <si>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</si>
  <si>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</si>
  <si>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</si>
  <si>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</si>
  <si>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</si>
  <si>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</si>
  <si>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</si>
  <si>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</si>
  <si>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</si>
  <si>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</si>
  <si>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</si>
  <si>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</si>
  <si>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</si>
  <si>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</si>
  <si>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</si>
  <si>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</si>
  <si>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</si>
  <si>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</si>
  <si>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</si>
  <si>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</si>
  <si>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</si>
  <si>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</si>
  <si>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</si>
  <si>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</si>
  <si>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</si>
  <si>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</si>
  <si>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</si>
  <si>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</si>
  <si>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</si>
  <si>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</si>
  <si>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</si>
  <si>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</si>
  <si>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</si>
  <si>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</si>
  <si>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</si>
  <si>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</si>
  <si>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</si>
  <si>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</si>
  <si>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</si>
  <si>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</si>
  <si>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</si>
  <si>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</si>
  <si>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</si>
  <si>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</si>
  <si>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</si>
  <si>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</si>
  <si>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</si>
  <si>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</si>
  <si>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</si>
  <si>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</si>
  <si>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</si>
  <si>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</si>
  <si>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</si>
  <si>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</si>
  <si>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</si>
  <si>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</si>
  <si>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</si>
  <si>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</si>
  <si>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</si>
  <si>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</si>
  <si>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</si>
  <si>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</si>
  <si>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</si>
  <si>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</si>
  <si>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</si>
  <si>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</si>
  <si>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</si>
  <si>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</si>
  <si>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</si>
  <si>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</si>
  <si>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</si>
  <si>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</si>
  <si>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</si>
  <si>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</si>
  <si>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</si>
  <si>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</si>
  <si>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</si>
  <si>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</si>
  <si>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</si>
  <si>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</si>
  <si>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</si>
  <si>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</si>
  <si>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</si>
  <si>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</si>
  <si>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</si>
  <si>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</si>
  <si>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</si>
  <si>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</si>
  <si>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</si>
  <si>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</si>
  <si>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</si>
  <si>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</si>
  <si>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</si>
  <si>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</si>
  <si>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</si>
  <si>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</si>
  <si>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</si>
  <si>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</si>
  <si>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</si>
  <si>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</si>
  <si>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</si>
  <si>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</si>
  <si>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</si>
  <si>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</si>
  <si>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</si>
  <si>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</si>
  <si>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</si>
  <si>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</si>
  <si>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</si>
  <si>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</si>
  <si>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</si>
  <si>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</si>
  <si>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</si>
  <si>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</si>
  <si>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</si>
  <si>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</si>
  <si>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</si>
  <si>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</si>
  <si>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</si>
  <si>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</si>
  <si>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</si>
  <si>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</si>
  <si>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</si>
  <si>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</si>
  <si>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</si>
  <si>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</si>
  <si>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</si>
  <si>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</si>
  <si>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</si>
  <si>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</si>
  <si>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</si>
  <si>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</si>
  <si>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</si>
  <si>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</si>
  <si>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</si>
  <si>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</si>
  <si>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</si>
  <si>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</si>
  <si>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</si>
  <si>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</si>
  <si>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</si>
  <si>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</si>
  <si>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</si>
  <si>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</si>
  <si>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</si>
  <si>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</si>
  <si>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</si>
  <si>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</si>
  <si>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</si>
  <si>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</si>
  <si>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</si>
  <si>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</si>
  <si>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</si>
  <si>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</si>
  <si>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</si>
  <si>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</si>
  <si>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</si>
  <si>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</si>
  <si>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</si>
  <si>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</si>
  <si>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</si>
  <si>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</si>
  <si>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</si>
  <si>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</si>
  <si>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</si>
  <si>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</si>
  <si>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</si>
  <si>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</si>
  <si>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</si>
  <si>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</si>
  <si>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</si>
  <si>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</si>
  <si>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</si>
  <si>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</si>
  <si>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</si>
  <si>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</si>
  <si>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</si>
  <si>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</si>
  <si>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</si>
  <si>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</si>
  <si>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</si>
  <si>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</si>
  <si>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</si>
  <si>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</si>
  <si>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</si>
  <si>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</si>
  <si>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</si>
  <si>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</si>
  <si>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</si>
  <si>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</si>
  <si>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</si>
  <si>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</si>
  <si>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</si>
  <si>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</si>
  <si>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</si>
  <si>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</si>
  <si>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</si>
  <si>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</si>
  <si>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</si>
  <si>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</si>
  <si>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</si>
  <si>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</si>
  <si>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</si>
  <si>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</si>
  <si>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</si>
  <si>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</si>
  <si>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</si>
  <si>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</si>
  <si>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</si>
  <si>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</si>
  <si>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</si>
  <si>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</si>
  <si>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</si>
  <si>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</si>
  <si>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</si>
  <si>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</si>
  <si>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</si>
  <si>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</si>
  <si>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</si>
  <si>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</si>
  <si>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</si>
  <si>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</si>
  <si>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</si>
  <si>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</si>
  <si>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</si>
  <si>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</si>
  <si>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</si>
  <si>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</si>
  <si>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</si>
  <si>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</si>
  <si>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</si>
  <si>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</si>
  <si>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</si>
  <si>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</si>
  <si>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</si>
  <si>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</si>
  <si>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</si>
  <si>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</si>
  <si>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</si>
  <si>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</si>
  <si>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</si>
  <si>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</si>
  <si>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</si>
  <si>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</si>
  <si>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</si>
  <si>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</si>
  <si>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</si>
  <si>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</si>
  <si>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</si>
  <si>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</si>
  <si>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</si>
  <si>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</si>
  <si>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</si>
  <si>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</si>
  <si>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</si>
  <si>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</si>
  <si>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</si>
  <si>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</si>
  <si>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</si>
  <si>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</si>
  <si>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</si>
  <si>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</si>
  <si>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</si>
  <si>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</si>
  <si>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</si>
  <si>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</si>
  <si>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</si>
  <si>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</si>
  <si>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</si>
  <si>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</si>
  <si>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</si>
  <si>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</si>
  <si>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</si>
  <si>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</si>
  <si>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</si>
  <si>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</si>
  <si>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</si>
  <si>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</si>
  <si>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</si>
  <si>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</si>
  <si>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</si>
  <si>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</si>
  <si>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</si>
  <si>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</si>
  <si>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</si>
  <si>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</si>
  <si>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</si>
  <si>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</si>
  <si>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</si>
  <si>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</si>
  <si>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</si>
  <si>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</si>
  <si>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</si>
  <si>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</si>
  <si>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</si>
  <si>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</si>
  <si>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</si>
  <si>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</si>
  <si>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</si>
  <si>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</si>
  <si>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</si>
  <si>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</si>
  <si>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</si>
  <si>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</si>
  <si>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</si>
  <si>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</si>
  <si>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</si>
  <si>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</si>
  <si>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</si>
  <si>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</si>
  <si>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</si>
  <si>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</si>
  <si>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</si>
  <si>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</si>
  <si>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</si>
  <si>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</si>
  <si>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</si>
  <si>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</si>
  <si>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</si>
  <si>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</si>
  <si>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</si>
  <si>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</si>
  <si>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</si>
  <si>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</si>
  <si>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</si>
  <si>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</si>
  <si>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</si>
  <si>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</si>
  <si>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</si>
  <si>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</si>
  <si>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</si>
  <si>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</si>
  <si>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</si>
  <si>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</si>
  <si>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</si>
  <si>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</si>
  <si>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</si>
  <si>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</si>
  <si>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</si>
  <si>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</si>
  <si>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</si>
  <si>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</si>
  <si>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</si>
  <si>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</si>
  <si>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</si>
  <si>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</si>
  <si>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</si>
  <si>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</si>
  <si>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</si>
  <si>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</si>
  <si>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</si>
  <si>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</si>
  <si>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</si>
  <si>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</si>
  <si>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</si>
  <si>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</si>
  <si>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</si>
  <si>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</si>
  <si>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</si>
  <si>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</si>
  <si>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</si>
  <si>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</si>
  <si>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</si>
  <si>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</si>
  <si>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</si>
  <si>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</si>
  <si>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</si>
  <si>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</si>
  <si>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</si>
  <si>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</si>
  <si>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</si>
  <si>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</si>
  <si>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</si>
  <si>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</si>
  <si>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</si>
  <si>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</si>
  <si>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</si>
  <si>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</si>
  <si>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</si>
  <si>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</si>
  <si>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</si>
  <si>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</si>
  <si>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</si>
  <si>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</si>
  <si>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</si>
  <si>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</si>
  <si>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</si>
  <si>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</si>
  <si>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</si>
  <si>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</si>
  <si>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</si>
  <si>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</si>
  <si>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</si>
  <si>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</si>
  <si>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</si>
  <si>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</si>
  <si>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</si>
  <si>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</si>
  <si>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</si>
  <si>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</si>
  <si>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</si>
  <si>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</si>
  <si>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</si>
  <si>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</si>
  <si>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</si>
  <si>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</si>
  <si>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</si>
  <si>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</si>
  <si>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</si>
  <si>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</si>
  <si>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</si>
  <si>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</si>
  <si>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</si>
  <si>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</si>
  <si>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</si>
  <si>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</si>
  <si>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</si>
  <si>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</si>
  <si>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</si>
  <si>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</si>
  <si>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</si>
  <si>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</si>
  <si>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</si>
  <si>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</si>
  <si>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</si>
  <si>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</si>
  <si>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</si>
  <si>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</si>
  <si>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</si>
  <si>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</si>
  <si>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</si>
  <si>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</si>
  <si>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</si>
  <si>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</si>
  <si>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</si>
  <si>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</si>
  <si>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</si>
  <si>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</si>
  <si>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</si>
  <si>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</si>
  <si>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</si>
  <si>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</si>
  <si>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</si>
  <si>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</si>
  <si>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</si>
  <si>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</si>
  <si>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</si>
  <si>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</si>
  <si>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</si>
  <si>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</si>
  <si>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</si>
  <si>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</si>
  <si>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</si>
  <si>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</si>
  <si>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</si>
  <si>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</si>
  <si>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</si>
  <si>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</si>
  <si>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</si>
  <si>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</si>
  <si>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</si>
  <si>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</si>
  <si>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</si>
  <si>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</si>
  <si>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</si>
  <si>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</si>
  <si>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</si>
  <si>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</si>
  <si>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</si>
  <si>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</si>
  <si>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</si>
  <si>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</si>
  <si>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</si>
  <si>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</si>
  <si>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</si>
  <si>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</si>
  <si>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</si>
  <si>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</si>
  <si>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</si>
  <si>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</si>
  <si>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</si>
  <si>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</si>
  <si>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</si>
  <si>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</si>
  <si>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</si>
  <si>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</si>
  <si>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</si>
  <si>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</si>
  <si>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</si>
  <si>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</si>
  <si>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</si>
  <si>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</si>
  <si>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</si>
  <si>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</si>
  <si>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</si>
  <si>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</si>
  <si>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</si>
  <si>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</si>
  <si>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</si>
  <si>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</si>
  <si>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</si>
  <si>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</si>
  <si>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</si>
  <si>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</si>
  <si>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</si>
  <si>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</si>
  <si>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</si>
  <si>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</si>
  <si>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</si>
  <si>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</si>
  <si>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</si>
  <si>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</si>
  <si>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</si>
  <si>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</si>
  <si>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</si>
  <si>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</si>
  <si>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</si>
  <si>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</si>
  <si>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</si>
  <si>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</si>
  <si>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</si>
  <si>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</si>
  <si>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</si>
  <si>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</si>
  <si>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</si>
  <si>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</si>
  <si>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</si>
  <si>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</si>
  <si>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</si>
  <si>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</si>
  <si>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</si>
  <si>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</si>
  <si>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</si>
  <si>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</si>
  <si>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</si>
  <si>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</si>
  <si>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</si>
  <si>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</si>
  <si>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</si>
  <si>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</si>
  <si>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</si>
  <si>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</si>
  <si>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</si>
  <si>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</si>
  <si>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</si>
  <si>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</si>
  <si>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</si>
  <si>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</si>
  <si>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</si>
  <si>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</si>
  <si>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</si>
  <si>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</si>
  <si>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</si>
  <si>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</si>
  <si>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</si>
  <si>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</si>
  <si>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</si>
  <si>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</si>
  <si>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</si>
  <si>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</si>
  <si>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</si>
  <si>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</si>
  <si>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</si>
  <si>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</si>
  <si>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</si>
  <si>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</si>
  <si>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</si>
  <si>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</si>
  <si>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</si>
  <si>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</si>
  <si>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</si>
  <si>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</si>
  <si>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</si>
  <si>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</si>
  <si>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</si>
  <si>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</si>
  <si>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</si>
  <si>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</si>
  <si>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</si>
  <si>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</si>
  <si>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</si>
  <si>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</si>
  <si>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</si>
  <si>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</si>
  <si>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</si>
  <si>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</si>
  <si>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</si>
  <si>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</si>
  <si>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</si>
  <si>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</si>
  <si>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</si>
  <si>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</si>
  <si>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</si>
  <si>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</si>
  <si>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</si>
  <si>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</si>
  <si>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</si>
  <si>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</si>
  <si>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</si>
  <si>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</si>
  <si>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</si>
  <si>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</si>
  <si>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</si>
  <si>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</si>
  <si>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</si>
  <si>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</si>
  <si>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</si>
  <si>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</si>
  <si>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</si>
  <si>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</si>
  <si>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</si>
  <si>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</si>
  <si>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</si>
  <si>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</si>
  <si>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</si>
  <si>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</si>
  <si>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</si>
  <si>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</si>
  <si>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</si>
  <si>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</si>
  <si>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</si>
  <si>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</si>
  <si>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</si>
  <si>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</si>
  <si>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</si>
  <si>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</si>
  <si>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</si>
  <si>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</si>
  <si>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</si>
  <si>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</si>
  <si>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</si>
  <si>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</si>
  <si>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</si>
  <si>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</si>
  <si>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</si>
  <si>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</si>
  <si>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</si>
  <si>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</si>
  <si>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</si>
  <si>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</si>
  <si>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</si>
  <si>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</si>
  <si>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</si>
  <si>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</si>
  <si>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</si>
  <si>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</si>
  <si>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</si>
  <si>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</si>
  <si>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</si>
  <si>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</si>
  <si>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</si>
  <si>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</si>
  <si>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</si>
  <si>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</si>
  <si>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</si>
  <si>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</si>
  <si>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</si>
  <si>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</si>
  <si>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</si>
  <si>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</si>
  <si>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</si>
  <si>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</si>
  <si>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</si>
  <si>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</si>
  <si>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</si>
  <si>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</si>
  <si>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</si>
  <si>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</si>
  <si>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</si>
  <si>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</si>
  <si>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</si>
  <si>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</si>
  <si>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</si>
  <si>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</si>
  <si>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</si>
  <si>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</si>
  <si>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</si>
  <si>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</si>
  <si>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</si>
  <si>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</si>
  <si>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</si>
  <si>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</si>
  <si>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</si>
  <si>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</si>
  <si>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</si>
  <si>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</si>
  <si>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</si>
  <si>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</si>
  <si>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</si>
  <si>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</si>
  <si>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</si>
  <si>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</si>
  <si>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</si>
  <si>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</si>
  <si>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</si>
  <si>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</si>
  <si>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</si>
  <si>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</si>
  <si>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</si>
  <si>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</si>
  <si>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</si>
  <si>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</si>
  <si>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</si>
  <si>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</si>
  <si>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</si>
  <si>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</si>
  <si>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</si>
  <si>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</si>
  <si>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</si>
  <si>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</si>
  <si>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</si>
  <si>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</si>
  <si>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</si>
  <si>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</si>
  <si>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</si>
  <si>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</si>
  <si>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</si>
  <si>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</si>
  <si>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</si>
  <si>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</si>
  <si>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</si>
  <si>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</si>
  <si>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</si>
  <si>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</si>
  <si>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</si>
  <si>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</si>
  <si>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</si>
  <si>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</si>
  <si>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</si>
  <si>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</si>
  <si>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</si>
  <si>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</si>
  <si>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</si>
  <si>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</si>
  <si>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</si>
  <si>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</si>
  <si>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</si>
  <si>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</si>
  <si>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</si>
  <si>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</si>
  <si>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</si>
  <si>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</si>
  <si>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</si>
  <si>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</si>
  <si>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</si>
  <si>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</si>
  <si>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</si>
  <si>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</si>
  <si>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</si>
  <si>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</si>
  <si>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</si>
  <si>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</si>
  <si>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</si>
  <si>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</si>
  <si>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</si>
  <si>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</si>
  <si>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</si>
  <si>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</si>
  <si>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</si>
  <si>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</si>
  <si>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</si>
  <si>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</si>
  <si>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</si>
  <si>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</si>
  <si>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</si>
  <si>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</si>
  <si>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</si>
  <si>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</si>
  <si>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</si>
  <si>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</si>
  <si>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</si>
  <si>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</si>
  <si>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</si>
  <si>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</si>
  <si>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</si>
  <si>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</si>
  <si>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</si>
  <si>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</si>
  <si>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</si>
  <si>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</si>
  <si>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</si>
  <si>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</si>
  <si>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</si>
  <si>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</si>
  <si>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</si>
  <si>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</si>
  <si>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</si>
  <si>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</si>
  <si>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</si>
  <si>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</si>
  <si>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</si>
  <si>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</si>
  <si>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</si>
  <si>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</si>
  <si>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</si>
  <si>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</si>
  <si>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</si>
  <si>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</si>
  <si>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</si>
  <si>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</si>
  <si>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</si>
  <si>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</si>
  <si>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</si>
  <si>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</si>
  <si>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</si>
  <si>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</si>
  <si>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</si>
  <si>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</si>
  <si>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</si>
  <si>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</si>
  <si>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</si>
  <si>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</si>
  <si>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</si>
  <si>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</si>
  <si>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</si>
  <si>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</si>
  <si>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</si>
  <si>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</si>
  <si>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</si>
  <si>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</si>
  <si>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</si>
  <si>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</si>
  <si>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</si>
  <si>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</si>
  <si>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</si>
  <si>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</si>
  <si>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</si>
  <si>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</si>
  <si>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</si>
  <si>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</si>
  <si>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</si>
  <si>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</si>
  <si>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</si>
  <si>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</si>
  <si>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</si>
  <si>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</si>
  <si>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</si>
  <si>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</si>
  <si>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</si>
  <si>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</si>
  <si>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</si>
  <si>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</si>
  <si>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</si>
  <si>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</si>
  <si>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</si>
  <si>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</si>
  <si>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</si>
  <si>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</si>
  <si>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</si>
  <si>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</si>
  <si>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</si>
  <si>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</si>
  <si>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</si>
  <si>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</si>
  <si>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</si>
  <si>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</si>
  <si>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</si>
  <si>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</si>
  <si>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</si>
  <si>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</si>
  <si>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</si>
  <si>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</si>
  <si>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</si>
  <si>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</si>
  <si>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</si>
  <si>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</si>
  <si>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</si>
  <si>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</si>
  <si>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</si>
  <si>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</si>
  <si>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</si>
  <si>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</si>
  <si>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</si>
  <si>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</si>
  <si>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</si>
  <si>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</si>
  <si>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</si>
  <si>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</si>
  <si>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</si>
  <si>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</si>
  <si>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</si>
  <si>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</si>
  <si>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</si>
  <si>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</si>
  <si>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</si>
  <si>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</si>
  <si>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</si>
  <si>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</si>
  <si>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</si>
  <si>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</si>
  <si>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</si>
  <si>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</si>
  <si>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</si>
  <si>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</si>
  <si>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</si>
  <si>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</si>
  <si>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</si>
  <si>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</si>
  <si>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</si>
  <si>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</si>
  <si>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</si>
  <si>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</si>
  <si>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</si>
  <si>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</si>
  <si>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</si>
  <si>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</si>
  <si>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</si>
  <si>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</si>
  <si>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</si>
  <si>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</si>
  <si>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</si>
  <si>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</si>
  <si>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</si>
  <si>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</si>
  <si>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</si>
  <si>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</si>
  <si>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</si>
  <si>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</si>
  <si>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</si>
  <si>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</si>
  <si>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</si>
  <si>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</si>
  <si>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</si>
  <si>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</si>
  <si>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</si>
  <si>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</si>
  <si>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</si>
  <si>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</si>
  <si>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</si>
  <si>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</si>
  <si>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</si>
  <si>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</si>
  <si>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</si>
  <si>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</si>
  <si>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</si>
  <si>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</si>
  <si>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</si>
  <si>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</si>
  <si>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</si>
  <si>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</si>
  <si>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</si>
  <si>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</si>
  <si>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</si>
  <si>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</si>
  <si>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</si>
  <si>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</si>
  <si>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</si>
  <si>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</si>
  <si>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</si>
  <si>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</si>
  <si>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</si>
  <si>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</si>
  <si>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</si>
  <si>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</si>
  <si>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</si>
  <si>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</si>
  <si>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</si>
  <si>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</si>
  <si>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</si>
  <si>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</si>
  <si>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</si>
  <si>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</si>
  <si>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</si>
  <si>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</si>
  <si>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</si>
  <si>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</si>
  <si>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</si>
  <si>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</si>
  <si>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</si>
  <si>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</si>
  <si>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</si>
  <si>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</si>
  <si>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</si>
  <si>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</si>
  <si>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</si>
  <si>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</si>
  <si>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</si>
  <si>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</si>
  <si>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</si>
  <si>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</si>
  <si>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</si>
  <si>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</si>
  <si>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</si>
  <si>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</si>
  <si>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</si>
  <si>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</si>
  <si>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</si>
  <si>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</si>
  <si>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</si>
  <si>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</si>
  <si>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</si>
  <si>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</si>
  <si>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</si>
  <si>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</si>
  <si>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</si>
  <si>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</si>
  <si>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</si>
  <si>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</si>
  <si>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</si>
  <si>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</si>
  <si>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</si>
  <si>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</si>
  <si>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</si>
  <si>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</si>
  <si>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</si>
  <si>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</si>
  <si>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</si>
  <si>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</si>
  <si>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</si>
  <si>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</si>
  <si>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</si>
  <si>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</si>
  <si>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</si>
  <si>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</si>
  <si>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</si>
  <si>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</si>
  <si>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</si>
  <si>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</si>
  <si>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</si>
  <si>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</si>
  <si>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</si>
  <si>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</si>
  <si>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</si>
  <si>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</si>
  <si>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</si>
  <si>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</si>
  <si>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</si>
  <si>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</si>
  <si>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</si>
  <si>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</si>
  <si>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</si>
  <si>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</si>
  <si>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</si>
  <si>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</si>
  <si>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</si>
  <si>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</si>
  <si>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</si>
  <si>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</si>
  <si>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</si>
  <si>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</si>
  <si>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</si>
  <si>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</si>
  <si>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</si>
  <si>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</si>
  <si>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</si>
  <si>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</si>
  <si>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</si>
  <si>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</si>
  <si>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</si>
  <si>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</si>
  <si>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</si>
  <si>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</si>
  <si>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</si>
  <si>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</si>
  <si>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</si>
  <si>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</si>
  <si>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</si>
  <si>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</si>
  <si>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</si>
  <si>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</si>
  <si>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</si>
  <si>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</si>
  <si>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</si>
  <si>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</si>
  <si>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</si>
  <si>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</si>
  <si>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</si>
  <si>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</si>
  <si>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</si>
  <si>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</si>
  <si>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</si>
  <si>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</si>
  <si>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</si>
  <si>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</si>
  <si>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</si>
  <si>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</si>
  <si>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</si>
  <si>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</si>
  <si>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</si>
  <si>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</si>
  <si>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</si>
  <si>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</si>
  <si>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</si>
  <si>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</si>
  <si>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</si>
  <si>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</si>
  <si>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</si>
  <si>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</si>
  <si>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</si>
  <si>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</si>
  <si>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</si>
  <si>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</si>
  <si>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</si>
  <si>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</si>
  <si>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</si>
  <si>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</si>
  <si>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</si>
  <si>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</si>
  <si>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</si>
  <si>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</si>
  <si>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</si>
  <si>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</si>
  <si>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</si>
  <si>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</si>
  <si>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</si>
  <si>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</si>
  <si>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</si>
  <si>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</si>
  <si>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</si>
  <si>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</si>
  <si>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</si>
  <si>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</si>
  <si>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</si>
  <si>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</si>
  <si>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</si>
  <si>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</si>
  <si>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</si>
  <si>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</si>
  <si>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</si>
  <si>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</si>
  <si>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</si>
  <si>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</si>
  <si>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</si>
  <si>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</si>
  <si>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</si>
  <si>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</si>
  <si>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</si>
  <si>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</si>
  <si>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</si>
  <si>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</si>
  <si>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</si>
  <si>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</si>
  <si>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</si>
  <si>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</si>
  <si>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</si>
  <si>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</si>
  <si>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</si>
  <si>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</si>
  <si>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</si>
  <si>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</si>
  <si>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</si>
  <si>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</si>
  <si>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</si>
  <si>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</si>
  <si>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</si>
  <si>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</si>
  <si>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</si>
  <si>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</si>
  <si>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</si>
  <si>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</si>
  <si>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</si>
  <si>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</si>
  <si>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</si>
  <si>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</si>
  <si>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</si>
  <si>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</si>
  <si>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</si>
  <si>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</si>
  <si>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</si>
  <si>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</si>
  <si>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</si>
  <si>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</si>
  <si>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</si>
  <si>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</si>
  <si>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</si>
  <si>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</si>
  <si>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</si>
  <si>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</si>
  <si>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</si>
  <si>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</si>
  <si>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</si>
  <si>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</si>
  <si>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</si>
  <si>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</si>
  <si>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</si>
  <si>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</si>
  <si>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</si>
  <si>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</si>
  <si>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</si>
  <si>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</si>
  <si>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</si>
  <si>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</si>
  <si>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</si>
  <si>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</si>
  <si>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</si>
  <si>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</si>
  <si>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</si>
  <si>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</si>
  <si>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</si>
  <si>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</si>
  <si>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</si>
  <si>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</si>
  <si>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</si>
  <si>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</si>
  <si>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</si>
  <si>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</si>
  <si>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</si>
  <si>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</si>
  <si>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</si>
  <si>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</si>
  <si>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</si>
  <si>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</si>
  <si>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</si>
  <si>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</si>
  <si>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</si>
  <si>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</si>
  <si>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</si>
  <si>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</si>
  <si>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</si>
  <si>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</si>
  <si>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</si>
  <si>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</si>
  <si>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</si>
  <si>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</si>
  <si>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</si>
  <si>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</si>
  <si>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</si>
  <si>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</si>
  <si>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</si>
  <si>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</si>
  <si>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</si>
  <si>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</si>
  <si>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</si>
  <si>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</si>
  <si>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</si>
  <si>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</si>
  <si>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</si>
  <si>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</si>
  <si>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</si>
  <si>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</si>
  <si>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</si>
  <si>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</si>
  <si>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</si>
  <si>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</si>
  <si>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</si>
  <si>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</si>
  <si>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</si>
  <si>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</si>
  <si>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</si>
  <si>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</si>
  <si>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</si>
  <si>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</si>
  <si>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</si>
  <si>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</si>
  <si>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</si>
  <si>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</si>
  <si>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</si>
  <si>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</si>
  <si>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</si>
  <si>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</si>
  <si>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</si>
  <si>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</si>
  <si>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</si>
  <si>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</si>
  <si>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</si>
  <si>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</si>
  <si>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</si>
  <si>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</si>
  <si>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</si>
  <si>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</si>
  <si>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</si>
  <si>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</si>
  <si>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</si>
  <si>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</si>
  <si>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</si>
  <si>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</si>
  <si>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</si>
  <si>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</si>
  <si>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</si>
  <si>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</si>
  <si>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</si>
  <si>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</si>
  <si>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</si>
  <si>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</si>
  <si>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</si>
  <si>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</si>
  <si>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</si>
  <si>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</si>
  <si>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</si>
  <si>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</si>
  <si>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</si>
  <si>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</si>
  <si>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</si>
  <si>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</si>
  <si>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</si>
  <si>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</si>
  <si>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</si>
  <si>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</si>
  <si>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</si>
  <si>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</si>
  <si>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</si>
  <si>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</si>
  <si>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</si>
  <si>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</si>
  <si>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</si>
  <si>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</si>
  <si>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</si>
  <si>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</si>
  <si>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</si>
  <si>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</si>
  <si>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</si>
  <si>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</si>
  <si>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</si>
  <si>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</si>
  <si>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</si>
  <si>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</si>
  <si>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</si>
  <si>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</si>
  <si>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</si>
  <si>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</si>
  <si>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</si>
  <si>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</si>
  <si>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</si>
  <si>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</si>
  <si>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</si>
  <si>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</si>
  <si>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</si>
  <si>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</si>
  <si>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</si>
  <si>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</si>
  <si>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</si>
  <si>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</si>
  <si>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</si>
  <si>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</si>
  <si>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</si>
  <si>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</si>
  <si>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</si>
  <si>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</si>
  <si>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</si>
  <si>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</si>
  <si>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</si>
  <si>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</si>
  <si>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</si>
  <si>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</si>
  <si>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</si>
  <si>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</si>
  <si>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</si>
  <si>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</si>
  <si>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</si>
  <si>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</si>
  <si>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</si>
  <si>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</si>
  <si>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</si>
  <si>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</si>
  <si>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</si>
  <si>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</si>
  <si>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</si>
  <si>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</si>
  <si>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</si>
  <si>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</si>
  <si>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</si>
  <si>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</si>
  <si>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</si>
  <si>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</si>
  <si>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</si>
  <si>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</si>
  <si>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</si>
  <si>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</si>
  <si>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</si>
  <si>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</si>
  <si>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</si>
  <si>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</si>
  <si>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</si>
  <si>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</si>
  <si>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</si>
  <si>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</si>
  <si>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</si>
  <si>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</si>
  <si>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</si>
  <si>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</si>
  <si>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</si>
  <si>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</si>
  <si>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</si>
  <si>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</si>
  <si>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</si>
  <si>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</si>
  <si>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</si>
  <si>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</si>
  <si>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</si>
  <si>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</si>
  <si>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</si>
  <si>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</si>
  <si>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</si>
  <si>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</si>
  <si>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</si>
  <si>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</si>
  <si>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</si>
  <si>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</si>
  <si>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</si>
  <si>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</si>
  <si>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</si>
  <si>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</si>
  <si>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</si>
  <si>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</si>
  <si>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</si>
  <si>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</si>
  <si>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</si>
  <si>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</si>
  <si>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</si>
  <si>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</si>
  <si>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</si>
  <si>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</si>
  <si>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</si>
  <si>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</si>
  <si>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</si>
  <si>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</si>
  <si>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</si>
  <si>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</si>
  <si>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</si>
  <si>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</si>
  <si>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</si>
  <si>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</si>
  <si>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</si>
  <si>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</si>
  <si>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</si>
  <si>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</si>
  <si>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</si>
  <si>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</si>
  <si>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</si>
  <si>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</si>
  <si>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</si>
  <si>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</si>
  <si>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</si>
  <si>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</si>
  <si>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</si>
  <si>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</si>
  <si>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</si>
  <si>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</si>
  <si>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</si>
  <si>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</si>
  <si>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</si>
  <si>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</si>
  <si>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</si>
  <si>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</si>
  <si>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</si>
  <si>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</si>
  <si>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</si>
  <si>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</si>
  <si>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</si>
  <si>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</si>
  <si>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</si>
  <si>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</si>
  <si>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</si>
  <si>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</si>
  <si>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</si>
  <si>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</si>
  <si>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</si>
  <si>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</si>
  <si>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</si>
  <si>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</si>
  <si>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</si>
  <si>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</si>
  <si>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</si>
  <si>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</si>
  <si>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</si>
  <si>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</si>
  <si>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</si>
  <si>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</si>
  <si>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</si>
  <si>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</si>
  <si>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</si>
  <si>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</si>
  <si>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</si>
  <si>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</si>
  <si>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</si>
  <si>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</si>
  <si>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</si>
  <si>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</si>
  <si>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</si>
  <si>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</si>
  <si>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</si>
  <si>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</si>
  <si>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</si>
  <si>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</si>
  <si>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</si>
  <si>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</si>
  <si>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</si>
  <si>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</si>
  <si>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</si>
  <si>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</si>
  <si>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</si>
  <si>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</si>
  <si>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</si>
  <si>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</si>
  <si>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</si>
  <si>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</si>
  <si>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</si>
  <si>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</si>
  <si>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</si>
  <si>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</si>
  <si>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</si>
  <si>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</si>
  <si>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</si>
  <si>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</si>
  <si>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</si>
  <si>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</si>
  <si>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</si>
  <si>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</si>
  <si>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</si>
  <si>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</si>
  <si>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</si>
  <si>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</si>
  <si>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</si>
  <si>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</si>
  <si>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</si>
  <si>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</si>
  <si>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</si>
  <si>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</si>
  <si>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</si>
  <si>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</si>
  <si>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</si>
  <si>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</si>
  <si>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</si>
  <si>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</si>
  <si>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</si>
  <si>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</si>
  <si>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</si>
  <si>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</si>
  <si>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</si>
  <si>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</si>
  <si>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</si>
  <si>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</si>
  <si>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</si>
  <si>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</si>
  <si>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</si>
  <si>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</si>
  <si>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</si>
  <si>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</si>
  <si>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</si>
  <si>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</si>
  <si>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</si>
  <si>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</si>
  <si>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</si>
  <si>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</si>
  <si>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</si>
  <si>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</si>
  <si>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</si>
  <si>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</si>
  <si>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</si>
  <si>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</si>
  <si>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</si>
  <si>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</si>
  <si>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</si>
  <si>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</si>
  <si>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</si>
  <si>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</si>
  <si>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</si>
  <si>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</si>
  <si>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</si>
  <si>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</si>
  <si>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</si>
  <si>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</si>
  <si>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</si>
  <si>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</si>
  <si>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</si>
  <si>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</si>
  <si>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</si>
  <si>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</si>
  <si>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</si>
  <si>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</si>
  <si>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</si>
  <si>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</si>
  <si>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</si>
  <si>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</si>
  <si>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</si>
  <si>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</si>
  <si>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</si>
  <si>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</si>
  <si>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</si>
  <si>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</si>
  <si>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</si>
  <si>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</si>
  <si>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</si>
  <si>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</si>
  <si>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</si>
  <si>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</si>
  <si>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</si>
  <si>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</si>
  <si>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</si>
  <si>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</si>
  <si>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</si>
  <si>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</si>
  <si>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</si>
  <si>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</si>
  <si>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</si>
  <si>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</si>
  <si>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</si>
  <si>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</si>
  <si>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</si>
  <si>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</si>
  <si>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</si>
  <si>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</si>
  <si>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</si>
  <si>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</si>
  <si>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</si>
  <si>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</si>
  <si>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</si>
  <si>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</si>
  <si>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</si>
  <si>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</si>
  <si>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</si>
  <si>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</si>
  <si>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</si>
  <si>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</si>
  <si>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</si>
  <si>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</si>
  <si>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</si>
  <si>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</si>
  <si>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</si>
  <si>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</si>
  <si>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</si>
  <si>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</si>
  <si>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</si>
  <si>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</si>
  <si>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</si>
  <si>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</si>
  <si>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</si>
  <si>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</si>
  <si>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</si>
  <si>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</si>
  <si>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</si>
  <si>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</si>
  <si>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</si>
  <si>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</si>
  <si>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</si>
  <si>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</si>
  <si>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</si>
  <si>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</si>
  <si>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</si>
  <si>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</si>
  <si>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</si>
  <si>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</si>
  <si>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</si>
  <si>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</si>
  <si>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</si>
  <si>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</si>
  <si>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</si>
  <si>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</si>
  <si>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</si>
  <si>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</si>
  <si>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</si>
  <si>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</si>
  <si>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</si>
  <si>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</si>
  <si>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</si>
  <si>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</si>
  <si>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</si>
  <si>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</si>
  <si>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</si>
  <si>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</si>
  <si>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</si>
  <si>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</si>
  <si>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</si>
  <si>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</si>
  <si>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</si>
  <si>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</si>
  <si>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</si>
  <si>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</si>
  <si>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</si>
  <si>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</si>
  <si>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</si>
  <si>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</si>
  <si>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</si>
  <si>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</si>
  <si>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</si>
  <si>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</si>
  <si>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</si>
  <si>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</si>
  <si>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</si>
  <si>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</si>
  <si>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</si>
  <si>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</si>
  <si>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</si>
  <si>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</si>
  <si>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</si>
  <si>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</si>
  <si>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</si>
  <si>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</si>
  <si>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</si>
  <si>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</si>
  <si>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</si>
  <si>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</si>
  <si>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</si>
  <si>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</si>
  <si>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</si>
  <si>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</si>
  <si>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</si>
  <si>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</si>
  <si>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</si>
  <si>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</si>
  <si>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</si>
  <si>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</si>
  <si>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</si>
  <si>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</si>
  <si>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</si>
  <si>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</si>
  <si>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</si>
  <si>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</si>
  <si>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</si>
  <si>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</si>
  <si>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</si>
  <si>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</si>
  <si>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</si>
  <si>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</si>
  <si>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</si>
  <si>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</si>
  <si>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</si>
  <si>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</si>
  <si>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</si>
  <si>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</si>
  <si>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</si>
  <si>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</si>
  <si>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</si>
  <si>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</si>
  <si>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</si>
  <si>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</si>
  <si>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</si>
  <si>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</si>
  <si>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</si>
  <si>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</si>
  <si>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</si>
  <si>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</si>
  <si>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</si>
  <si>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</si>
  <si>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</si>
  <si>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</si>
  <si>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</si>
  <si>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</si>
  <si>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</si>
  <si>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</si>
  <si>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</si>
  <si>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</si>
  <si>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</si>
  <si>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</si>
  <si>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</si>
  <si>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</si>
  <si>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</si>
  <si>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</si>
  <si>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</si>
  <si>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</si>
  <si>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</si>
  <si>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</si>
  <si>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</si>
  <si>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</si>
  <si>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</si>
  <si>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</si>
  <si>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</si>
  <si>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</si>
  <si>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</si>
  <si>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</si>
  <si>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</si>
  <si>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</si>
  <si>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</si>
  <si>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</si>
  <si>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</si>
  <si>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</si>
  <si>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</si>
  <si>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</si>
  <si>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</si>
  <si>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</si>
  <si>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</si>
  <si>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</si>
  <si>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</si>
  <si>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</si>
  <si>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</si>
  <si>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</si>
  <si>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</si>
  <si>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</si>
  <si>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</si>
  <si>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</si>
  <si>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</si>
  <si>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</si>
  <si>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</si>
  <si>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</si>
  <si>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</si>
  <si>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</si>
  <si>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</si>
  <si>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</si>
  <si>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</si>
  <si>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</si>
  <si>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</si>
  <si>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</si>
  <si>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</si>
  <si>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</si>
  <si>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</si>
  <si>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</si>
  <si>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</si>
  <si>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</si>
  <si>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</si>
  <si>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</si>
  <si>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</si>
  <si>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</si>
  <si>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</si>
  <si>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</si>
  <si>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</si>
  <si>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</si>
  <si>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</si>
  <si>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</si>
  <si>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</si>
  <si>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</si>
  <si>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</si>
  <si>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</si>
  <si>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</si>
  <si>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</si>
  <si>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</si>
  <si>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</si>
  <si>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</si>
  <si>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</si>
  <si>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</si>
  <si>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</si>
  <si>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</si>
  <si>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</si>
  <si>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</si>
  <si>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</si>
  <si>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</si>
  <si>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</si>
  <si>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</si>
  <si>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</si>
  <si>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</si>
  <si>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</si>
  <si>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</si>
  <si>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</si>
  <si>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</si>
  <si>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</si>
  <si>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</si>
  <si>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</si>
  <si>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</si>
  <si>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</si>
  <si>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</si>
  <si>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</si>
  <si>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</si>
  <si>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</si>
  <si>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</si>
  <si>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</si>
  <si>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</si>
  <si>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</si>
  <si>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</si>
  <si>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</si>
  <si>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</si>
  <si>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</si>
  <si>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</si>
  <si>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</si>
  <si>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</si>
  <si>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</si>
  <si>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</si>
  <si>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</si>
  <si>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</si>
  <si>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</si>
  <si>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</si>
  <si>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</si>
  <si>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</si>
  <si>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</si>
  <si>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</si>
  <si>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</si>
  <si>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</si>
  <si>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</si>
  <si>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</si>
  <si>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</si>
  <si>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</si>
  <si>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</si>
  <si>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</si>
  <si>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</si>
  <si>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</si>
  <si>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</si>
  <si>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</si>
  <si>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</si>
  <si>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</si>
  <si>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</si>
  <si>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</si>
  <si>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</si>
  <si>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</si>
  <si>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</si>
  <si>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</si>
  <si>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</si>
  <si>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</si>
  <si>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</si>
  <si>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</si>
  <si>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</si>
  <si>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</si>
  <si>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</si>
  <si>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</si>
  <si>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</si>
  <si>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</si>
  <si>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</si>
  <si>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</si>
  <si>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</si>
  <si>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</si>
  <si>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</si>
  <si>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</si>
  <si>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</si>
  <si>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</si>
  <si>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</si>
  <si>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</si>
  <si>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</si>
  <si>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</si>
  <si>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</si>
  <si>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</si>
  <si>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</si>
  <si>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</si>
  <si>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</si>
  <si>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</si>
  <si>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</si>
  <si>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</si>
  <si>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</si>
  <si>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</si>
  <si>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</si>
  <si>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</si>
  <si>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</si>
  <si>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</si>
  <si>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</si>
  <si>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</si>
  <si>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</si>
  <si>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</si>
  <si>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</si>
  <si>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</si>
  <si>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</si>
  <si>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</si>
  <si>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</si>
  <si>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</si>
  <si>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</si>
  <si>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</si>
  <si>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</si>
  <si>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</si>
  <si>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</si>
  <si>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</si>
  <si>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</si>
  <si>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</si>
  <si>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</si>
  <si>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</si>
  <si>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</si>
  <si>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</si>
  <si>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</si>
  <si>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</si>
  <si>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</si>
  <si>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</si>
  <si>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</si>
  <si>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</si>
  <si>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</si>
  <si>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</si>
  <si>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</si>
  <si>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</si>
  <si>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</si>
  <si>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</si>
  <si>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</si>
  <si>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</si>
  <si>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</si>
  <si>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</si>
  <si>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</si>
  <si>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</si>
  <si>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</si>
  <si>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</si>
  <si>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</si>
  <si>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</si>
  <si>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</si>
  <si>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</si>
  <si>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</si>
  <si>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</si>
  <si>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</si>
  <si>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</si>
  <si>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</si>
  <si>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</si>
  <si>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</si>
  <si>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</si>
  <si>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</si>
  <si>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</si>
  <si>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</si>
  <si>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</si>
  <si>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</si>
  <si>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</si>
  <si>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</si>
  <si>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</si>
  <si>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</si>
  <si>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</si>
  <si>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</si>
  <si>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</si>
  <si>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</si>
  <si>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</si>
  <si>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</si>
  <si>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</si>
  <si>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</si>
  <si>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</si>
  <si>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</si>
  <si>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</si>
  <si>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</si>
  <si>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</si>
  <si>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</si>
  <si>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</si>
  <si>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</si>
  <si>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</si>
  <si>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</si>
  <si>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</si>
  <si>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</si>
  <si>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</si>
  <si>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</si>
  <si>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</si>
  <si>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</si>
  <si>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</si>
  <si>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</si>
  <si>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</si>
  <si>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</si>
  <si>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</si>
  <si>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</si>
  <si>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</si>
  <si>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</si>
  <si>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</si>
  <si>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</si>
  <si>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</si>
  <si>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</si>
  <si>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</si>
  <si>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</si>
  <si>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</si>
  <si>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</si>
  <si>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</si>
  <si>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</si>
  <si>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</si>
  <si>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</si>
  <si>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</si>
  <si>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</si>
  <si>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</si>
  <si>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</si>
  <si>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</si>
  <si>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</si>
  <si>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</si>
  <si>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</si>
  <si>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</si>
  <si>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</si>
  <si>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</si>
  <si>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</si>
  <si>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</si>
  <si>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</si>
  <si>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</si>
  <si>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</si>
  <si>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</si>
  <si>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</si>
  <si>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</si>
  <si>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</si>
  <si>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</si>
  <si>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</si>
  <si>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</si>
  <si>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</si>
  <si>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</si>
  <si>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</si>
  <si>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</si>
  <si>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</si>
  <si>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</si>
  <si>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</si>
  <si>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</si>
  <si>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</si>
  <si>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</si>
  <si>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</si>
  <si>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</si>
  <si>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</si>
  <si>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</si>
  <si>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</si>
  <si>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</si>
  <si>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</si>
  <si>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</si>
  <si>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</si>
  <si>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</si>
  <si>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</si>
  <si>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</si>
  <si>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</si>
  <si>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</si>
  <si>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</si>
  <si>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</si>
  <si>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</si>
  <si>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</si>
  <si>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</si>
  <si>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</si>
  <si>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</si>
  <si>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</si>
  <si>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</si>
  <si>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</si>
  <si>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</si>
  <si>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</si>
  <si>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</si>
  <si>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</si>
  <si>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</si>
  <si>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</si>
  <si>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</si>
  <si>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</si>
  <si>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</si>
  <si>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</si>
  <si>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</si>
  <si>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</si>
  <si>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</si>
  <si>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</si>
  <si>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</si>
  <si>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</si>
  <si>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</si>
  <si>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</si>
  <si>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</si>
  <si>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</si>
  <si>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</si>
  <si>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</si>
  <si>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</si>
  <si>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</si>
  <si>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</si>
  <si>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</si>
  <si>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</si>
  <si>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</si>
  <si>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</si>
  <si>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</si>
  <si>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</si>
  <si>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</si>
  <si>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</si>
  <si>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</si>
  <si>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</si>
  <si>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</si>
  <si>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</si>
  <si>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</si>
  <si>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</si>
  <si>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</si>
  <si>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</si>
  <si>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</si>
  <si>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</si>
  <si>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</si>
  <si>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</si>
  <si>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</si>
  <si>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</si>
  <si>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</si>
  <si>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</si>
  <si>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</si>
  <si>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</si>
  <si>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</si>
  <si>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</si>
  <si>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</si>
  <si>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</si>
  <si>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</si>
  <si>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</si>
  <si>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</si>
  <si>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</si>
  <si>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</si>
  <si>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</si>
  <si>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</si>
  <si>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</si>
  <si>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</si>
  <si>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</si>
  <si>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</si>
  <si>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</si>
  <si>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</si>
  <si>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</si>
  <si>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</si>
  <si>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</si>
  <si>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</si>
  <si>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</si>
  <si>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</si>
  <si>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</si>
  <si>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</si>
  <si>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</si>
  <si>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</si>
  <si>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</si>
  <si>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</si>
  <si>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</si>
  <si>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</si>
  <si>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</si>
  <si>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</si>
  <si>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</si>
  <si>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</si>
  <si>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</si>
  <si>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</si>
  <si>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</si>
  <si>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</si>
  <si>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</si>
  <si>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</si>
  <si>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</si>
  <si>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</si>
  <si>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</si>
  <si>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</si>
  <si>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</si>
  <si>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</si>
  <si>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</si>
  <si>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</si>
  <si>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</si>
  <si>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</si>
  <si>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</si>
  <si>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</si>
  <si>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</si>
  <si>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</si>
  <si>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</si>
  <si>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</si>
  <si>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</si>
  <si>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</si>
  <si>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</si>
  <si>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</si>
  <si>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</si>
  <si>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</si>
  <si>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</si>
  <si>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</si>
  <si>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</si>
  <si>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</si>
  <si>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</si>
  <si>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</si>
  <si>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</si>
  <si>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</si>
  <si>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</si>
  <si>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</si>
  <si>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</si>
  <si>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</si>
  <si>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</si>
  <si>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</si>
  <si>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</si>
  <si>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</si>
  <si>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</si>
  <si>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</si>
  <si>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</si>
  <si>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</si>
  <si>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</si>
  <si>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</si>
  <si>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</si>
  <si>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</si>
  <si>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</si>
  <si>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</si>
  <si>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</si>
  <si>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</si>
  <si>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</si>
  <si>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</si>
  <si>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</si>
  <si>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</si>
  <si>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</si>
  <si>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</si>
  <si>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</si>
  <si>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</si>
  <si>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</si>
  <si>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</si>
  <si>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</si>
  <si>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</si>
  <si>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</si>
  <si>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</si>
  <si>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</si>
  <si>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</si>
  <si>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</si>
  <si>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</si>
  <si>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</si>
  <si>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</si>
  <si>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</si>
  <si>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</si>
  <si>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</si>
  <si>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</si>
  <si>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</si>
  <si>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</si>
  <si>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</si>
  <si>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</si>
  <si>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</si>
  <si>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</si>
  <si>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</si>
  <si>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</si>
  <si>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</si>
  <si>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</si>
  <si>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</si>
  <si>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</si>
  <si>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</si>
  <si>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</si>
  <si>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</si>
  <si>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</si>
  <si>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</si>
  <si>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</si>
  <si>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</si>
  <si>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</si>
  <si>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</si>
  <si>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</si>
  <si>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</si>
  <si>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</si>
  <si>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</si>
  <si>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</si>
  <si>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</si>
  <si>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</si>
  <si>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</si>
  <si>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</si>
  <si>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</si>
  <si>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</si>
  <si>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</si>
  <si>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</si>
  <si>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</si>
  <si>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</si>
  <si>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</si>
  <si>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</si>
  <si>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</si>
  <si>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</si>
  <si>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</si>
  <si>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</si>
  <si>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</si>
  <si>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</si>
  <si>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</si>
  <si>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</si>
  <si>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</si>
  <si>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</si>
  <si>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</si>
  <si>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</si>
  <si>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</si>
  <si>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</si>
  <si>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</si>
  <si>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</si>
  <si>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</si>
  <si>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</si>
  <si>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</si>
  <si>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</si>
  <si>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</si>
  <si>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</si>
  <si>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</si>
  <si>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</si>
  <si>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</si>
  <si>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</si>
  <si>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</si>
  <si>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</si>
  <si>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</si>
  <si>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</si>
  <si>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</si>
  <si>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</si>
  <si>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</si>
  <si>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</si>
  <si>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</si>
  <si>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</si>
  <si>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</si>
  <si>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</si>
  <si>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</si>
  <si>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</si>
  <si>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</si>
  <si>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</si>
  <si>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</si>
  <si>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</si>
  <si>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</si>
  <si>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</si>
  <si>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</si>
  <si>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</si>
  <si>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</si>
  <si>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</si>
  <si>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</si>
  <si>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</si>
  <si>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</si>
  <si>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</si>
  <si>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</si>
  <si>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</si>
  <si>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</si>
  <si>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</si>
  <si>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</si>
  <si>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</si>
  <si>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</si>
  <si>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</si>
  <si>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</si>
  <si>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</si>
  <si>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</si>
  <si>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</si>
  <si>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</si>
  <si>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</si>
  <si>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</si>
  <si>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</si>
  <si>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</si>
  <si>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</si>
  <si>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</si>
  <si>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</si>
  <si>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</si>
  <si>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</si>
  <si>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</si>
  <si>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</si>
  <si>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</si>
  <si>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</si>
  <si>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</si>
  <si>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</si>
  <si>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</si>
  <si>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</si>
  <si>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</si>
  <si>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</si>
  <si>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</si>
  <si>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</si>
  <si>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</si>
  <si>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</si>
  <si>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</si>
  <si>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</si>
  <si>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</si>
  <si>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</si>
  <si>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</si>
  <si>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</si>
  <si>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</si>
  <si>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</si>
  <si>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</si>
  <si>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</si>
  <si>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</si>
  <si>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</si>
  <si>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</si>
  <si>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</si>
  <si>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</si>
  <si>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</si>
  <si>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</si>
  <si>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</si>
  <si>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</si>
  <si>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</si>
  <si>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</si>
  <si>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</si>
  <si>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</si>
  <si>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</si>
  <si>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</si>
  <si>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</si>
  <si>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</si>
  <si>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</si>
  <si>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</si>
  <si>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</si>
  <si>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</si>
  <si>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</si>
  <si>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</si>
  <si>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</si>
  <si>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</si>
  <si>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</si>
  <si>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</si>
  <si>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</si>
  <si>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</si>
  <si>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</si>
  <si>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</si>
  <si>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</si>
  <si>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</si>
  <si>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</si>
  <si>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</si>
  <si>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</si>
  <si>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</si>
  <si>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</si>
  <si>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</si>
  <si>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</si>
  <si>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</si>
  <si>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</si>
  <si>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</si>
  <si>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</si>
  <si>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</si>
  <si>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</si>
  <si>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</si>
  <si>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</si>
  <si>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</si>
  <si>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</si>
  <si>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</si>
  <si>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</si>
  <si>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</si>
  <si>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</si>
  <si>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</si>
  <si>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</si>
  <si>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</si>
  <si>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</si>
  <si>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</si>
  <si>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</si>
  <si>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</si>
  <si>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</si>
  <si>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</si>
  <si>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</si>
  <si>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</si>
  <si>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</si>
  <si>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</si>
  <si>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</si>
  <si>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</si>
  <si>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</si>
  <si>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</si>
  <si>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</si>
  <si>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</si>
  <si>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</si>
  <si>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</si>
  <si>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</si>
  <si>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</si>
  <si>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</si>
  <si>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</si>
  <si>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</si>
  <si>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</si>
  <si>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</si>
  <si>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</si>
  <si>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</si>
  <si>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</si>
  <si>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</si>
  <si>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</si>
  <si>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</si>
  <si>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</si>
  <si>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</si>
  <si>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</si>
  <si>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</si>
  <si>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</si>
  <si>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</si>
  <si>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</si>
  <si>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</si>
  <si>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</si>
  <si>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</si>
  <si>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</si>
  <si>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</si>
  <si>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</si>
  <si>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</si>
  <si>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</si>
  <si>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</si>
  <si>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</si>
  <si>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</si>
  <si>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</si>
  <si>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</si>
  <si>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</si>
  <si>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</si>
  <si>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</si>
  <si>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</si>
  <si>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</si>
  <si>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</si>
  <si>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</si>
  <si>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</si>
  <si>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</si>
  <si>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</si>
  <si>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</si>
  <si>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</si>
  <si>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</si>
  <si>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</si>
  <si>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</si>
  <si>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</si>
  <si>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</si>
  <si>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</si>
  <si>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</si>
  <si>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</si>
  <si>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</si>
  <si>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</si>
  <si>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</si>
  <si>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</si>
  <si>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</si>
  <si>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</si>
  <si>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</si>
  <si>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</si>
  <si>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</si>
  <si>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</si>
  <si>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</si>
  <si>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</si>
  <si>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</si>
  <si>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</si>
  <si>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</si>
  <si>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</si>
  <si>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</si>
  <si>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</si>
  <si>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</si>
  <si>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</si>
  <si>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</si>
  <si>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</si>
  <si>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</si>
  <si>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</si>
  <si>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</si>
  <si>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</si>
  <si>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</si>
  <si>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</si>
  <si>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</si>
  <si>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</si>
  <si>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</si>
  <si>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</si>
  <si>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</si>
  <si>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</si>
  <si>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</si>
  <si>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</si>
  <si>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</si>
  <si>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</si>
  <si>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</si>
  <si>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</si>
  <si>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</si>
  <si>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</si>
  <si>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</si>
  <si>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</si>
  <si>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</si>
  <si>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</si>
  <si>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</si>
  <si>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</si>
  <si>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</si>
  <si>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</si>
  <si>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</si>
  <si>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</si>
  <si>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</si>
  <si>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</si>
  <si>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</si>
  <si>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</si>
  <si>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</si>
  <si>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</si>
  <si>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</si>
  <si>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</si>
  <si>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</si>
  <si>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</si>
  <si>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</si>
  <si>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</si>
  <si>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</si>
  <si>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</si>
  <si>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</si>
  <si>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</si>
  <si>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</si>
  <si>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</si>
  <si>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</si>
  <si>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</si>
  <si>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</si>
  <si>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</si>
  <si>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</si>
  <si>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</si>
  <si>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</si>
  <si>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</si>
  <si>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</si>
  <si>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</si>
  <si>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</si>
  <si>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</si>
  <si>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</si>
  <si>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</si>
  <si>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</si>
  <si>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</si>
  <si>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</si>
  <si>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</si>
  <si>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</si>
  <si>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</si>
  <si>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</si>
  <si>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</si>
  <si>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</si>
  <si>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</si>
  <si>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</si>
  <si>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</si>
  <si>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</si>
  <si>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</si>
  <si>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</si>
  <si>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</si>
  <si>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</si>
  <si>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</si>
  <si>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</si>
  <si>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</si>
  <si>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</si>
  <si>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</si>
  <si>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</si>
  <si>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</si>
  <si>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</si>
  <si>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</si>
  <si>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</si>
  <si>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</si>
  <si>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</si>
  <si>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</si>
  <si>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</si>
  <si>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</si>
  <si>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</si>
  <si>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</si>
  <si>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</si>
  <si>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</si>
  <si>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</si>
  <si>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</si>
  <si>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</si>
  <si>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</si>
  <si>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</si>
  <si>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</si>
  <si>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</si>
  <si>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</si>
  <si>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</si>
  <si>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</si>
  <si>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</si>
  <si>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</si>
  <si>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</si>
  <si>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</si>
  <si>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</si>
  <si>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</si>
  <si>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</si>
  <si>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</si>
  <si>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</si>
  <si>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</si>
  <si>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</si>
  <si>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</si>
  <si>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</si>
  <si>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</si>
  <si>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</si>
  <si>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</si>
  <si>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</si>
  <si>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</si>
  <si>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</si>
  <si>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</si>
  <si>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</si>
  <si>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</si>
  <si>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</si>
  <si>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</si>
  <si>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</si>
  <si>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</si>
  <si>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</si>
  <si>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</si>
  <si>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</si>
  <si>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</si>
  <si>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</si>
  <si>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</si>
  <si>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</si>
  <si>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</si>
  <si>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</si>
  <si>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</si>
  <si>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</si>
  <si>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</si>
  <si>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</si>
  <si>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</si>
  <si>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</si>
  <si>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</si>
  <si>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</si>
  <si>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</si>
  <si>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</si>
  <si>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</si>
  <si>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</si>
  <si>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</si>
  <si>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</si>
  <si>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</si>
  <si>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</si>
  <si>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</si>
  <si>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</si>
  <si>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</si>
  <si>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</si>
  <si>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</si>
  <si>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</si>
  <si>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</si>
  <si>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</si>
  <si>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</si>
  <si>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</si>
  <si>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</si>
  <si>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</si>
  <si>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</si>
  <si>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</si>
  <si>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</si>
  <si>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</si>
  <si>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</si>
  <si>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</si>
  <si>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</si>
  <si>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</si>
  <si>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</si>
  <si>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</si>
  <si>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</si>
  <si>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</si>
  <si>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</si>
  <si>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</si>
  <si>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</si>
  <si>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</si>
  <si>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</si>
  <si>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</si>
  <si>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</si>
  <si>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</si>
  <si>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</si>
  <si>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</si>
  <si>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</si>
  <si>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</si>
  <si>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</si>
  <si>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</si>
  <si>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</si>
  <si>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</si>
  <si>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</si>
  <si>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</si>
  <si>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</si>
  <si>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</si>
  <si>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</si>
  <si>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</si>
  <si>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</si>
  <si>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</si>
  <si>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</si>
  <si>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</si>
  <si>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</si>
  <si>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</si>
  <si>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</si>
  <si>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</si>
  <si>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</si>
  <si>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</si>
  <si>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</si>
  <si>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</si>
  <si>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</si>
  <si>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</si>
  <si>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</si>
  <si>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</si>
  <si>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</si>
  <si>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</si>
  <si>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</si>
  <si>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</si>
  <si>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</si>
  <si>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</si>
  <si>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</si>
  <si>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</si>
  <si>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</si>
  <si>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</si>
  <si>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</si>
  <si>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</si>
  <si>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</si>
  <si>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</si>
  <si>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</si>
  <si>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</si>
  <si>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</si>
  <si>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</si>
  <si>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</si>
  <si>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</si>
  <si>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</si>
  <si>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</si>
  <si>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</si>
  <si>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</si>
  <si>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</si>
  <si>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</si>
  <si>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</si>
  <si>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</si>
  <si>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</si>
  <si>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</si>
  <si>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</si>
  <si>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</si>
  <si>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</si>
  <si>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</si>
  <si>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</si>
  <si>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</si>
  <si>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</si>
  <si>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</si>
  <si>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</si>
  <si>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</si>
  <si>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</si>
  <si>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</si>
  <si>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</si>
  <si>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</si>
  <si>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</si>
  <si>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</si>
  <si>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</si>
  <si>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</si>
  <si>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</si>
  <si>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</si>
  <si>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</si>
  <si>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</si>
  <si>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</si>
  <si>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</si>
  <si>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</si>
  <si>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</si>
  <si>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</si>
  <si>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</si>
  <si>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</si>
  <si>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</si>
  <si>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</si>
  <si>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</si>
  <si>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</si>
  <si>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</si>
  <si>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</si>
  <si>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</si>
  <si>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</si>
  <si>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</si>
  <si>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</si>
  <si>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</si>
  <si>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</si>
  <si>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</si>
  <si>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</si>
  <si>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</si>
  <si>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</si>
  <si>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</si>
  <si>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</si>
  <si>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</si>
  <si>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</si>
  <si>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</si>
  <si>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</si>
  <si>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</si>
  <si>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</si>
  <si>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</si>
  <si>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</si>
  <si>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</si>
  <si>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</si>
  <si>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</si>
  <si>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</si>
  <si>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</si>
  <si>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</si>
  <si>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</si>
  <si>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</si>
  <si>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</si>
  <si>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</si>
  <si>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</si>
  <si>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</si>
  <si>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</si>
  <si>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</si>
  <si>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</si>
  <si>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</si>
  <si>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</si>
  <si>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</si>
  <si>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</si>
  <si>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</si>
  <si>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</si>
  <si>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</si>
  <si>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</si>
  <si>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</si>
  <si>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</si>
  <si>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</si>
  <si>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</si>
  <si>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</si>
  <si>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</si>
  <si>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</si>
  <si>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</si>
  <si>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</si>
  <si>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</si>
  <si>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</si>
  <si>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</si>
  <si>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</si>
  <si>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</si>
  <si>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</si>
  <si>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</si>
  <si>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</si>
  <si>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</si>
  <si>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</si>
  <si>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</si>
  <si>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</si>
  <si>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</si>
  <si>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</si>
  <si>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</si>
  <si>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</si>
  <si>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</si>
  <si>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</si>
  <si>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</si>
  <si>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</si>
  <si>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</si>
  <si>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</si>
  <si>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</si>
  <si>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</si>
  <si>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</si>
  <si>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</si>
  <si>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</si>
  <si>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</si>
  <si>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</si>
  <si>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</si>
  <si>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</si>
  <si>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</si>
  <si>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</si>
  <si>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</si>
  <si>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</si>
  <si>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</si>
  <si>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</si>
  <si>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</si>
  <si>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</si>
  <si>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</si>
  <si>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</si>
  <si>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</si>
  <si>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</si>
  <si>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</si>
  <si>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</si>
  <si>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</si>
  <si>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</si>
  <si>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</si>
  <si>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</si>
  <si>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</si>
  <si>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</si>
  <si>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</si>
  <si>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</si>
  <si>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</si>
  <si>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</si>
  <si>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</si>
  <si>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</si>
  <si>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</si>
  <si>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</si>
  <si>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</si>
  <si>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</si>
  <si>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</si>
  <si>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</si>
  <si>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</si>
  <si>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</si>
  <si>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</si>
  <si>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</si>
  <si>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</si>
  <si>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</si>
  <si>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</si>
  <si>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</si>
  <si>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</si>
  <si>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</si>
  <si>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</si>
  <si>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</si>
  <si>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</si>
  <si>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</si>
  <si>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</si>
  <si>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</si>
  <si>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</si>
  <si>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</si>
  <si>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</si>
  <si>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</si>
  <si>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</si>
  <si>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</si>
  <si>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</si>
  <si>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</si>
  <si>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</si>
  <si>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</si>
  <si>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</si>
  <si>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</si>
  <si>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</si>
  <si>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</si>
  <si>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</si>
  <si>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</si>
  <si>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</si>
  <si>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</si>
  <si>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</si>
  <si>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</si>
  <si>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</si>
  <si>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</si>
  <si>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</si>
  <si>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</si>
  <si>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</si>
  <si>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</si>
  <si>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</si>
  <si>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</si>
  <si>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</si>
  <si>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</si>
  <si>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</si>
  <si>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</si>
  <si>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</si>
  <si>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</si>
  <si>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</si>
  <si>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</si>
  <si>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</si>
  <si>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</si>
  <si>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</si>
  <si>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</si>
  <si>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</si>
  <si>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</si>
  <si>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</si>
  <si>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</si>
  <si>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</si>
  <si>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</si>
  <si>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</si>
  <si>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</si>
  <si>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</si>
  <si>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</si>
  <si>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</si>
  <si>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</si>
  <si>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</si>
  <si>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</si>
  <si>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</si>
  <si>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</si>
  <si>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</si>
  <si>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</si>
  <si>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</si>
  <si>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</si>
  <si>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</si>
  <si>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</si>
  <si>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</si>
  <si>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</si>
  <si>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</si>
  <si>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</si>
  <si>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</si>
  <si>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</si>
  <si>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</si>
  <si>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</si>
  <si>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</si>
  <si>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</si>
  <si>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</si>
  <si>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</si>
  <si>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</si>
  <si>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</si>
  <si>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</si>
  <si>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</si>
  <si>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</si>
  <si>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</si>
  <si>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</si>
  <si>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</si>
  <si>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</si>
  <si>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</si>
  <si>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</si>
  <si>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</si>
  <si>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</si>
  <si>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</si>
  <si>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</si>
  <si>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</si>
  <si>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</si>
  <si>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</si>
  <si>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</si>
  <si>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</si>
  <si>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</si>
  <si>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</si>
  <si>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</si>
  <si>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</si>
  <si>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</si>
  <si>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</si>
  <si>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</si>
  <si>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</si>
  <si>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</si>
  <si>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</si>
  <si>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</si>
  <si>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</si>
  <si>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</si>
  <si>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</si>
  <si>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</si>
  <si>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</si>
  <si>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</si>
  <si>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</si>
  <si>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</si>
  <si>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</si>
  <si>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</si>
  <si>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</si>
  <si>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</si>
  <si>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</si>
  <si>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</si>
  <si>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</si>
  <si>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</si>
  <si>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</si>
  <si>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</si>
  <si>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</si>
  <si>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</si>
  <si>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</si>
  <si>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</si>
  <si>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</si>
  <si>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</si>
  <si>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</si>
  <si>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</si>
  <si>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</si>
  <si>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</si>
  <si>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</si>
  <si>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</si>
  <si>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</si>
  <si>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</si>
  <si>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</si>
  <si>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</si>
  <si>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</si>
  <si>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</si>
  <si>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</si>
  <si>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</si>
  <si>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</si>
  <si>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</si>
  <si>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</si>
  <si>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</si>
  <si>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</si>
  <si>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</si>
  <si>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</si>
  <si>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</si>
  <si>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</si>
  <si>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</si>
  <si>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</si>
  <si>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</si>
  <si>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</si>
  <si>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</si>
  <si>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</si>
  <si>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</si>
  <si>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</si>
  <si>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</si>
  <si>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</si>
  <si>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</si>
  <si>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</si>
  <si>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</si>
  <si>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</si>
  <si>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</si>
  <si>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</si>
  <si>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</si>
  <si>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</si>
  <si>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</si>
  <si>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</si>
  <si>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</si>
  <si>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</si>
  <si>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</si>
  <si>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</si>
  <si>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</si>
  <si>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</si>
  <si>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</si>
  <si>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</si>
  <si>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</si>
  <si>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</si>
  <si>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</si>
  <si>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</si>
  <si>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</si>
  <si>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</si>
  <si>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</si>
  <si>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</si>
  <si>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</si>
  <si>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</si>
  <si>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</si>
  <si>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</si>
  <si>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</si>
  <si>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</si>
  <si>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</si>
  <si>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</si>
  <si>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</si>
  <si>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</si>
  <si>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</si>
  <si>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</si>
  <si>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</si>
  <si>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</si>
  <si>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</si>
  <si>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</si>
  <si>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</si>
  <si>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</si>
  <si>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</si>
  <si>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</si>
  <si>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</si>
  <si>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</si>
  <si>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</si>
  <si>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</si>
  <si>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</si>
  <si>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</si>
  <si>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</si>
  <si>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</si>
  <si>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</si>
  <si>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</si>
  <si>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</si>
  <si>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</si>
  <si>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</si>
  <si>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</si>
  <si>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</si>
  <si>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</si>
  <si>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</si>
  <si>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</si>
  <si>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</si>
  <si>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</si>
  <si>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</si>
  <si>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</si>
  <si>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</si>
  <si>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</si>
  <si>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</si>
  <si>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</si>
  <si>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</si>
  <si>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</si>
  <si>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</si>
  <si>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</si>
  <si>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</si>
  <si>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</si>
  <si>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</si>
  <si>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</si>
  <si>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</si>
  <si>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</si>
  <si>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</si>
  <si>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</si>
  <si>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</si>
  <si>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</si>
  <si>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</si>
  <si>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</si>
  <si>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</si>
  <si>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</si>
  <si>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</si>
  <si>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</si>
  <si>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</si>
  <si>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</si>
  <si>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</si>
  <si>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</si>
  <si>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</si>
  <si>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</si>
  <si>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</si>
  <si>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</si>
  <si>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</si>
  <si>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</si>
  <si>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</si>
  <si>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</si>
  <si>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</si>
  <si>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</si>
  <si>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</si>
  <si>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</si>
  <si>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</si>
  <si>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</si>
  <si>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</si>
  <si>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</si>
  <si>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</si>
  <si>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</si>
  <si>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</si>
  <si>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</si>
  <si>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</si>
  <si>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</si>
  <si>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</si>
  <si>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</si>
  <si>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</si>
  <si>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</si>
  <si>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</si>
  <si>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</si>
  <si>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</si>
  <si>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</si>
  <si>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</si>
  <si>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</si>
  <si>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</si>
  <si>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</si>
  <si>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</si>
  <si>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</si>
  <si>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</si>
  <si>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</si>
  <si>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</si>
  <si>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</si>
  <si>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</si>
  <si>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</si>
  <si>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</si>
  <si>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</si>
  <si>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</si>
  <si>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</si>
  <si>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</si>
  <si>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</si>
  <si>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</si>
  <si>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</si>
  <si>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</si>
  <si>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</si>
  <si>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</si>
  <si>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</si>
  <si>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</si>
  <si>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</si>
  <si>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</si>
  <si>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</si>
  <si>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</si>
  <si>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</si>
  <si>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</si>
  <si>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</si>
  <si>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</si>
  <si>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</si>
  <si>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</si>
  <si>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</si>
  <si>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</si>
  <si>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</si>
  <si>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</si>
  <si>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</si>
  <si>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</si>
  <si>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</si>
  <si>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</si>
  <si>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</si>
  <si>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</si>
  <si>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</si>
  <si>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</si>
  <si>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</si>
  <si>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</si>
  <si>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</si>
  <si>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</si>
  <si>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</si>
  <si>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</si>
  <si>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</si>
  <si>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</si>
  <si>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</si>
  <si>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</si>
  <si>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</si>
  <si>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</si>
  <si>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</si>
  <si>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</si>
  <si>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</si>
  <si>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</si>
  <si>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</si>
  <si>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</si>
  <si>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</si>
  <si>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</si>
  <si>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</si>
  <si>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</si>
  <si>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</si>
  <si>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</si>
  <si>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</si>
  <si>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</si>
  <si>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</si>
  <si>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</si>
  <si>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</si>
  <si>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</si>
  <si>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</si>
  <si>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</si>
  <si>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</si>
  <si>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</si>
  <si>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</si>
  <si>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</si>
  <si>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</si>
  <si>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</si>
  <si>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</si>
  <si>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</si>
  <si>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</si>
  <si>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</si>
  <si>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</si>
  <si>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</si>
  <si>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</si>
  <si>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</si>
  <si>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</si>
  <si>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</si>
  <si>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</si>
  <si>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</si>
  <si>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</si>
  <si>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</si>
  <si>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</si>
  <si>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</si>
  <si>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</si>
  <si>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</si>
  <si>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</si>
  <si>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</si>
  <si>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</si>
  <si>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</si>
  <si>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</si>
  <si>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</si>
  <si>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</si>
  <si>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</si>
  <si>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</si>
  <si>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</si>
  <si>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</si>
  <si>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</si>
  <si>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</si>
  <si>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</si>
  <si>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</si>
  <si>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</si>
  <si>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</si>
  <si>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</si>
  <si>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</si>
  <si>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</si>
  <si>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</si>
  <si>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</si>
  <si>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</si>
  <si>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</si>
  <si>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</si>
  <si>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</si>
  <si>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</si>
  <si>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</si>
  <si>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</si>
  <si>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</si>
  <si>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</si>
  <si>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</si>
  <si>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</si>
  <si>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</si>
  <si>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</si>
  <si>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</si>
  <si>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</si>
  <si>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</si>
  <si>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</si>
  <si>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</si>
  <si>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</si>
  <si>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</si>
  <si>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</si>
  <si>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</si>
  <si>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</si>
  <si>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</si>
  <si>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</si>
  <si>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</si>
  <si>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</si>
  <si>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</si>
  <si>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</si>
  <si>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</si>
  <si>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</si>
  <si>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</si>
  <si>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</si>
  <si>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</si>
  <si>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</si>
  <si>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</si>
  <si>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</si>
  <si>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</si>
  <si>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</si>
  <si>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</si>
  <si>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</si>
  <si>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</si>
  <si>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</si>
  <si>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</si>
  <si>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</si>
  <si>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</si>
  <si>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</si>
  <si>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</si>
  <si>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</si>
  <si>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</si>
  <si>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</si>
  <si>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</si>
  <si>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</si>
  <si>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</si>
  <si>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</si>
  <si>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</si>
  <si>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</si>
  <si>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</si>
  <si>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</si>
  <si>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</si>
  <si>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</si>
  <si>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</si>
  <si>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</si>
  <si>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</si>
  <si>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</si>
  <si>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</si>
  <si>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</si>
  <si>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</si>
  <si>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</si>
  <si>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</si>
  <si>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</si>
  <si>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</si>
  <si>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</si>
  <si>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</si>
  <si>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</si>
  <si>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</si>
  <si>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</si>
  <si>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</si>
  <si>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</si>
  <si>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</si>
  <si>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</si>
  <si>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</si>
  <si>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</si>
  <si>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</si>
  <si>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</si>
  <si>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</si>
  <si>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</si>
  <si>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</si>
  <si>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</si>
  <si>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</si>
  <si>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</si>
  <si>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</si>
  <si>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</si>
  <si>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</si>
  <si>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</si>
  <si>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</si>
  <si>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</si>
  <si>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</si>
  <si>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</si>
  <si>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</si>
  <si>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</si>
  <si>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</si>
  <si>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</si>
  <si>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</si>
  <si>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</si>
  <si>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</si>
  <si>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</si>
  <si>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</si>
  <si>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</si>
  <si>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</si>
  <si>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</si>
  <si>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</si>
  <si>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</si>
  <si>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</si>
  <si>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</si>
  <si>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</si>
  <si>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</si>
  <si>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</si>
  <si>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</si>
  <si>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</si>
  <si>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</si>
  <si>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</si>
  <si>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</si>
  <si>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</si>
  <si>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</si>
  <si>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</si>
  <si>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</si>
  <si>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</si>
  <si>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</si>
  <si>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</si>
  <si>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</si>
  <si>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</si>
  <si>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</si>
  <si>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</si>
  <si>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</si>
  <si>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</si>
  <si>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</si>
  <si>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</si>
  <si>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</si>
  <si>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</si>
  <si>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</si>
  <si>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</si>
  <si>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</si>
  <si>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</si>
  <si>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</si>
  <si>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</si>
  <si>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</si>
  <si>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</si>
  <si>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</si>
  <si>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</si>
  <si>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</si>
  <si>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</si>
  <si>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</si>
  <si>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</si>
  <si>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</si>
  <si>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</si>
  <si>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</si>
  <si>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</si>
  <si>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</si>
  <si>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</si>
  <si>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</si>
  <si>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</si>
  <si>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</si>
  <si>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</si>
  <si>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</si>
  <si>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</si>
  <si>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</si>
  <si>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</si>
  <si>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</si>
  <si>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</si>
  <si>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</si>
  <si>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</si>
  <si>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</si>
  <si>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</si>
  <si>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</si>
  <si>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</si>
  <si>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</si>
  <si>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</si>
  <si>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</si>
  <si>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</si>
  <si>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</si>
  <si>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</si>
  <si>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</si>
  <si>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</si>
  <si>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</si>
  <si>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</si>
  <si>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</si>
  <si>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</si>
  <si>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</si>
  <si>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</si>
  <si>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</si>
  <si>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</si>
  <si>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</si>
  <si>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</si>
  <si>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</si>
  <si>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</si>
  <si>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</si>
  <si>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</si>
  <si>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</si>
  <si>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</si>
  <si>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</si>
  <si>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</si>
  <si>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</si>
  <si>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</si>
  <si>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</si>
  <si>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</si>
  <si>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</si>
  <si>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</si>
  <si>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</si>
  <si>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</si>
  <si>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</si>
  <si>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</si>
  <si>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</si>
  <si>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</si>
  <si>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</si>
  <si>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</si>
  <si>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</si>
  <si>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</si>
  <si>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</si>
  <si>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</si>
  <si>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</si>
  <si>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</si>
  <si>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</si>
  <si>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</si>
  <si>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</si>
  <si>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</si>
  <si>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</si>
  <si>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</si>
  <si>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</si>
  <si>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</si>
  <si>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</si>
  <si>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</si>
  <si>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</si>
  <si>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</si>
  <si>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</si>
  <si>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</si>
  <si>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</si>
  <si>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</si>
  <si>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</si>
  <si>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</si>
  <si>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</si>
  <si>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</si>
  <si>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</si>
  <si>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</si>
  <si>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</si>
  <si>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</si>
  <si>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</si>
  <si>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</si>
  <si>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</si>
  <si>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</si>
  <si>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</si>
  <si>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</si>
  <si>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</si>
  <si>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</si>
  <si>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</si>
  <si>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</si>
  <si>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</si>
  <si>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</si>
  <si>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</si>
  <si>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</si>
  <si>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</si>
  <si>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</si>
  <si>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</si>
  <si>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</si>
  <si>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</si>
  <si>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</si>
  <si>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</si>
  <si>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</si>
  <si>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</si>
  <si>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</si>
  <si>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</si>
  <si>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</si>
  <si>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</si>
  <si>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</si>
  <si>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</si>
  <si>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</si>
  <si>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</si>
  <si>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</si>
  <si>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</si>
  <si>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</si>
  <si>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</si>
  <si>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</si>
  <si>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</si>
  <si>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</si>
  <si>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</si>
  <si>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</si>
  <si>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</si>
  <si>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</si>
  <si>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</si>
  <si>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</si>
  <si>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</si>
  <si>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</si>
  <si>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</si>
  <si>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</si>
  <si>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</si>
  <si>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</si>
  <si>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</si>
  <si>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</si>
  <si>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</si>
  <si>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</si>
  <si>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</si>
  <si>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</si>
  <si>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</si>
  <si>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</si>
  <si>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</si>
  <si>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</si>
  <si>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</si>
  <si>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</si>
  <si>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</si>
  <si>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</si>
  <si>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</si>
  <si>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</si>
  <si>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</si>
  <si>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</si>
  <si>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</si>
  <si>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</si>
  <si>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</si>
  <si>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</si>
  <si>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</si>
  <si>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</si>
  <si>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</si>
  <si>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</si>
  <si>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</si>
  <si>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</si>
  <si>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</si>
  <si>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</si>
  <si>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</si>
  <si>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</si>
  <si>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</si>
  <si>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</si>
  <si>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</si>
  <si>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</si>
  <si>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</si>
  <si>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</si>
  <si>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</si>
  <si>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</si>
  <si>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</si>
  <si>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</si>
  <si>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</si>
  <si>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</si>
  <si>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</si>
  <si>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</si>
  <si>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</si>
  <si>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</si>
  <si>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</si>
  <si>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</si>
  <si>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</si>
  <si>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</si>
  <si>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</si>
  <si>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</si>
  <si>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</si>
  <si>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</si>
  <si>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</si>
  <si>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</si>
  <si>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</si>
  <si>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</si>
  <si>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</si>
  <si>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</si>
  <si>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</si>
  <si>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</si>
  <si>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</si>
  <si>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</si>
  <si>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</si>
  <si>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</si>
  <si>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</si>
  <si>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</si>
  <si>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</si>
  <si>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</si>
  <si>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</si>
  <si>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</si>
  <si>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</si>
  <si>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</si>
  <si>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</si>
  <si>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</si>
  <si>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</si>
  <si>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</si>
  <si>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</si>
  <si>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</si>
  <si>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</si>
  <si>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</si>
  <si>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</si>
  <si>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</si>
  <si>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</si>
  <si>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</si>
  <si>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</si>
  <si>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</si>
  <si>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</si>
  <si>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</si>
  <si>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</si>
  <si>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</si>
  <si>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</si>
  <si>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</si>
  <si>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</si>
  <si>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</si>
  <si>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</si>
  <si>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</si>
  <si>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</si>
  <si>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</si>
  <si>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</si>
  <si>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</si>
  <si>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</si>
  <si>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</si>
  <si>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</si>
  <si>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</si>
  <si>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</si>
  <si>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</si>
  <si>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</si>
  <si>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</si>
  <si>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</si>
  <si>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</si>
  <si>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</si>
  <si>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</si>
  <si>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</si>
  <si>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</si>
  <si>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</si>
  <si>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</si>
  <si>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</si>
  <si>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</si>
  <si>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</si>
  <si>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</si>
  <si>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</si>
  <si>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</si>
  <si>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</si>
  <si>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</si>
  <si>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</si>
  <si>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</si>
  <si>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</si>
  <si>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</si>
  <si>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</si>
  <si>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</si>
  <si>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</si>
  <si>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</si>
  <si>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</si>
  <si>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</si>
  <si>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</si>
  <si>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</si>
  <si>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</si>
  <si>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</si>
  <si>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</si>
  <si>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</si>
  <si>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</si>
  <si>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</si>
  <si>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</si>
  <si>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</si>
  <si>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</si>
  <si>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</si>
  <si>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</si>
  <si>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</si>
  <si>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</si>
  <si>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</si>
  <si>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</si>
  <si>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</si>
  <si>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</si>
  <si>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</si>
  <si>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</si>
  <si>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</si>
  <si>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</si>
  <si>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</si>
  <si>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</si>
  <si>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</si>
  <si>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</si>
  <si>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</si>
  <si>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</si>
  <si>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</si>
  <si>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</si>
  <si>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</si>
  <si>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</si>
  <si>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</si>
  <si>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</si>
  <si>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</si>
  <si>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</si>
  <si>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</si>
  <si>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</si>
  <si>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</si>
  <si>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</si>
  <si>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</si>
  <si>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</si>
  <si>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</si>
  <si>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</si>
  <si>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</si>
  <si>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</si>
  <si>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</si>
  <si>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</si>
  <si>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</si>
  <si>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</si>
  <si>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</si>
  <si>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</si>
  <si>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</si>
  <si>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</si>
  <si>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</si>
  <si>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</si>
  <si>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</si>
  <si>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</si>
  <si>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</si>
  <si>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</si>
  <si>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</si>
  <si>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</si>
  <si>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</si>
  <si>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</si>
  <si>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</si>
  <si>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</si>
  <si>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</si>
  <si>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</si>
  <si>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</si>
  <si>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</si>
  <si>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</si>
  <si>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</si>
  <si>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</si>
  <si>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</si>
  <si>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</si>
  <si>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</si>
  <si>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</si>
  <si>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</si>
  <si>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</si>
  <si>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</si>
  <si>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</si>
  <si>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</si>
  <si>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</si>
  <si>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</si>
  <si>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</si>
  <si>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</si>
  <si>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</si>
  <si>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</si>
  <si>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</si>
  <si>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</si>
  <si>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</si>
  <si>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</si>
  <si>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</si>
  <si>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</si>
  <si>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</si>
  <si>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</si>
  <si>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</si>
  <si>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</si>
  <si>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</si>
  <si>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</si>
  <si>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</si>
  <si>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</si>
  <si>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</si>
  <si>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</si>
  <si>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</si>
  <si>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</si>
  <si>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</si>
  <si>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</si>
  <si>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</si>
  <si>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</si>
  <si>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</si>
  <si>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</si>
  <si>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</si>
  <si>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</si>
  <si>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</si>
  <si>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</si>
  <si>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</si>
  <si>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</si>
  <si>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</si>
  <si>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</si>
  <si>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</si>
  <si>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</si>
  <si>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</si>
  <si>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</si>
  <si>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</si>
  <si>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</si>
  <si>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</si>
  <si>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</si>
  <si>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</si>
  <si>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</si>
  <si>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</si>
  <si>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</si>
  <si>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</si>
  <si>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</si>
  <si>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</si>
  <si>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</si>
  <si>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</si>
  <si>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</si>
  <si>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</si>
  <si>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</si>
  <si>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</si>
  <si>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</si>
  <si>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</si>
  <si>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</si>
  <si>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</si>
  <si>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</si>
  <si>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</si>
  <si>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</si>
  <si>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</si>
  <si>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</si>
  <si>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</si>
  <si>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</si>
  <si>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</si>
  <si>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</si>
  <si>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</si>
  <si>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</si>
  <si>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</si>
  <si>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</si>
  <si>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</si>
  <si>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</si>
  <si>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</si>
  <si>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</si>
  <si>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</si>
  <si>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</si>
  <si>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</si>
  <si>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</si>
  <si>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</si>
  <si>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</si>
  <si>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</si>
  <si>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</si>
  <si>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</si>
  <si>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</si>
  <si>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</si>
  <si>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</si>
  <si>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</si>
  <si>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</si>
  <si>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</si>
  <si>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</si>
  <si>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</si>
  <si>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</si>
  <si>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</si>
  <si>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</si>
  <si>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</si>
  <si>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</si>
  <si>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</si>
  <si>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</si>
  <si>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</si>
  <si>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</si>
  <si>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</si>
  <si>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</si>
  <si>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</si>
  <si>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</si>
  <si>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</si>
  <si>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</si>
  <si>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</si>
  <si>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</si>
  <si>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</si>
  <si>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</si>
  <si>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</si>
  <si>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</si>
  <si>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</si>
  <si>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</si>
  <si>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</si>
  <si>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</si>
  <si>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</si>
  <si>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</si>
  <si>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</si>
  <si>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</si>
  <si>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</si>
  <si>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</si>
  <si>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</si>
  <si>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</si>
  <si>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</si>
  <si>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</si>
  <si>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</si>
  <si>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</si>
  <si>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</si>
  <si>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</si>
  <si>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</si>
  <si>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</si>
  <si>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</si>
  <si>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</si>
  <si>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</si>
  <si>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</si>
  <si>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</si>
  <si>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</si>
  <si>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</si>
  <si>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</si>
  <si>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</si>
  <si>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</si>
  <si>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</si>
  <si>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</si>
  <si>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</si>
  <si>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</si>
  <si>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</si>
  <si>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</si>
  <si>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</si>
  <si>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</si>
  <si>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</si>
  <si>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</si>
  <si>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</si>
  <si>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</si>
  <si>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</si>
  <si>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</si>
  <si>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</si>
  <si>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</si>
  <si>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</si>
  <si>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</si>
  <si>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</si>
  <si>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</si>
  <si>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</si>
  <si>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</si>
  <si>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</si>
  <si>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</si>
  <si>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</si>
  <si>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</si>
  <si>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</si>
  <si>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</si>
  <si>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</si>
  <si>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</si>
  <si>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</si>
  <si>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</si>
  <si>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</si>
  <si>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</si>
  <si>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</si>
  <si>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</si>
  <si>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</si>
  <si>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</si>
  <si>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</si>
  <si>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</si>
  <si>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</si>
  <si>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</si>
  <si>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</si>
  <si>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</si>
  <si>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</si>
  <si>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</si>
  <si>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</si>
  <si>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</si>
  <si>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</si>
  <si>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</si>
  <si>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</si>
  <si>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</si>
  <si>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</si>
  <si>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</si>
  <si>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</si>
  <si>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</si>
  <si>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</si>
  <si>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</si>
  <si>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</si>
  <si>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</si>
  <si>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</si>
  <si>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</si>
  <si>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</si>
  <si>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</si>
  <si>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</si>
  <si>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</si>
  <si>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</si>
  <si>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</si>
  <si>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</si>
  <si>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</si>
  <si>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</si>
  <si>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</si>
  <si>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</si>
  <si>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</si>
  <si>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</si>
  <si>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</si>
  <si>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</si>
  <si>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</si>
  <si>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</si>
  <si>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</si>
  <si>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</si>
  <si>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</si>
  <si>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</si>
  <si>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</si>
  <si>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</si>
  <si>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</si>
  <si>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</si>
  <si>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</si>
  <si>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</si>
  <si>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</si>
  <si>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</si>
  <si>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</si>
  <si>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</si>
  <si>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</si>
  <si>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</si>
  <si>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</si>
  <si>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</si>
  <si>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</si>
  <si>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</si>
  <si>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</si>
  <si>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</si>
  <si>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</si>
  <si>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</si>
  <si>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</si>
  <si>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</si>
  <si>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</si>
  <si>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</si>
  <si>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</si>
  <si>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</si>
  <si>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</si>
  <si>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</si>
  <si>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</si>
  <si>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</si>
  <si>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</si>
  <si>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</si>
  <si>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</si>
  <si>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</si>
  <si>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</si>
  <si>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</si>
  <si>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</si>
  <si>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</si>
  <si>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</si>
  <si>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</si>
  <si>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</si>
  <si>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</si>
  <si>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</si>
  <si>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</si>
  <si>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</si>
  <si>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</si>
  <si>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</si>
  <si>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</si>
  <si>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</si>
  <si>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</si>
  <si>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</si>
  <si>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</si>
  <si>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</si>
  <si>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</si>
  <si>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</si>
  <si>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</si>
  <si>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</si>
  <si>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</si>
  <si>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</si>
  <si>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</si>
  <si>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</si>
  <si>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</si>
  <si>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</si>
  <si>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</si>
  <si>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</si>
  <si>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</si>
  <si>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</si>
  <si>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</si>
  <si>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</si>
  <si>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</si>
  <si>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</si>
  <si>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</si>
  <si>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</si>
  <si>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</si>
  <si>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</si>
  <si>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</si>
  <si>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</si>
  <si>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</si>
  <si>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</si>
  <si>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</si>
  <si>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</si>
  <si>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</si>
  <si>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</si>
  <si>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</si>
  <si>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</si>
  <si>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</si>
  <si>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</si>
  <si>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</si>
  <si>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</si>
  <si>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</si>
  <si>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</si>
  <si>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</si>
  <si>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</si>
  <si>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</si>
  <si>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</si>
  <si>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</si>
  <si>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</si>
  <si>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</si>
  <si>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</si>
  <si>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</si>
  <si>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</si>
  <si>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</si>
  <si>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</si>
  <si>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</si>
  <si>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</si>
  <si>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</si>
  <si>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</si>
  <si>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</si>
  <si>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</si>
  <si>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</si>
  <si>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</si>
  <si>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</si>
  <si>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</si>
  <si>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</si>
  <si>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</si>
  <si>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</si>
  <si>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</si>
  <si>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</si>
  <si>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</si>
  <si>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</si>
  <si>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</si>
  <si>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</si>
  <si>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</si>
  <si>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</si>
  <si>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</si>
  <si>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</si>
  <si>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</si>
  <si>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</si>
  <si>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</si>
  <si>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</si>
  <si>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</si>
  <si>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</si>
  <si>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</si>
  <si>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</si>
  <si>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</si>
  <si>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</si>
  <si>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</si>
  <si>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</si>
  <si>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</si>
  <si>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</si>
  <si>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</si>
  <si>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</si>
  <si>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</si>
  <si>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</si>
  <si>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</si>
  <si>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</si>
  <si>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</si>
  <si>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</si>
  <si>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</si>
  <si>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</si>
  <si>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</si>
  <si>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</si>
  <si>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</si>
  <si>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</si>
  <si>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</si>
  <si>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</si>
  <si>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</si>
  <si>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</si>
  <si>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</si>
  <si>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</si>
  <si>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</si>
  <si>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</si>
  <si>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</si>
  <si>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</si>
  <si>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</si>
  <si>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</si>
  <si>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</si>
  <si>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</si>
  <si>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</si>
  <si>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</si>
  <si>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</si>
  <si>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</si>
  <si>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</si>
  <si>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</si>
  <si>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</si>
  <si>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</si>
  <si>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</si>
  <si>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</si>
  <si>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</si>
  <si>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</si>
  <si>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</si>
  <si>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</si>
  <si>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</si>
  <si>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</si>
  <si>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</si>
  <si>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</si>
  <si>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</si>
  <si>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</si>
  <si>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</si>
  <si>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</si>
  <si>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</si>
  <si>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</si>
  <si>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</si>
  <si>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</si>
  <si>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</si>
  <si>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</si>
  <si>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</si>
  <si>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</si>
  <si>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</si>
  <si>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</si>
  <si>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</si>
  <si>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</si>
  <si>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</si>
  <si>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</si>
  <si>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</si>
  <si>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</si>
  <si>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</si>
  <si>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</si>
  <si>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</si>
  <si>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</si>
  <si>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</si>
  <si>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</si>
  <si>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</si>
  <si>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</si>
  <si>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</si>
  <si>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</si>
  <si>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</si>
  <si>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</si>
  <si>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</si>
  <si>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</si>
  <si>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</si>
  <si>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</si>
  <si>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</si>
  <si>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</si>
  <si>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</si>
  <si>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</si>
  <si>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</si>
  <si>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</si>
  <si>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</si>
  <si>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</si>
  <si>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</si>
  <si>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</si>
  <si>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</si>
  <si>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</si>
  <si>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</si>
  <si>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</si>
  <si>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</si>
  <si>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</si>
  <si>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</si>
  <si>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</si>
  <si>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</si>
  <si>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</si>
  <si>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</si>
  <si>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</si>
  <si>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</si>
  <si>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</si>
  <si>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</si>
  <si>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</si>
  <si>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</si>
  <si>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</si>
  <si>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</si>
  <si>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</si>
  <si>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</si>
  <si>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</si>
  <si>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</si>
  <si>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</si>
  <si>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</si>
  <si>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</si>
  <si>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</si>
  <si>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</si>
  <si>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</si>
  <si>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</si>
  <si>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</si>
  <si>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</si>
  <si>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</si>
  <si>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</si>
  <si>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</si>
  <si>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</si>
  <si>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</si>
  <si>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</si>
  <si>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</si>
  <si>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</si>
  <si>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</si>
  <si>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</si>
  <si>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</si>
  <si>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</si>
  <si>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</si>
  <si>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</si>
  <si>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</si>
  <si>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</si>
  <si>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</si>
  <si>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</si>
  <si>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</si>
  <si>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</si>
  <si>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</si>
  <si>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</si>
  <si>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</si>
  <si>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</si>
  <si>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</si>
  <si>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</si>
  <si>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</si>
  <si>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</si>
  <si>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</si>
  <si>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</si>
  <si>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</si>
  <si>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</si>
  <si>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</si>
  <si>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</si>
  <si>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</si>
  <si>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</si>
  <si>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</si>
  <si>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</si>
  <si>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</si>
  <si>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</si>
  <si>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</si>
  <si>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</si>
  <si>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</si>
  <si>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</si>
  <si>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</si>
  <si>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</si>
  <si>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</si>
  <si>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</si>
  <si>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</si>
  <si>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</si>
  <si>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</si>
  <si>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</si>
  <si>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</si>
  <si>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</si>
  <si>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</si>
  <si>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</si>
  <si>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</si>
  <si>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</si>
  <si>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</si>
  <si>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</si>
  <si>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</si>
  <si>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</si>
  <si>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</si>
  <si>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</si>
  <si>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</si>
  <si>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</si>
  <si>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</si>
  <si>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</si>
  <si>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</si>
  <si>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</si>
  <si>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</si>
  <si>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</si>
  <si>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</si>
  <si>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</si>
  <si>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</si>
  <si>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</si>
  <si>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</si>
  <si>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</si>
  <si>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</si>
  <si>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</si>
  <si>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</si>
  <si>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</si>
  <si>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</si>
  <si>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</si>
  <si>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</si>
  <si>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</si>
  <si>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</si>
  <si>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</si>
  <si>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</si>
  <si>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</si>
  <si>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</si>
  <si>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</si>
  <si>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</si>
  <si>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</si>
  <si>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</si>
  <si>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</si>
  <si>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</si>
  <si>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</si>
  <si>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</si>
  <si>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</si>
  <si>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</si>
  <si>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</si>
  <si>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</si>
  <si>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</si>
  <si>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</si>
  <si>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</si>
  <si>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</si>
  <si>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</si>
  <si>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</si>
  <si>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</si>
  <si>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</si>
  <si>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</si>
  <si>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</si>
  <si>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</si>
  <si>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</si>
  <si>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</si>
  <si>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</si>
  <si>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</si>
  <si>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</si>
  <si>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</si>
  <si>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</si>
  <si>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</si>
  <si>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</si>
  <si>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</si>
  <si>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</si>
  <si>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</si>
  <si>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</si>
  <si>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</si>
  <si>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</si>
  <si>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</si>
  <si>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</si>
  <si>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</si>
  <si>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</si>
  <si>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</si>
  <si>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</si>
  <si>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</si>
  <si>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</si>
  <si>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</si>
  <si>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</si>
  <si>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</si>
  <si>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</si>
  <si>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</si>
  <si>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</si>
  <si>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</si>
  <si>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</si>
  <si>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</si>
  <si>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</si>
  <si>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</si>
  <si>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</si>
  <si>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</si>
  <si>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</si>
  <si>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</si>
  <si>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</si>
  <si>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</si>
  <si>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</si>
  <si>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</si>
  <si>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</si>
  <si>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</si>
  <si>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</si>
  <si>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</si>
  <si>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</si>
  <si>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</si>
  <si>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</si>
  <si>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</si>
  <si>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</si>
  <si>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</si>
  <si>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</si>
  <si>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</si>
  <si>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</si>
  <si>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</si>
  <si>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</si>
  <si>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</si>
  <si>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</si>
  <si>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</si>
  <si>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</si>
  <si>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</si>
  <si>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</si>
  <si>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</si>
  <si>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</si>
  <si>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</si>
  <si>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</si>
  <si>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</si>
  <si>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</si>
  <si>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</si>
  <si>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</si>
  <si>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</si>
  <si>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</si>
  <si>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</si>
  <si>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</si>
  <si>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</si>
  <si>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</si>
  <si>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</si>
  <si>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</si>
  <si>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</si>
  <si>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</si>
  <si>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</si>
  <si>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</si>
  <si>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</si>
  <si>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</si>
  <si>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</si>
  <si>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</si>
  <si>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</si>
  <si>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</si>
  <si>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</si>
  <si>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</si>
  <si>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</si>
  <si>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</si>
  <si>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</si>
  <si>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</si>
  <si>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</si>
  <si>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</si>
  <si>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</si>
  <si>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</si>
  <si>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</si>
  <si>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</si>
  <si>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</si>
  <si>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</si>
  <si>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</si>
  <si>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</si>
  <si>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</si>
  <si>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</si>
  <si>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</si>
  <si>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</si>
  <si>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</si>
  <si>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</si>
  <si>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</si>
  <si>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</si>
  <si>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</si>
  <si>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</si>
  <si>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</si>
  <si>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</si>
  <si>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</si>
  <si>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</si>
  <si>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</si>
  <si>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</si>
  <si>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</si>
  <si>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</si>
  <si>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</si>
  <si>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</si>
  <si>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</si>
  <si>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</si>
  <si>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</si>
  <si>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</si>
  <si>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</si>
  <si>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</si>
  <si>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</si>
  <si>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</si>
  <si>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</si>
  <si>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</si>
  <si>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</si>
  <si>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</si>
  <si>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</si>
  <si>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</si>
  <si>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</si>
  <si>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</si>
  <si>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</si>
  <si>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</si>
  <si>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</si>
  <si>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</si>
  <si>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</si>
  <si>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</si>
  <si>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</si>
  <si>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</si>
  <si>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</si>
  <si>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</si>
  <si>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</si>
  <si>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</si>
  <si>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</si>
  <si>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</si>
  <si>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</si>
  <si>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</si>
  <si>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</si>
  <si>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</si>
  <si>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</si>
  <si>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</si>
  <si>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</si>
  <si>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</si>
  <si>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</si>
  <si>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</si>
  <si>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</si>
  <si>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</si>
  <si>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</si>
  <si>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</si>
  <si>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</si>
  <si>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</si>
  <si>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</si>
  <si>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</si>
  <si>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</si>
  <si>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</si>
  <si>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</si>
  <si>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</si>
  <si>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</si>
  <si>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</si>
  <si>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</si>
  <si>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</si>
  <si>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</si>
  <si>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</si>
  <si>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</si>
  <si>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</si>
  <si>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</si>
  <si>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</si>
  <si>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</si>
  <si>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</si>
  <si>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</si>
  <si>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</si>
  <si>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</si>
  <si>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</si>
  <si>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</si>
  <si>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</si>
  <si>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</si>
  <si>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</si>
  <si>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</si>
  <si>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</si>
  <si>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</si>
  <si>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</si>
  <si>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</si>
  <si>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</si>
  <si>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</si>
  <si>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</si>
  <si>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</si>
  <si>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</si>
  <si>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</si>
  <si>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</si>
  <si>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</si>
  <si>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</si>
  <si>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</si>
  <si>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</si>
  <si>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</si>
  <si>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</si>
  <si>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</si>
  <si>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</si>
  <si>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</si>
  <si>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</si>
  <si>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</si>
  <si>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</si>
  <si>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</si>
  <si>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</si>
  <si>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</si>
  <si>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</si>
  <si>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</si>
  <si>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</si>
  <si>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</si>
  <si>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</si>
  <si>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</si>
  <si>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</si>
  <si>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</si>
  <si>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</si>
  <si>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</si>
  <si>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</si>
  <si>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</si>
  <si>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</si>
  <si>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</si>
  <si>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</si>
  <si>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</si>
  <si>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</si>
  <si>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</si>
  <si>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</si>
  <si>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</si>
  <si>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</si>
  <si>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</si>
  <si>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</si>
  <si>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</si>
  <si>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</si>
  <si>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</si>
  <si>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</si>
  <si>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</si>
  <si>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</si>
  <si>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</si>
  <si>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</si>
  <si>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</si>
  <si>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</si>
  <si>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</si>
  <si>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</si>
  <si>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</si>
  <si>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</si>
  <si>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</si>
  <si>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</si>
  <si>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</si>
  <si>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</si>
  <si>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</si>
  <si>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</si>
  <si>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</si>
  <si>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</si>
  <si>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</si>
  <si>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</si>
  <si>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</si>
  <si>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</si>
  <si>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</si>
  <si>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</si>
  <si>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</si>
  <si>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</si>
  <si>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</si>
  <si>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</si>
  <si>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</si>
  <si>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</si>
  <si>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</si>
  <si>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</si>
  <si>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</si>
  <si>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</si>
  <si>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</si>
  <si>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</si>
  <si>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</si>
  <si>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</si>
  <si>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</si>
  <si>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</si>
  <si>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</si>
  <si>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</si>
  <si>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</si>
  <si>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</si>
  <si>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</si>
  <si>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</si>
  <si>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</si>
  <si>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</si>
  <si>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</si>
  <si>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</si>
  <si>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</si>
  <si>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</si>
  <si>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</si>
  <si>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</si>
  <si>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</si>
  <si>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</si>
  <si>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</si>
  <si>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</si>
  <si>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</si>
  <si>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</si>
  <si>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</si>
  <si>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</si>
  <si>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</si>
  <si>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</si>
  <si>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</si>
  <si>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</si>
  <si>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</si>
  <si>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</si>
  <si>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</si>
  <si>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</si>
  <si>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</si>
  <si>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</si>
  <si>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</si>
  <si>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</si>
  <si>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</si>
  <si>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</si>
  <si>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</si>
  <si>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</si>
  <si>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</si>
  <si>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</si>
  <si>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</si>
  <si>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</si>
  <si>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</si>
  <si>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</si>
  <si>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</si>
  <si>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</si>
  <si>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</si>
  <si>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</si>
  <si>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</si>
  <si>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</si>
  <si>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</si>
  <si>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</si>
  <si>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</si>
  <si>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</si>
  <si>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</si>
  <si>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</si>
  <si>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</si>
  <si>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</si>
  <si>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</si>
  <si>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</si>
  <si>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</si>
  <si>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</si>
  <si>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</si>
  <si>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</si>
  <si>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</si>
  <si>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</si>
  <si>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</si>
  <si>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</si>
  <si>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</si>
  <si>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</si>
  <si>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</si>
  <si>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</si>
  <si>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</si>
  <si>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</si>
  <si>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</si>
  <si>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</si>
  <si>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</si>
  <si>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</si>
  <si>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</si>
  <si>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</si>
  <si>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</si>
  <si>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</si>
  <si>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</si>
  <si>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</si>
  <si>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</si>
  <si>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</si>
  <si>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</si>
  <si>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</si>
  <si>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</si>
  <si>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</si>
  <si>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</si>
  <si>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</si>
  <si>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</si>
  <si>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</si>
  <si>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</si>
  <si>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</si>
  <si>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</si>
  <si>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</si>
  <si>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</si>
  <si>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</si>
  <si>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</si>
  <si>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</si>
  <si>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</si>
  <si>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</si>
  <si>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</si>
  <si>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</si>
  <si>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</si>
  <si>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</si>
  <si>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</si>
  <si>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</si>
  <si>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</si>
  <si>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</si>
  <si>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</si>
  <si>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</si>
  <si>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</si>
  <si>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</si>
  <si>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</si>
  <si>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</si>
  <si>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</si>
  <si>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</si>
  <si>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</si>
  <si>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</si>
  <si>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</si>
  <si>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</si>
  <si>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</si>
  <si>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</si>
  <si>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</si>
  <si>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</si>
  <si>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</si>
  <si>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</si>
  <si>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</si>
  <si>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</si>
  <si>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</si>
  <si>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</si>
  <si>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</si>
  <si>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</si>
  <si>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</si>
  <si>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</si>
  <si>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</si>
  <si>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</si>
  <si>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</si>
  <si>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</si>
  <si>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</si>
  <si>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</si>
  <si>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</si>
  <si>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</si>
  <si>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</si>
  <si>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</si>
  <si>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</si>
  <si>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</si>
  <si>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</si>
  <si>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</si>
  <si>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</si>
  <si>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</si>
  <si>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</si>
  <si>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</si>
  <si>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</si>
  <si>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</si>
  <si>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</si>
  <si>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</si>
  <si>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</si>
  <si>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</si>
  <si>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</si>
  <si>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</si>
  <si>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</si>
  <si>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</si>
  <si>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</si>
  <si>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</si>
  <si>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</si>
  <si>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</si>
  <si>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</si>
  <si>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</si>
  <si>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</si>
  <si>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</si>
  <si>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</si>
  <si>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</si>
  <si>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</si>
  <si>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</si>
  <si>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</si>
  <si>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</si>
  <si>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</si>
  <si>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</si>
  <si>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</si>
  <si>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</si>
  <si>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</si>
  <si>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</si>
  <si>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</si>
  <si>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</si>
  <si>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</si>
  <si>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</si>
  <si>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</si>
  <si>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</si>
  <si>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</si>
  <si>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</si>
  <si>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</si>
  <si>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</si>
  <si>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</si>
  <si>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</si>
  <si>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</si>
  <si>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</si>
  <si>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</si>
  <si>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</si>
  <si>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</si>
  <si>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</si>
  <si>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</si>
  <si>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</si>
  <si>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</si>
  <si>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</si>
  <si>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</si>
  <si>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</si>
  <si>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</si>
  <si>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</si>
  <si>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</si>
  <si>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</si>
  <si>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</si>
  <si>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</si>
  <si>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</si>
  <si>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</si>
  <si>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</si>
  <si>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</si>
  <si>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</si>
  <si>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</si>
  <si>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</si>
  <si>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</si>
  <si>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</si>
  <si>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</si>
  <si>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</si>
  <si>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</si>
  <si>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</si>
  <si>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</si>
  <si>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</si>
  <si>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</si>
  <si>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</si>
  <si>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</si>
  <si>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</si>
  <si>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</si>
  <si>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</si>
  <si>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</si>
  <si>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</si>
  <si>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</si>
  <si>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</si>
  <si>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</si>
  <si>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</si>
  <si>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</si>
  <si>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</si>
  <si>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</si>
  <si>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</si>
  <si>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</si>
  <si>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</si>
  <si>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</si>
  <si>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</si>
  <si>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</si>
  <si>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</si>
  <si>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</si>
  <si>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</si>
  <si>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</si>
  <si>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</si>
  <si>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</si>
  <si>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</si>
  <si>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</si>
  <si>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</si>
  <si>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</si>
  <si>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</si>
  <si>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</si>
  <si>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</si>
  <si>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</si>
  <si>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</si>
  <si>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</si>
  <si>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</si>
  <si>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</si>
  <si>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</si>
  <si>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</si>
  <si>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</si>
  <si>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</si>
  <si>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</si>
  <si>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</si>
  <si>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</si>
  <si>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</si>
  <si>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</si>
  <si>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</si>
  <si>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</si>
  <si>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</si>
  <si>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</si>
  <si>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</si>
  <si>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</si>
  <si>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</si>
  <si>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</si>
  <si>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</si>
  <si>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</si>
  <si>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</si>
  <si>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</si>
  <si>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</si>
  <si>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</si>
  <si>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</si>
  <si>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</si>
  <si>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</si>
  <si>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</si>
  <si>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</si>
  <si>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</si>
  <si>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</si>
  <si>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</si>
  <si>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</si>
  <si>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</si>
  <si>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</si>
  <si>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</si>
  <si>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</si>
  <si>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</si>
  <si>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</si>
  <si>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</si>
  <si>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</si>
  <si>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</si>
  <si>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</si>
  <si>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</si>
  <si>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</si>
  <si>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</si>
  <si>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</si>
  <si>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</si>
  <si>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</si>
  <si>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</si>
  <si>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</si>
  <si>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</si>
  <si>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</si>
  <si>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</si>
  <si>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</si>
  <si>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</si>
  <si>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</si>
  <si>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</si>
  <si>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</si>
  <si>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</si>
  <si>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</si>
  <si>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</si>
  <si>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</si>
  <si>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</si>
  <si>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</si>
  <si>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</si>
  <si>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</si>
  <si>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</si>
  <si>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</si>
  <si>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</si>
  <si>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</si>
  <si>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</si>
  <si>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</si>
  <si>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</si>
  <si>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</si>
  <si>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</si>
  <si>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</si>
  <si>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</si>
  <si>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</si>
  <si>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</si>
  <si>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</si>
  <si>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</si>
  <si>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</si>
  <si>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</si>
  <si>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</si>
  <si>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</si>
  <si>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</si>
  <si>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</si>
  <si>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</si>
  <si>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</si>
  <si>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</si>
  <si>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</si>
  <si>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</si>
  <si>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</si>
  <si>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</si>
  <si>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</si>
  <si>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</si>
  <si>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</si>
  <si>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</si>
  <si>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</si>
  <si>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</si>
  <si>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</si>
  <si>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</si>
  <si>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</si>
  <si>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</si>
  <si>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</si>
  <si>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</si>
  <si>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</si>
  <si>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</si>
  <si>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</si>
  <si>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</si>
  <si>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</si>
  <si>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</si>
  <si>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</si>
  <si>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</si>
  <si>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</si>
  <si>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</si>
  <si>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</si>
  <si>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</si>
  <si>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</si>
  <si>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</si>
  <si>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</si>
  <si>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</si>
  <si>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</si>
  <si>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</si>
  <si>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</si>
  <si>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</si>
  <si>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</si>
  <si>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</si>
  <si>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</si>
  <si>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</si>
  <si>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</si>
  <si>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</si>
  <si>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</si>
  <si>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</si>
  <si>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</si>
  <si>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</si>
  <si>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</si>
  <si>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</si>
  <si>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</si>
  <si>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</si>
  <si>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</si>
  <si>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</si>
  <si>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</si>
  <si>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</si>
  <si>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</si>
  <si>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</si>
  <si>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</si>
  <si>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</si>
  <si>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</si>
  <si>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</si>
  <si>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</si>
  <si>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</si>
  <si>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</si>
  <si>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</si>
  <si>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</si>
  <si>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</si>
  <si>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</si>
  <si>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</si>
  <si>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</si>
  <si>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</si>
  <si>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</si>
  <si>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</si>
  <si>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</si>
  <si>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</si>
  <si>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</si>
  <si>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</si>
  <si>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</si>
  <si>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</si>
  <si>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</si>
  <si>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</si>
  <si>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</si>
  <si>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</si>
  <si>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</si>
  <si>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</si>
  <si>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</si>
  <si>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</si>
  <si>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</si>
  <si>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</si>
  <si>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</si>
  <si>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</si>
  <si>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</si>
  <si>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</si>
  <si>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</si>
  <si>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</si>
  <si>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</si>
  <si>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</si>
  <si>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</si>
  <si>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</si>
  <si>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</si>
  <si>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</si>
  <si>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</si>
  <si>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</si>
  <si>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</si>
  <si>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</si>
  <si>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</si>
  <si>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</si>
  <si>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</si>
  <si>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</si>
  <si>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</si>
  <si>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</si>
  <si>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</si>
  <si>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</si>
  <si>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</si>
  <si>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</si>
  <si>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</si>
  <si>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</si>
  <si>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</si>
  <si>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</si>
  <si>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</si>
  <si>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</si>
  <si>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</si>
  <si>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</si>
  <si>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</si>
  <si>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</si>
  <si>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</si>
  <si>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</si>
  <si>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</si>
  <si>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</si>
  <si>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</si>
  <si>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</si>
  <si>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</si>
  <si>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</si>
  <si>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</si>
  <si>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</si>
  <si>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</si>
  <si>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</si>
  <si>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</si>
  <si>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</si>
  <si>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</si>
  <si>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</si>
  <si>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</si>
  <si>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</si>
  <si>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</si>
  <si>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</si>
  <si>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</si>
  <si>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</si>
  <si>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</si>
  <si>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</si>
  <si>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</si>
  <si>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</si>
  <si>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</si>
  <si>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</si>
  <si>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</si>
  <si>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</si>
  <si>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</si>
  <si>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</si>
  <si>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</si>
  <si>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</si>
  <si>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</si>
  <si>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</si>
  <si>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</si>
  <si>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</si>
  <si>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</si>
  <si>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</si>
  <si>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</si>
  <si>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</si>
  <si>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</si>
  <si>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</si>
  <si>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</si>
  <si>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</si>
  <si>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</si>
  <si>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</si>
  <si>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</si>
  <si>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</si>
  <si>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</si>
  <si>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</si>
  <si>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</si>
  <si>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</si>
  <si>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</si>
  <si>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</si>
  <si>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</si>
  <si>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</si>
  <si>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</si>
  <si>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</si>
  <si>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</si>
  <si>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</si>
  <si>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</si>
  <si>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</si>
  <si>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</si>
  <si>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</si>
  <si>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</si>
  <si>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</si>
  <si>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</si>
  <si>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</si>
  <si>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</si>
  <si>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</si>
  <si>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</si>
  <si>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</si>
  <si>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</si>
  <si>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</si>
  <si>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</si>
  <si>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</si>
  <si>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</si>
  <si>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</si>
  <si>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</si>
  <si>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</si>
  <si>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</si>
  <si>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</si>
  <si>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</si>
  <si>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</si>
  <si>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</si>
  <si>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</si>
  <si>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</si>
  <si>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</si>
  <si>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</si>
  <si>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</si>
  <si>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</si>
  <si>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</si>
  <si>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</si>
  <si>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</si>
  <si>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</si>
  <si>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</si>
  <si>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</si>
  <si>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</si>
  <si>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</si>
  <si>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</si>
  <si>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</si>
  <si>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</si>
  <si>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</si>
  <si>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</si>
  <si>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</si>
  <si>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</si>
  <si>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</si>
  <si>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</si>
  <si>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</si>
  <si>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</si>
  <si>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</si>
  <si>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</si>
  <si>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</si>
  <si>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</si>
  <si>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</si>
  <si>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</si>
  <si>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</si>
  <si>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</si>
  <si>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</si>
  <si>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</si>
  <si>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</si>
  <si>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</si>
  <si>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</si>
  <si>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</si>
  <si>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</si>
  <si>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</si>
  <si>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</si>
  <si>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</si>
  <si>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</si>
  <si>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</si>
  <si>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</si>
  <si>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</si>
  <si>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</si>
  <si>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</si>
  <si>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</si>
  <si>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</si>
  <si>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</si>
  <si>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</si>
  <si>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</si>
  <si>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</si>
  <si>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</si>
  <si>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</si>
  <si>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</si>
  <si>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</si>
  <si>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</si>
  <si>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</si>
  <si>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</si>
  <si>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</si>
  <si>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</si>
  <si>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</si>
  <si>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</si>
  <si>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</si>
  <si>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</si>
  <si>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</si>
  <si>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</si>
  <si>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</si>
  <si>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</si>
  <si>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</si>
  <si>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</si>
  <si>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</si>
  <si>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</si>
  <si>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</si>
  <si>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</si>
  <si>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</si>
  <si>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</si>
  <si>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</si>
  <si>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</si>
  <si>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</si>
  <si>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</si>
  <si>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</si>
  <si>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</si>
  <si>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</si>
  <si>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</si>
  <si>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</si>
  <si>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</si>
  <si>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</si>
  <si>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</si>
  <si>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</si>
  <si>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</si>
  <si>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</si>
  <si>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</si>
  <si>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</si>
  <si>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</si>
  <si>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</si>
  <si>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</si>
  <si>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</si>
  <si>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</si>
  <si>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</si>
  <si>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</si>
  <si>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</si>
  <si>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</si>
  <si>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</si>
  <si>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</si>
  <si>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</si>
  <si>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</si>
  <si>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</si>
  <si>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</si>
  <si>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</si>
  <si>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</si>
  <si>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</si>
  <si>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</si>
  <si>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</si>
  <si>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</si>
  <si>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</si>
  <si>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</si>
  <si>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</si>
  <si>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</si>
  <si>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</si>
  <si>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</si>
  <si>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</si>
  <si>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</si>
  <si>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</si>
  <si>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</si>
  <si>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</si>
  <si>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</si>
  <si>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</si>
  <si>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</si>
  <si>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</si>
  <si>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</si>
  <si>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</si>
  <si>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</si>
  <si>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</si>
  <si>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</si>
  <si>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</si>
  <si>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</si>
  <si>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</si>
  <si>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</si>
  <si>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</si>
  <si>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</si>
  <si>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</si>
  <si>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</si>
  <si>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</si>
  <si>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</si>
  <si>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</si>
  <si>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</si>
  <si>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</si>
  <si>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</si>
  <si>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</si>
  <si>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</si>
  <si>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</si>
  <si>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</si>
  <si>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</si>
  <si>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</si>
  <si>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</si>
  <si>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</si>
  <si>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</si>
  <si>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</si>
  <si>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</si>
  <si>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</si>
  <si>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</si>
  <si>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</si>
  <si>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</si>
  <si>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</si>
  <si>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</si>
  <si>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</si>
  <si>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</si>
  <si>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</si>
  <si>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</si>
  <si>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</si>
  <si>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</si>
  <si>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</si>
  <si>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</si>
  <si>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</si>
  <si>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</si>
  <si>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</si>
  <si>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</si>
  <si>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</si>
  <si>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</si>
  <si>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</si>
  <si>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</si>
  <si>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</si>
  <si>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</si>
  <si>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</si>
  <si>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</si>
  <si>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</si>
  <si>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</si>
  <si>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</si>
  <si>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</si>
  <si>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</si>
  <si>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</si>
  <si>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</si>
  <si>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</si>
  <si>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</si>
  <si>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</si>
  <si>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</si>
  <si>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</si>
  <si>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</si>
  <si>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</si>
  <si>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</si>
  <si>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</si>
  <si>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</si>
  <si>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</si>
  <si>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</si>
  <si>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</si>
  <si>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</si>
  <si>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</si>
  <si>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</si>
  <si>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</si>
  <si>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</si>
  <si>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</si>
  <si>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</si>
  <si>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</si>
  <si>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</si>
  <si>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</si>
  <si>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</si>
  <si>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</si>
  <si>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</si>
  <si>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</si>
  <si>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</si>
  <si>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</si>
  <si>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</si>
  <si>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</si>
  <si>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</si>
  <si>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</si>
  <si>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</si>
  <si>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</si>
  <si>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</si>
  <si>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</si>
  <si>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</si>
  <si>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</si>
  <si>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</si>
  <si>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</si>
  <si>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</si>
  <si>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</si>
  <si>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</si>
  <si>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</si>
  <si>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</si>
  <si>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</si>
  <si>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</si>
  <si>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</si>
  <si>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</si>
  <si>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</si>
  <si>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</si>
  <si>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</si>
  <si>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</si>
  <si>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</si>
  <si>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</si>
  <si>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</si>
  <si>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</si>
  <si>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</si>
  <si>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</si>
  <si>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</si>
  <si>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</si>
  <si>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</si>
  <si>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</si>
  <si>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</si>
  <si>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</si>
  <si>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</si>
  <si>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</si>
  <si>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</si>
  <si>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</si>
  <si>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</si>
  <si>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</si>
  <si>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</si>
  <si>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</si>
  <si>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</si>
  <si>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</si>
  <si>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</si>
  <si>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</si>
  <si>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</si>
  <si>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</si>
  <si>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</si>
  <si>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</si>
  <si>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</si>
  <si>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</si>
  <si>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</si>
  <si>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</si>
  <si>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</si>
  <si>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</si>
  <si>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</si>
  <si>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</si>
  <si>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</si>
  <si>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</si>
  <si>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</si>
  <si>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</si>
  <si>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</si>
  <si>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</si>
  <si>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</si>
  <si>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</si>
  <si>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</si>
  <si>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</si>
  <si>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</si>
  <si>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</si>
  <si>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</si>
  <si>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</si>
  <si>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</si>
  <si>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</si>
  <si>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</si>
  <si>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</si>
  <si>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</si>
  <si>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</si>
  <si>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</si>
  <si>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</si>
  <si>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</si>
  <si>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</si>
  <si>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</si>
  <si>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</si>
  <si>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</si>
  <si>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</si>
  <si>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</si>
  <si>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</si>
  <si>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</si>
  <si>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</si>
  <si>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</si>
  <si>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</si>
  <si>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</si>
  <si>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</si>
  <si>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</si>
  <si>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</si>
  <si>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</si>
  <si>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</si>
  <si>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</si>
  <si>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</si>
  <si>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</si>
  <si>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</si>
  <si>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</si>
  <si>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</si>
  <si>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</si>
  <si>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</si>
  <si>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</si>
  <si>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</si>
  <si>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</si>
  <si>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</si>
  <si>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</si>
  <si>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</si>
  <si>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</si>
  <si>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</si>
  <si>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</si>
  <si>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</si>
  <si>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</si>
  <si>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</si>
  <si>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</si>
  <si>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</si>
  <si>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</si>
  <si>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</si>
  <si>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</si>
  <si>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</si>
  <si>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</si>
  <si>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</si>
  <si>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</si>
  <si>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</si>
  <si>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</si>
  <si>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</si>
  <si>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</si>
  <si>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</si>
  <si>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</si>
  <si>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</si>
  <si>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</si>
  <si>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</si>
  <si>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</si>
  <si>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</si>
  <si>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</si>
  <si>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</si>
  <si>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</si>
  <si>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</si>
  <si>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</si>
  <si>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</si>
  <si>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</si>
  <si>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</si>
  <si>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</si>
  <si>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</si>
  <si>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</si>
  <si>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</si>
  <si>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</si>
  <si>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</si>
  <si>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</si>
  <si>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</si>
  <si>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</si>
  <si>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</si>
  <si>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</si>
  <si>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</si>
  <si>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</si>
  <si>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</si>
  <si>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</si>
  <si>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</si>
  <si>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</si>
  <si>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</si>
  <si>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</si>
  <si>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</si>
  <si>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</si>
  <si>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</si>
  <si>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</si>
  <si>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</si>
  <si>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</si>
  <si>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</si>
  <si>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</si>
  <si>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</si>
  <si>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</si>
  <si>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</si>
  <si>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</si>
  <si>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</si>
  <si>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</si>
  <si>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</si>
  <si>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</si>
  <si>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</si>
  <si>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</si>
  <si>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</si>
  <si>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</si>
  <si>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</si>
  <si>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</si>
  <si>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</si>
  <si>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</si>
  <si>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</si>
  <si>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</si>
  <si>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</si>
  <si>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</si>
  <si>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</si>
  <si>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</si>
  <si>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</si>
  <si>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</si>
  <si>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</si>
  <si>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</si>
  <si>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</si>
  <si>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</si>
  <si>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</si>
  <si>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</si>
  <si>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</si>
  <si>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</si>
  <si>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</si>
  <si>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</si>
  <si>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</si>
  <si>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</si>
  <si>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</si>
  <si>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</si>
  <si>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</si>
  <si>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</si>
  <si>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</si>
  <si>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</si>
  <si>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</si>
  <si>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</si>
  <si>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</si>
  <si>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</si>
  <si>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</si>
  <si>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</si>
  <si>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</si>
  <si>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</si>
  <si>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</si>
  <si>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</si>
  <si>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</si>
  <si>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</si>
  <si>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</si>
  <si>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</si>
  <si>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</si>
  <si>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</si>
  <si>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</si>
  <si>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</si>
  <si>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</si>
  <si>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</si>
  <si>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</si>
  <si>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</si>
  <si>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</si>
  <si>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</si>
  <si>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</si>
  <si>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</si>
  <si>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</si>
  <si>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</si>
  <si>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</si>
  <si>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</si>
  <si>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</si>
  <si>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</si>
  <si>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</si>
  <si>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</si>
  <si>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</si>
  <si>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</si>
  <si>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</si>
  <si>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</si>
  <si>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</si>
  <si>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</si>
  <si>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</si>
  <si>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</si>
  <si>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</si>
  <si>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</si>
  <si>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</si>
  <si>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</si>
  <si>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</si>
  <si>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</si>
  <si>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</si>
  <si>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</si>
  <si>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</si>
  <si>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</si>
  <si>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</si>
  <si>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</si>
  <si>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</si>
  <si>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</si>
  <si>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</si>
  <si>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</si>
  <si>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</si>
  <si>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</si>
  <si>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</si>
  <si>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</si>
  <si>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</si>
  <si>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</si>
  <si>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</si>
  <si>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</si>
  <si>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</si>
  <si>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</si>
  <si>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</si>
  <si>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</si>
  <si>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</si>
  <si>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</si>
  <si>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</si>
  <si>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</si>
  <si>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</si>
  <si>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</si>
  <si>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</si>
  <si>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</si>
  <si>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</si>
  <si>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</si>
  <si>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</si>
  <si>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</si>
  <si>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</si>
  <si>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</si>
  <si>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</si>
  <si>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</si>
  <si>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</si>
  <si>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</si>
  <si>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</si>
  <si>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</si>
  <si>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</si>
  <si>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</si>
  <si>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</si>
  <si>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</si>
  <si>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</si>
  <si>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</si>
  <si>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</si>
  <si>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</si>
  <si>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</si>
  <si>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</si>
  <si>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</si>
  <si>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</si>
  <si>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</si>
  <si>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</si>
  <si>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</si>
  <si>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</si>
  <si>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</si>
  <si>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</si>
  <si>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</si>
  <si>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</si>
  <si>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</si>
  <si>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</si>
  <si>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</si>
  <si>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</si>
  <si>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</si>
  <si>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</si>
  <si>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</si>
  <si>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</si>
  <si>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</si>
  <si>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</si>
  <si>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</si>
  <si>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</si>
  <si>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</si>
  <si>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</si>
  <si>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</si>
  <si>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</si>
  <si>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</si>
  <si>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</si>
  <si>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</si>
  <si>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</si>
  <si>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</si>
  <si>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</si>
  <si>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</si>
  <si>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</si>
  <si>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</si>
  <si>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</si>
  <si>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</si>
  <si>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</si>
  <si>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</si>
  <si>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</si>
  <si>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</si>
  <si>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</si>
  <si>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</si>
  <si>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</si>
  <si>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</si>
  <si>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</si>
  <si>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</si>
  <si>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</si>
  <si>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</si>
  <si>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</si>
  <si>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</si>
  <si>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</si>
  <si>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</si>
  <si>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</si>
  <si>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</si>
  <si>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</si>
  <si>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</si>
  <si>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</si>
  <si>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</si>
  <si>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</si>
  <si>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</si>
  <si>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</si>
  <si>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</si>
  <si>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</si>
  <si>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</si>
  <si>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</si>
  <si>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</si>
  <si>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</si>
  <si>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</si>
  <si>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</si>
  <si>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</si>
  <si>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</si>
  <si>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</si>
  <si>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</si>
  <si>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</si>
  <si>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</si>
  <si>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</si>
  <si>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</si>
  <si>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</si>
  <si>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</si>
  <si>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</si>
  <si>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</si>
  <si>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</si>
  <si>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</si>
  <si>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</si>
  <si>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</si>
  <si>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</si>
  <si>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</si>
  <si>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</si>
  <si>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</si>
  <si>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</si>
  <si>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</si>
  <si>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</si>
  <si>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</si>
  <si>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</si>
  <si>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</si>
  <si>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</si>
  <si>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</si>
  <si>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</si>
  <si>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</si>
  <si>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</si>
  <si>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</si>
  <si>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</si>
  <si>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</si>
  <si>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</si>
  <si>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</si>
  <si>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</si>
  <si>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</si>
  <si>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</si>
  <si>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</si>
  <si>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</si>
  <si>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</si>
  <si>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</si>
  <si>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</si>
  <si>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</si>
  <si>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</si>
  <si>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</si>
  <si>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</si>
  <si>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</si>
  <si>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</si>
  <si>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</si>
  <si>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</si>
  <si>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</si>
  <si>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</si>
  <si>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</si>
  <si>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</si>
  <si>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</si>
  <si>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</si>
  <si>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</si>
  <si>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</si>
  <si>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</si>
  <si>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</si>
  <si>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</si>
  <si>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</si>
  <si>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</si>
  <si>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</si>
  <si>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</si>
  <si>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</si>
  <si>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</si>
  <si>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</si>
  <si>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</si>
  <si>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</si>
  <si>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</si>
  <si>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</si>
  <si>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</si>
  <si>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</si>
  <si>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</si>
  <si>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</si>
  <si>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</si>
  <si>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</si>
  <si>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</si>
  <si>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</si>
  <si>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</si>
  <si>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</si>
  <si>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</si>
  <si>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</si>
  <si>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</si>
  <si>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</si>
  <si>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</si>
  <si>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</si>
  <si>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</si>
  <si>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</si>
  <si>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</si>
  <si>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</si>
  <si>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</si>
  <si>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</si>
  <si>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</si>
  <si>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</si>
  <si>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</si>
  <si>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</si>
  <si>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</si>
  <si>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</si>
  <si>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</si>
  <si>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</si>
  <si>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</si>
  <si>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</si>
  <si>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</si>
  <si>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</si>
  <si>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</si>
  <si>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</si>
  <si>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</si>
  <si>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</si>
  <si>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</si>
  <si>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</si>
  <si>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</si>
  <si>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</si>
  <si>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</si>
  <si>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</si>
  <si>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</si>
  <si>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</si>
  <si>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</si>
  <si>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</si>
  <si>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</si>
  <si>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</si>
  <si>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</si>
  <si>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</si>
  <si>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</si>
  <si>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</si>
  <si>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</si>
  <si>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</si>
  <si>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</si>
  <si>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</si>
  <si>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</si>
  <si>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</si>
  <si>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</si>
  <si>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</si>
  <si>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</si>
  <si>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</si>
  <si>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</si>
  <si>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</si>
  <si>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</si>
  <si>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</si>
  <si>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</si>
  <si>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</si>
  <si>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</si>
  <si>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</si>
  <si>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</si>
  <si>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</si>
  <si>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</si>
  <si>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</si>
  <si>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</si>
  <si>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</si>
  <si>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</si>
  <si>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</si>
  <si>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</si>
  <si>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</si>
  <si>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</si>
  <si>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</si>
  <si>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</si>
  <si>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</si>
  <si>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</si>
  <si>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</si>
  <si>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</si>
  <si>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</si>
  <si>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</si>
  <si>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</si>
  <si>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</si>
  <si>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</si>
  <si>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</si>
  <si>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</si>
  <si>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</si>
  <si>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</si>
  <si>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</si>
  <si>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</si>
  <si>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</si>
  <si>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</si>
  <si>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</si>
  <si>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</si>
  <si>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</si>
  <si>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</si>
  <si>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</si>
  <si>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</si>
  <si>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</si>
  <si>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</si>
  <si>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</si>
  <si>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</si>
  <si>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</si>
  <si>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</si>
  <si>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</si>
  <si>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</si>
  <si>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</si>
  <si>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</si>
  <si>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</si>
  <si>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</si>
  <si>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</si>
  <si>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</si>
  <si>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</si>
  <si>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</si>
  <si>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</si>
  <si>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</si>
  <si>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</si>
  <si>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</si>
  <si>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</si>
  <si>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</si>
  <si>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</si>
  <si>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</si>
  <si>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</si>
  <si>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</si>
  <si>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</si>
  <si>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</si>
  <si>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</si>
  <si>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</si>
  <si>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</si>
  <si>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</si>
  <si>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</si>
  <si>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</si>
  <si>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</si>
  <si>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</si>
  <si>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</si>
  <si>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</si>
  <si>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</si>
  <si>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</si>
  <si>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</si>
  <si>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</si>
  <si>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</si>
  <si>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</si>
  <si>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</si>
  <si>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</si>
  <si>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</si>
  <si>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</si>
  <si>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</si>
  <si>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</si>
  <si>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</si>
  <si>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</si>
  <si>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</si>
  <si>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</si>
  <si>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</si>
  <si>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</si>
  <si>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</si>
  <si>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</si>
  <si>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</si>
  <si>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</si>
  <si>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</si>
  <si>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</si>
  <si>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</si>
  <si>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</si>
  <si>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</si>
  <si>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</si>
  <si>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</si>
  <si>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</si>
  <si>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</si>
  <si>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</si>
  <si>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</si>
  <si>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</si>
  <si>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</si>
  <si>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</si>
  <si>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</si>
  <si>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</si>
  <si>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</si>
  <si>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</si>
  <si>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</si>
  <si>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</si>
  <si>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</si>
  <si>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</si>
  <si>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</si>
  <si>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</si>
  <si>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</si>
  <si>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</si>
  <si>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</si>
  <si>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</si>
  <si>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</si>
  <si>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</si>
  <si>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</si>
  <si>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</si>
  <si>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</si>
  <si>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</si>
  <si>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</si>
  <si>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</si>
  <si>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</si>
  <si>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</si>
  <si>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</si>
  <si>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</si>
  <si>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</si>
  <si>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</si>
  <si>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</si>
  <si>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</si>
  <si>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</si>
  <si>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</si>
  <si>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</si>
  <si>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</si>
  <si>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</si>
  <si>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</si>
  <si>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</si>
  <si>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</si>
  <si>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</si>
  <si>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</si>
  <si>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</si>
  <si>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</si>
  <si>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</si>
  <si>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</si>
  <si>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</si>
  <si>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</si>
  <si>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</si>
  <si>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</si>
  <si>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</si>
  <si>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</si>
  <si>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</si>
  <si>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</si>
  <si>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</si>
  <si>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</si>
  <si>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</si>
  <si>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</si>
  <si>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</si>
  <si>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</si>
  <si>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</si>
  <si>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</si>
  <si>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</si>
  <si>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</si>
  <si>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</si>
  <si>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</si>
  <si>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</si>
  <si>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</si>
  <si>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</si>
  <si>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</si>
  <si>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</si>
  <si>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</si>
  <si>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</si>
  <si>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</si>
  <si>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</si>
  <si>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</si>
  <si>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</si>
  <si>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</si>
  <si>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</si>
  <si>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</si>
  <si>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</si>
  <si>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</si>
  <si>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</si>
  <si>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</si>
  <si>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</si>
  <si>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</si>
  <si>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</si>
  <si>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</si>
  <si>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</si>
  <si>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</si>
  <si>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</si>
  <si>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</si>
  <si>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</si>
  <si>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</si>
  <si>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</si>
  <si>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</si>
  <si>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</si>
  <si>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</si>
  <si>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</si>
  <si>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</si>
  <si>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</si>
  <si>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</si>
  <si>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</si>
  <si>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</si>
  <si>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</si>
  <si>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</si>
  <si>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</si>
  <si>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</si>
  <si>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</si>
  <si>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</si>
  <si>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</si>
  <si>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</si>
  <si>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</si>
  <si>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</si>
  <si>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</si>
  <si>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</si>
  <si>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</si>
  <si>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</si>
  <si>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</si>
  <si>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</si>
  <si>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</si>
  <si>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</si>
  <si>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</si>
  <si>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</si>
  <si>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</si>
  <si>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</si>
  <si>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</si>
  <si>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</si>
  <si>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</si>
  <si>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</si>
  <si>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</si>
  <si>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</si>
  <si>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</si>
  <si>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</si>
  <si>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</si>
  <si>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</si>
  <si>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</si>
  <si>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</si>
  <si>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</si>
  <si>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</si>
  <si>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</si>
  <si>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</si>
  <si>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</si>
  <si>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</si>
  <si>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</si>
  <si>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</si>
  <si>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</si>
  <si>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</si>
  <si>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</si>
  <si>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</si>
  <si>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</si>
  <si>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</si>
  <si>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</si>
  <si>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</si>
  <si>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</si>
  <si>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</si>
  <si>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</si>
  <si>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</si>
  <si>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</si>
  <si>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</si>
  <si>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</si>
  <si>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</si>
  <si>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</si>
  <si>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</si>
  <si>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</si>
  <si>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</si>
  <si>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</si>
  <si>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</si>
  <si>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</si>
  <si>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</si>
  <si>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</si>
  <si>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</si>
  <si>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</si>
  <si>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</si>
  <si>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</si>
  <si>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</si>
  <si>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</si>
  <si>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</si>
  <si>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</si>
  <si>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</si>
  <si>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</si>
  <si>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</si>
  <si>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</si>
  <si>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</si>
  <si>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</si>
  <si>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</si>
  <si>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</si>
  <si>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</si>
  <si>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</si>
  <si>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</si>
  <si>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</si>
  <si>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</si>
  <si>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</si>
  <si>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</si>
  <si>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</si>
  <si>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</si>
  <si>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</si>
  <si>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</si>
  <si>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</si>
  <si>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</si>
  <si>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</si>
  <si>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</si>
  <si>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</si>
  <si>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</si>
  <si>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</si>
  <si>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</si>
  <si>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</si>
  <si>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</si>
  <si>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</si>
  <si>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</si>
  <si>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</si>
  <si>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</si>
  <si>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</si>
  <si>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</si>
  <si>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</si>
  <si>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</si>
  <si>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</si>
  <si>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</si>
  <si>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</si>
  <si>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</si>
  <si>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</si>
  <si>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</si>
  <si>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</si>
  <si>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</si>
  <si>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</si>
  <si>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</si>
  <si>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</si>
  <si>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</si>
  <si>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</si>
  <si>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</si>
  <si>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</si>
  <si>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</si>
  <si>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</si>
  <si>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</si>
  <si>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</si>
  <si>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</si>
  <si>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</si>
  <si>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</si>
  <si>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</si>
  <si>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</si>
  <si>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</si>
  <si>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</si>
  <si>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</si>
  <si>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</si>
  <si>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</si>
  <si>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</si>
  <si>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</si>
  <si>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</si>
  <si>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</si>
  <si>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</si>
  <si>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</si>
  <si>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</si>
  <si>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</si>
  <si>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</si>
  <si>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</si>
  <si>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</si>
  <si>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</si>
  <si>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</si>
  <si>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</si>
  <si>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</si>
  <si>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</si>
  <si>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</si>
  <si>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</si>
  <si>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</si>
  <si>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</si>
  <si>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</si>
  <si>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</si>
  <si>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</si>
  <si>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</si>
  <si>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</si>
  <si>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</si>
  <si>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</si>
  <si>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</si>
  <si>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</si>
  <si>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</si>
  <si>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</si>
  <si>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</si>
  <si>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</si>
  <si>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</si>
  <si>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</si>
  <si>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</si>
  <si>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</si>
  <si>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</si>
  <si>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</si>
  <si>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</si>
  <si>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</si>
  <si>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</si>
  <si>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</si>
  <si>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</si>
  <si>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</si>
  <si>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</si>
  <si>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</si>
  <si>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</si>
  <si>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</si>
  <si>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</si>
  <si>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</si>
  <si>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</si>
  <si>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</si>
  <si>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</si>
  <si>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</si>
  <si>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</si>
  <si>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</si>
  <si>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</si>
  <si>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</si>
  <si>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</si>
  <si>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</si>
  <si>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</si>
  <si>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</si>
  <si>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</si>
  <si>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</si>
  <si>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</si>
  <si>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</si>
  <si>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</si>
  <si>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</si>
  <si>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</si>
  <si>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</si>
  <si>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</si>
  <si>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</si>
  <si>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</si>
  <si>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</si>
  <si>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</si>
  <si>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</si>
  <si>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</si>
  <si>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</si>
  <si>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</si>
  <si>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</si>
  <si>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</si>
  <si>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</si>
  <si>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</si>
  <si>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</si>
  <si>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</si>
  <si>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</si>
  <si>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</si>
  <si>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</si>
  <si>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</si>
  <si>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</si>
  <si>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</si>
  <si>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</si>
  <si>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</si>
  <si>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</si>
  <si>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</si>
  <si>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</si>
  <si>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</si>
  <si>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</si>
  <si>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</si>
  <si>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</si>
  <si>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</si>
  <si>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</si>
  <si>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</si>
  <si>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</si>
  <si>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</si>
  <si>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</si>
  <si>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</si>
  <si>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</si>
  <si>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</si>
  <si>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</si>
  <si>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</si>
  <si>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</si>
  <si>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</si>
  <si>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</si>
  <si>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</si>
  <si>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</si>
  <si>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</si>
  <si>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</si>
  <si>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</si>
  <si>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</si>
  <si>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</si>
  <si>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</si>
  <si>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</si>
  <si>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</si>
  <si>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</si>
  <si>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</si>
  <si>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</si>
  <si>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</si>
  <si>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</si>
  <si>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</si>
  <si>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</si>
  <si>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</si>
  <si>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</si>
  <si>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</si>
  <si>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</si>
  <si>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</si>
  <si>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</si>
  <si>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</si>
  <si>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</si>
  <si>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</si>
  <si>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</si>
  <si>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</si>
  <si>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</si>
  <si>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</si>
  <si>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</si>
  <si>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</si>
  <si>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</si>
  <si>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</si>
  <si>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</si>
  <si>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</si>
  <si>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</si>
  <si>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</si>
  <si>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</si>
  <si>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</si>
  <si>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</si>
  <si>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</si>
  <si>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</si>
  <si>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</si>
  <si>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</si>
  <si>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</si>
  <si>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</si>
  <si>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</si>
  <si>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</si>
  <si>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</si>
  <si>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</si>
  <si>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</si>
  <si>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</si>
  <si>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</si>
  <si>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</si>
  <si>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</si>
  <si>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</si>
  <si>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</si>
  <si>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</si>
  <si>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</si>
  <si>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</si>
  <si>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</si>
  <si>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</si>
  <si>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</si>
  <si>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</si>
  <si>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</si>
  <si>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</si>
  <si>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</si>
  <si>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</si>
  <si>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</si>
  <si>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</si>
  <si>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</si>
  <si>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</si>
  <si>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</si>
  <si>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</si>
  <si>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</si>
  <si>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</si>
  <si>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</si>
  <si>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</si>
  <si>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</si>
  <si>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</si>
  <si>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</si>
  <si>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</si>
  <si>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</si>
  <si>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</si>
  <si>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</si>
  <si>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</si>
  <si>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</si>
  <si>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</si>
  <si>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</si>
  <si>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</si>
  <si>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</si>
  <si>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</si>
  <si>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</si>
  <si>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</si>
  <si>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</si>
  <si>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</si>
  <si>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</si>
  <si>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</si>
  <si>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</si>
  <si>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</si>
  <si>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</si>
  <si>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</si>
  <si>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</si>
  <si>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</si>
  <si>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</si>
  <si>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</si>
  <si>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</si>
  <si>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</si>
  <si>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</si>
  <si>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</si>
  <si>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</si>
  <si>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</si>
  <si>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</si>
  <si>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</si>
  <si>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</si>
  <si>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</si>
  <si>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</si>
  <si>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</si>
  <si>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</si>
  <si>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</si>
  <si>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</si>
  <si>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</si>
  <si>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</si>
  <si>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</si>
  <si>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</si>
  <si>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</si>
  <si>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</si>
  <si>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</si>
  <si>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</si>
  <si>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</si>
  <si>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</si>
  <si>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</si>
  <si>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</si>
  <si>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</si>
  <si>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</si>
  <si>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</si>
  <si>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</si>
  <si>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</si>
  <si>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</si>
  <si>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</si>
  <si>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</si>
  <si>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</si>
  <si>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</si>
  <si>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</si>
  <si>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</si>
  <si>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</si>
  <si>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</si>
  <si>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</si>
  <si>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</si>
  <si>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</si>
  <si>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</si>
  <si>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</si>
  <si>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</si>
  <si>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</si>
  <si>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</si>
  <si>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</si>
  <si>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</si>
  <si>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</si>
  <si>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</si>
  <si>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</si>
  <si>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</si>
  <si>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</si>
  <si>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</si>
  <si>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</si>
  <si>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</si>
  <si>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</si>
  <si>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</si>
  <si>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</si>
  <si>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</si>
  <si>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</si>
  <si>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</si>
  <si>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</si>
  <si>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</si>
  <si>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</si>
  <si>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</si>
  <si>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</si>
  <si>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</si>
  <si>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</si>
  <si>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</si>
  <si>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</si>
  <si>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</si>
  <si>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</si>
  <si>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</si>
  <si>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</si>
  <si>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</si>
  <si>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</si>
  <si>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</si>
  <si>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</si>
  <si>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</si>
  <si>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</si>
  <si>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</si>
  <si>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</si>
  <si>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</si>
  <si>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</si>
  <si>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</si>
  <si>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</si>
  <si>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</si>
  <si>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</si>
  <si>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</si>
  <si>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</si>
  <si>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</si>
  <si>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</si>
  <si>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</si>
  <si>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</si>
  <si>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</si>
  <si>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</si>
  <si>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</si>
  <si>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</si>
  <si>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</si>
  <si>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</si>
  <si>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</si>
  <si>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</si>
  <si>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</si>
  <si>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</si>
  <si>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</si>
  <si>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</si>
  <si>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</si>
  <si>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</si>
  <si>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</si>
  <si>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</si>
  <si>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</si>
  <si>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</si>
  <si>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</si>
  <si>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</si>
  <si>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</si>
  <si>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</si>
  <si>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</si>
  <si>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</si>
  <si>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</si>
  <si>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</si>
  <si>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</si>
  <si>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</si>
  <si>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</si>
  <si>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</si>
  <si>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</si>
  <si>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</si>
  <si>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</si>
  <si>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</si>
  <si>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</si>
  <si>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</si>
  <si>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</si>
  <si>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</si>
  <si>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</si>
  <si>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</si>
  <si>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</si>
  <si>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</si>
  <si>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</si>
  <si>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</si>
  <si>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</si>
  <si>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</si>
  <si>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</si>
  <si>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</si>
  <si>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</si>
  <si>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</si>
  <si>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</si>
  <si>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</si>
  <si>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</si>
  <si>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</si>
  <si>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</si>
  <si>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</si>
  <si>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</si>
  <si>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</si>
  <si>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</si>
  <si>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</si>
  <si>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</si>
  <si>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</si>
  <si>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</si>
  <si>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</si>
  <si>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</si>
  <si>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</si>
  <si>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</si>
  <si>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</si>
  <si>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</si>
  <si>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</si>
  <si>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</si>
  <si>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</si>
  <si>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</si>
  <si>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</si>
  <si>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</si>
  <si>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</si>
  <si>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</si>
  <si>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</si>
  <si>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</si>
  <si>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</si>
  <si>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</si>
  <si>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</si>
  <si>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</si>
  <si>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</si>
  <si>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</si>
  <si>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</si>
  <si>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</si>
  <si>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</si>
  <si>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</si>
  <si>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</si>
  <si>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</si>
  <si>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</si>
  <si>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</si>
  <si>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</si>
  <si>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</si>
  <si>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</si>
  <si>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</si>
  <si>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</si>
  <si>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</si>
  <si>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</si>
  <si>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</si>
  <si>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</si>
  <si>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</si>
  <si>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</si>
  <si>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</si>
  <si>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</si>
  <si>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</si>
  <si>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</si>
  <si>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</si>
  <si>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</si>
  <si>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</si>
  <si>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</si>
  <si>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</si>
  <si>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</si>
  <si>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</si>
  <si>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</si>
  <si>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</si>
  <si>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</si>
  <si>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</si>
  <si>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</si>
  <si>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</si>
  <si>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</si>
  <si>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</si>
  <si>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</si>
  <si>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</si>
  <si>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</si>
  <si>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</si>
  <si>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</si>
  <si>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</si>
  <si>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</si>
  <si>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</si>
  <si>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</si>
  <si>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</si>
  <si>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</si>
  <si>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</si>
  <si>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</si>
  <si>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</si>
  <si>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</si>
  <si>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</si>
  <si>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</si>
  <si>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</si>
  <si>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</si>
  <si>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</si>
  <si>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</si>
  <si>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</si>
  <si>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</si>
  <si>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</si>
  <si>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</si>
  <si>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</si>
  <si>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</si>
  <si>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</si>
  <si>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</si>
  <si>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</si>
  <si>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</si>
  <si>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</si>
  <si>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</si>
  <si>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</si>
  <si>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</si>
  <si>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</si>
  <si>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</si>
  <si>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</si>
  <si>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</si>
  <si>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</si>
  <si>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</si>
  <si>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</si>
  <si>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</si>
  <si>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</si>
  <si>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</si>
  <si>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</si>
  <si>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</si>
  <si>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</si>
  <si>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</si>
  <si>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</si>
  <si>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</si>
  <si>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</si>
  <si>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</si>
  <si>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</si>
  <si>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</si>
  <si>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</si>
  <si>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</si>
  <si>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</si>
  <si>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</si>
  <si>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</si>
  <si>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</si>
  <si>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</si>
  <si>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</si>
  <si>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</si>
  <si>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</si>
  <si>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</si>
  <si>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</si>
  <si>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</si>
  <si>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</si>
  <si>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</si>
  <si>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</si>
  <si>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</si>
  <si>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</si>
  <si>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</si>
  <si>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</si>
  <si>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</si>
  <si>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</si>
  <si>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</si>
  <si>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</si>
  <si>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</si>
  <si>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</si>
  <si>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</si>
  <si>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</si>
  <si>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</si>
  <si>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</si>
  <si>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</si>
  <si>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</si>
  <si>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</si>
  <si>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</si>
  <si>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</si>
  <si>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</si>
  <si>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</si>
  <si>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</si>
  <si>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</si>
  <si>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</si>
  <si>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</si>
  <si>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</si>
  <si>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</si>
  <si>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</si>
  <si>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</si>
  <si>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</si>
  <si>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</si>
  <si>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</si>
  <si>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</si>
  <si>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</si>
  <si>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</si>
  <si>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</si>
  <si>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</si>
  <si>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</si>
  <si>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</si>
  <si>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</si>
  <si>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</si>
  <si>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</si>
  <si>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</si>
  <si>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</si>
  <si>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</si>
  <si>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</si>
  <si>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</si>
  <si>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</si>
  <si>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</si>
  <si>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</si>
  <si>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</si>
  <si>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</si>
  <si>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</si>
  <si>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</si>
  <si>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</si>
  <si>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</si>
  <si>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</si>
  <si>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</si>
  <si>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</si>
  <si>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</si>
  <si>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</si>
  <si>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</si>
  <si>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</si>
  <si>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</si>
  <si>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</si>
  <si>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</si>
  <si>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</si>
  <si>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</si>
  <si>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</si>
  <si>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</si>
  <si>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</si>
  <si>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</si>
  <si>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</si>
  <si>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</si>
  <si>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</si>
  <si>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</si>
  <si>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</si>
  <si>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</si>
  <si>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</si>
  <si>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</si>
  <si>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</si>
  <si>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</si>
  <si>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</si>
  <si>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</si>
  <si>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</si>
  <si>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</si>
  <si>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</si>
  <si>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</si>
  <si>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</si>
  <si>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</si>
  <si>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</si>
  <si>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</si>
  <si>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</si>
  <si>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</si>
  <si>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</si>
  <si>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</si>
  <si>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</si>
  <si>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</si>
  <si>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</si>
  <si>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</si>
  <si>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</si>
  <si>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</si>
  <si>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</si>
  <si>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</si>
  <si>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</si>
  <si>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</si>
  <si>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</si>
  <si>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</si>
  <si>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</si>
  <si>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</si>
  <si>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</si>
  <si>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</si>
  <si>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</si>
  <si>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</si>
  <si>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</si>
  <si>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</si>
  <si>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</si>
  <si>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</si>
  <si>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</si>
  <si>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</si>
  <si>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</si>
  <si>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</si>
  <si>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</si>
  <si>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</si>
  <si>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</si>
  <si>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</si>
  <si>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</si>
  <si>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</si>
  <si>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</si>
  <si>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</si>
  <si>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</si>
  <si>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</si>
  <si>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</si>
  <si>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</si>
  <si>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</si>
  <si>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</si>
  <si>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</si>
  <si>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</si>
  <si>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</si>
  <si>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</si>
  <si>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</si>
  <si>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</si>
  <si>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</si>
  <si>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</si>
  <si>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</si>
  <si>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</si>
  <si>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</si>
  <si>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</si>
  <si>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</si>
  <si>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</si>
  <si>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</si>
  <si>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</si>
  <si>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</si>
  <si>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</si>
  <si>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</si>
  <si>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</si>
  <si>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</si>
  <si>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</si>
  <si>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</si>
  <si>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</si>
  <si>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</si>
  <si>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</si>
  <si>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</si>
  <si>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</si>
  <si>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</si>
  <si>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</si>
  <si>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</si>
  <si>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</si>
  <si>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</si>
  <si>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</si>
  <si>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</si>
  <si>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</si>
  <si>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</si>
  <si>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</si>
  <si>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</si>
  <si>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</si>
  <si>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</si>
  <si>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</si>
  <si>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</si>
  <si>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</si>
  <si>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</si>
  <si>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</si>
  <si>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</si>
  <si>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</si>
  <si>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</si>
  <si>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</si>
  <si>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</si>
  <si>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</si>
  <si>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</si>
  <si>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</si>
  <si>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</si>
  <si>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</si>
  <si>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</si>
  <si>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</si>
  <si>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</si>
  <si>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</si>
  <si>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</si>
  <si>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</si>
  <si>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</si>
  <si>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</si>
  <si>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</si>
  <si>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</si>
  <si>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</si>
  <si>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</si>
  <si>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</si>
  <si>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</si>
  <si>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</si>
  <si>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</si>
  <si>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</si>
  <si>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</si>
  <si>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</si>
  <si>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</si>
  <si>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</si>
  <si>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</si>
  <si>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</si>
  <si>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</si>
  <si>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</si>
  <si>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</si>
  <si>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</si>
  <si>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</si>
  <si>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</si>
  <si>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</si>
  <si>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</si>
  <si>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</si>
  <si>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</si>
  <si>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</si>
  <si>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</si>
  <si>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</si>
  <si>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</si>
  <si>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</si>
  <si>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</si>
  <si>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</si>
  <si>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</si>
  <si>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</si>
  <si>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</si>
  <si>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</si>
  <si>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</si>
  <si>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</si>
  <si>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</si>
  <si>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</si>
  <si>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</si>
  <si>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</si>
  <si>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</si>
  <si>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</si>
  <si>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</si>
  <si>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</si>
  <si>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</si>
  <si>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</si>
  <si>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</si>
  <si>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</si>
  <si>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</si>
  <si>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</si>
  <si>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</si>
  <si>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</si>
  <si>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</si>
  <si>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</si>
  <si>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</si>
  <si>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</si>
  <si>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</si>
  <si>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</si>
  <si>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</si>
  <si>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</si>
  <si>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</si>
  <si>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</si>
  <si>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</si>
  <si>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</si>
  <si>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</si>
  <si>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</si>
  <si>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</si>
  <si>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</si>
  <si>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</si>
  <si>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</si>
  <si>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</si>
  <si>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</si>
  <si>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</si>
  <si>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</si>
  <si>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</si>
  <si>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</si>
  <si>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</si>
  <si>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</si>
  <si>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</si>
  <si>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</si>
  <si>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</si>
  <si>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</si>
  <si>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</si>
  <si>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</si>
  <si>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</si>
  <si>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</si>
  <si>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</si>
  <si>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</si>
  <si>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</si>
  <si>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</si>
  <si>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</si>
  <si>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</si>
  <si>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</si>
  <si>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</si>
  <si>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</si>
  <si>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</si>
  <si>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</si>
  <si>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</si>
  <si>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</si>
  <si>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</si>
  <si>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</si>
  <si>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</si>
  <si>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</si>
  <si>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</si>
  <si>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</si>
  <si>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</si>
  <si>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</si>
  <si>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</si>
  <si>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</si>
  <si>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</si>
  <si>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</si>
  <si>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</si>
  <si>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</si>
  <si>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</si>
  <si>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</si>
  <si>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</si>
  <si>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</si>
  <si>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</si>
  <si>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</si>
  <si>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</si>
  <si>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</si>
  <si>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</si>
  <si>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</si>
  <si>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</si>
  <si>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</si>
  <si>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</si>
  <si>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</si>
  <si>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</si>
  <si>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</si>
  <si>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</si>
  <si>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</si>
  <si>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</si>
  <si>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</si>
  <si>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</si>
  <si>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</si>
  <si>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</si>
  <si>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</si>
  <si>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</si>
  <si>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</si>
  <si>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</si>
  <si>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</si>
  <si>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</si>
  <si>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</si>
  <si>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</si>
  <si>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</si>
  <si>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</si>
  <si>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</si>
  <si>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</si>
  <si>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</si>
  <si>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</si>
  <si>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</si>
  <si>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</si>
  <si>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</si>
  <si>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</si>
  <si>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</si>
  <si>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</si>
  <si>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</si>
  <si>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</si>
  <si>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</si>
  <si>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</si>
  <si>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</si>
  <si>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</si>
  <si>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</si>
  <si>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</si>
  <si>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</si>
  <si>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</si>
  <si>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</si>
  <si>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</si>
  <si>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</si>
  <si>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</si>
  <si>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</si>
  <si>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</si>
  <si>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</si>
  <si>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</si>
  <si>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</si>
  <si>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</si>
  <si>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</si>
  <si>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</si>
  <si>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</si>
  <si>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</si>
  <si>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</si>
  <si>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</si>
  <si>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</si>
  <si>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</si>
  <si>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</si>
  <si>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</si>
  <si>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</si>
  <si>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</si>
  <si>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</si>
  <si>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</si>
  <si>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</si>
  <si>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</si>
  <si>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</si>
  <si>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</si>
  <si>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</si>
  <si>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</si>
  <si>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</si>
  <si>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</si>
  <si>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</si>
  <si>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</si>
  <si>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</si>
  <si>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</si>
  <si>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</si>
  <si>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</si>
  <si>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</si>
  <si>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</si>
  <si>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</si>
  <si>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</si>
  <si>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</si>
  <si>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</si>
  <si>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</si>
  <si>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</si>
  <si>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</si>
  <si>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</si>
  <si>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</si>
  <si>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</si>
  <si>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</si>
  <si>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</si>
  <si>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</si>
  <si>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</si>
  <si>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</si>
  <si>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</si>
  <si>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</si>
  <si>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</si>
  <si>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</si>
  <si>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茨木支援学校</t>
    <rPh sb="0" eb="2">
      <t>イバラキ</t>
    </rPh>
    <rPh sb="2" eb="4">
      <t>シエン</t>
    </rPh>
    <rPh sb="4" eb="6">
      <t>ガッコウ</t>
    </rPh>
    <phoneticPr fontId="15"/>
  </si>
  <si>
    <t>国語</t>
    <rPh sb="0" eb="2">
      <t>コクゴ</t>
    </rPh>
    <phoneticPr fontId="15"/>
  </si>
  <si>
    <t>ア</t>
  </si>
  <si>
    <t>〇</t>
  </si>
  <si>
    <t>数学</t>
    <rPh sb="0" eb="2">
      <t>スウガク</t>
    </rPh>
    <phoneticPr fontId="15"/>
  </si>
  <si>
    <t>保健体育</t>
    <rPh sb="0" eb="4">
      <t>ホケンタイイク</t>
    </rPh>
    <phoneticPr fontId="15"/>
  </si>
  <si>
    <t>家庭</t>
    <rPh sb="0" eb="2">
      <t>カテイ</t>
    </rPh>
    <phoneticPr fontId="15"/>
  </si>
  <si>
    <t>社会</t>
    <rPh sb="0" eb="2">
      <t>シャカイ</t>
    </rPh>
    <phoneticPr fontId="15"/>
  </si>
  <si>
    <t>職業</t>
    <rPh sb="0" eb="2">
      <t>ショクギョウ</t>
    </rPh>
    <phoneticPr fontId="15"/>
  </si>
  <si>
    <t>生活課程</t>
    <rPh sb="0" eb="2">
      <t>セイカツ</t>
    </rPh>
    <rPh sb="2" eb="4">
      <t>カテイ</t>
    </rPh>
    <phoneticPr fontId="15"/>
  </si>
  <si>
    <t>国語</t>
    <rPh sb="0" eb="2">
      <t>コクゴ</t>
    </rPh>
    <phoneticPr fontId="6"/>
  </si>
  <si>
    <t>AB</t>
  </si>
  <si>
    <t>1～3</t>
  </si>
  <si>
    <t>CD</t>
  </si>
  <si>
    <t>社会</t>
    <rPh sb="0" eb="2">
      <t>シャカイ</t>
    </rPh>
    <phoneticPr fontId="6"/>
  </si>
  <si>
    <t>全</t>
    <rPh sb="0" eb="1">
      <t>ゼン</t>
    </rPh>
    <phoneticPr fontId="15"/>
  </si>
  <si>
    <t>全</t>
    <rPh sb="0" eb="1">
      <t>ゼン</t>
    </rPh>
    <phoneticPr fontId="6"/>
  </si>
  <si>
    <t>数学</t>
    <rPh sb="0" eb="1">
      <t>スウ</t>
    </rPh>
    <rPh sb="1" eb="2">
      <t>ガク</t>
    </rPh>
    <phoneticPr fontId="15"/>
  </si>
  <si>
    <t>数学</t>
    <rPh sb="0" eb="2">
      <t>スウガク</t>
    </rPh>
    <phoneticPr fontId="6"/>
  </si>
  <si>
    <t>保健体育</t>
    <rPh sb="0" eb="4">
      <t>ホケンタイイク</t>
    </rPh>
    <phoneticPr fontId="6"/>
  </si>
  <si>
    <t>美術</t>
    <rPh sb="0" eb="2">
      <t>ビジュツ</t>
    </rPh>
    <phoneticPr fontId="15"/>
  </si>
  <si>
    <t>美術</t>
    <rPh sb="0" eb="2">
      <t>ビジュツ</t>
    </rPh>
    <phoneticPr fontId="6"/>
  </si>
  <si>
    <t>家庭</t>
    <rPh sb="0" eb="2">
      <t>カテイ</t>
    </rPh>
    <phoneticPr fontId="6"/>
  </si>
  <si>
    <t>ゆっくり学ぶ子のためのこくご２　改訂版　</t>
  </si>
  <si>
    <t>ゆっくり学ぶ子のための国語４　</t>
  </si>
  <si>
    <t>見て、学んで、力がつく！こども日本地図　2024年版　</t>
  </si>
  <si>
    <t>ひとりだちするための算数・数学　</t>
  </si>
  <si>
    <t>現代高等保健体育　</t>
  </si>
  <si>
    <t>WATCH２　イマジネーションの旅　</t>
  </si>
  <si>
    <t>ひとりだちするための調理学習　</t>
  </si>
  <si>
    <t>くらしに役立つ国語改訂新版　</t>
  </si>
  <si>
    <t xml:space="preserve">CD </t>
  </si>
  <si>
    <t>ｃ416</t>
    <phoneticPr fontId="6"/>
  </si>
  <si>
    <t>新高等保健体育</t>
    <rPh sb="0" eb="3">
      <t>シンコウトウ</t>
    </rPh>
    <rPh sb="3" eb="7">
      <t>ホケンタイイク</t>
    </rPh>
    <phoneticPr fontId="6"/>
  </si>
  <si>
    <t>ひとりだちするための進路学習
ーあしたへのステップー</t>
    <rPh sb="10" eb="12">
      <t>シンロ</t>
    </rPh>
    <phoneticPr fontId="6"/>
  </si>
  <si>
    <t>G</t>
    <phoneticPr fontId="15"/>
  </si>
  <si>
    <t>2～3</t>
    <phoneticPr fontId="6"/>
  </si>
  <si>
    <t>職業</t>
    <rPh sb="0" eb="2">
      <t>ショクギョウ</t>
    </rPh>
    <phoneticPr fontId="6"/>
  </si>
  <si>
    <t>情報</t>
    <rPh sb="0" eb="2">
      <t>ジョウホウ</t>
    </rPh>
    <phoneticPr fontId="6"/>
  </si>
  <si>
    <t>ｃ４１５</t>
    <phoneticPr fontId="6"/>
  </si>
  <si>
    <t>AB</t>
    <phoneticPr fontId="6"/>
  </si>
  <si>
    <t>１～３</t>
    <phoneticPr fontId="6"/>
  </si>
  <si>
    <t>CD</t>
    <phoneticPr fontId="6"/>
  </si>
  <si>
    <t>簡単なカタカナや漢字を、ワークブックのように書く練習などに活用できるため。</t>
    <rPh sb="0" eb="2">
      <t>カンタン</t>
    </rPh>
    <rPh sb="8" eb="10">
      <t>カンジ</t>
    </rPh>
    <rPh sb="22" eb="23">
      <t>カ</t>
    </rPh>
    <rPh sb="24" eb="26">
      <t>レンシュウ</t>
    </rPh>
    <rPh sb="29" eb="31">
      <t>カツヨウ</t>
    </rPh>
    <phoneticPr fontId="6"/>
  </si>
  <si>
    <t>イラストや図、表がふんだんに取り入れられ、内容が端的でわかりやすく、読む・書く、聞く・話すの基礎的な力をつけるのに適しているため。</t>
    <rPh sb="5" eb="6">
      <t>ズ</t>
    </rPh>
    <rPh sb="7" eb="8">
      <t>ヒョウ</t>
    </rPh>
    <rPh sb="14" eb="15">
      <t>ト</t>
    </rPh>
    <rPh sb="16" eb="17">
      <t>イ</t>
    </rPh>
    <rPh sb="21" eb="23">
      <t>ナイヨウ</t>
    </rPh>
    <rPh sb="24" eb="26">
      <t>タンテキ</t>
    </rPh>
    <rPh sb="34" eb="35">
      <t>ヨ</t>
    </rPh>
    <rPh sb="37" eb="38">
      <t>カ</t>
    </rPh>
    <rPh sb="40" eb="41">
      <t>キ</t>
    </rPh>
    <rPh sb="43" eb="44">
      <t>ハナ</t>
    </rPh>
    <rPh sb="46" eb="49">
      <t>キソテキ</t>
    </rPh>
    <rPh sb="50" eb="51">
      <t>チカラ</t>
    </rPh>
    <rPh sb="57" eb="58">
      <t>テキ</t>
    </rPh>
    <phoneticPr fontId="6"/>
  </si>
  <si>
    <t>職業</t>
  </si>
  <si>
    <t>園芸</t>
  </si>
  <si>
    <t>知</t>
  </si>
  <si>
    <t>全</t>
  </si>
  <si>
    <t>１～３</t>
  </si>
  <si>
    <t>c469</t>
    <phoneticPr fontId="6"/>
  </si>
  <si>
    <t>保体</t>
    <rPh sb="0" eb="2">
      <t>ホタイ</t>
    </rPh>
    <phoneticPr fontId="6"/>
  </si>
  <si>
    <t>ひとりだちするための進路学習
ーあしたへのステップー</t>
    <phoneticPr fontId="6"/>
  </si>
  <si>
    <t>G</t>
    <phoneticPr fontId="6"/>
  </si>
  <si>
    <t>22-3　日本教育研</t>
    <phoneticPr fontId="6"/>
  </si>
  <si>
    <t>日本教育研</t>
    <phoneticPr fontId="6"/>
  </si>
  <si>
    <t>社会人としての生活に向けて、自分のこと、仕事のこと、生活のこと、進路に向けて準備すべきことなど、働くための指導、支援の全般が扱われていて参考になるため。また、自分で記入する欄が多く、主体的に学ぶことができるため。</t>
    <rPh sb="0" eb="3">
      <t>シャカイジン</t>
    </rPh>
    <rPh sb="7" eb="9">
      <t>セイカツ</t>
    </rPh>
    <rPh sb="10" eb="11">
      <t>ム</t>
    </rPh>
    <rPh sb="14" eb="16">
      <t>ジブン</t>
    </rPh>
    <rPh sb="20" eb="22">
      <t>シゴト</t>
    </rPh>
    <rPh sb="26" eb="28">
      <t>セイカツ</t>
    </rPh>
    <rPh sb="32" eb="34">
      <t>シンロ</t>
    </rPh>
    <rPh sb="35" eb="36">
      <t>ム</t>
    </rPh>
    <rPh sb="38" eb="40">
      <t>ジュンビ</t>
    </rPh>
    <rPh sb="48" eb="49">
      <t>ハタラ</t>
    </rPh>
    <rPh sb="53" eb="55">
      <t>シドウ</t>
    </rPh>
    <rPh sb="56" eb="58">
      <t>シエン</t>
    </rPh>
    <rPh sb="59" eb="61">
      <t>ゼンパン</t>
    </rPh>
    <rPh sb="62" eb="63">
      <t>アツカ</t>
    </rPh>
    <rPh sb="68" eb="70">
      <t>サンコウ</t>
    </rPh>
    <rPh sb="79" eb="81">
      <t>ジブン</t>
    </rPh>
    <rPh sb="82" eb="84">
      <t>キニュウ</t>
    </rPh>
    <rPh sb="86" eb="87">
      <t>ラン</t>
    </rPh>
    <rPh sb="88" eb="89">
      <t>オオ</t>
    </rPh>
    <rPh sb="91" eb="94">
      <t>シュタイテキ</t>
    </rPh>
    <rPh sb="95" eb="96">
      <t>マナ</t>
    </rPh>
    <phoneticPr fontId="6"/>
  </si>
  <si>
    <t>卒業後、働いたときに必要なマナーや知識を学ぶときに使用するため。</t>
    <rPh sb="0" eb="2">
      <t>ソツギョウ</t>
    </rPh>
    <rPh sb="2" eb="3">
      <t>アト</t>
    </rPh>
    <rPh sb="4" eb="5">
      <t>ハタラ</t>
    </rPh>
    <rPh sb="10" eb="12">
      <t>ヒツヨウ</t>
    </rPh>
    <rPh sb="17" eb="19">
      <t>チシキ</t>
    </rPh>
    <rPh sb="20" eb="21">
      <t>マナム</t>
    </rPh>
    <rPh sb="25" eb="27">
      <t>シヨウ</t>
    </rPh>
    <phoneticPr fontId="6"/>
  </si>
  <si>
    <t>同成社</t>
    <phoneticPr fontId="6"/>
  </si>
  <si>
    <t>東洋館</t>
    <phoneticPr fontId="6"/>
  </si>
  <si>
    <t>大修館</t>
    <rPh sb="0" eb="3">
      <t>タイシュウカン</t>
    </rPh>
    <phoneticPr fontId="6"/>
  </si>
  <si>
    <t>永岡書店</t>
    <phoneticPr fontId="6"/>
  </si>
  <si>
    <t>大修館</t>
    <phoneticPr fontId="6"/>
  </si>
  <si>
    <t>秀学社</t>
    <phoneticPr fontId="6"/>
  </si>
  <si>
    <t>ひとりだちするための
ビジネスマナー＆コミュニケーション</t>
    <phoneticPr fontId="6"/>
  </si>
  <si>
    <t>イラストや写真が多く使用されており、イメージが湧きやすいため。また、生徒にとって身近な内容が充実しているため。</t>
    <phoneticPr fontId="6"/>
  </si>
  <si>
    <t>お金、時計、計算や図形など生活に必要な数字にまつわる知識を、イラストや表などに丁寧にまとめてあるため。</t>
    <rPh sb="1" eb="2">
      <t>カネ</t>
    </rPh>
    <rPh sb="3" eb="5">
      <t>トケイ</t>
    </rPh>
    <rPh sb="6" eb="8">
      <t>ケイサン</t>
    </rPh>
    <rPh sb="9" eb="11">
      <t>ズケイ</t>
    </rPh>
    <rPh sb="13" eb="15">
      <t>セイカツ</t>
    </rPh>
    <rPh sb="16" eb="18">
      <t>ヒツヨウ</t>
    </rPh>
    <rPh sb="19" eb="21">
      <t>スウジ</t>
    </rPh>
    <rPh sb="26" eb="28">
      <t>チシキ</t>
    </rPh>
    <rPh sb="35" eb="36">
      <t>ヒョウ</t>
    </rPh>
    <rPh sb="39" eb="41">
      <t>テイネイ</t>
    </rPh>
    <phoneticPr fontId="6"/>
  </si>
  <si>
    <t>写真や図録つきで野菜の育て方が視覚的にわかりやすいので、園芸の授業には適当であるため。</t>
    <rPh sb="0" eb="2">
      <t>シャシン</t>
    </rPh>
    <rPh sb="3" eb="5">
      <t>ズロク</t>
    </rPh>
    <rPh sb="8" eb="10">
      <t>ヤサイ</t>
    </rPh>
    <rPh sb="11" eb="12">
      <t>ソダ</t>
    </rPh>
    <rPh sb="13" eb="14">
      <t>カタ</t>
    </rPh>
    <rPh sb="15" eb="18">
      <t>シカクテキ</t>
    </rPh>
    <rPh sb="28" eb="30">
      <t>エンゲイ</t>
    </rPh>
    <rPh sb="31" eb="33">
      <t>ジュギョウ</t>
    </rPh>
    <rPh sb="35" eb="37">
      <t>テキトウ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</si>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</sst>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0" borderId="2" xfId="5" quotePrefix="1" applyNumberFormat="1" applyFont="1" applyBorder="1" applyAlignment="1" applyProtection="1">
      <alignment horizontal="center" vertical="center" shrinkToFit="1"/>
      <protection locked="0"/>
    </xf>
    <xf numFmtId="177" fontId="39" fillId="2" borderId="19" xfId="5" applyNumberFormat="1" applyFont="1" applyFill="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39" fillId="2" borderId="7" xfId="5" applyFont="1" applyFill="1" applyBorder="1" applyAlignment="1">
      <alignment horizontal="center" vertical="center" wrapText="1" shrinkToFit="1"/>
    </xf>
    <xf numFmtId="0" fontId="39" fillId="2" borderId="6" xfId="5" applyFont="1" applyFill="1" applyBorder="1" applyAlignment="1">
      <alignment horizontal="center" vertical="center" wrapText="1" shrinkToFit="1"/>
    </xf>
    <xf numFmtId="0" fontId="40" fillId="3" borderId="7" xfId="5" applyFont="1" applyFill="1" applyBorder="1" applyAlignment="1">
      <alignment horizontal="center" vertical="center" wrapText="1" shrinkToFit="1"/>
    </xf>
    <xf numFmtId="0" fontId="40" fillId="3" borderId="6" xfId="5" applyFont="1" applyFill="1" applyBorder="1" applyAlignment="1">
      <alignment horizontal="center" vertical="center" wrapText="1" shrinkToFit="1"/>
    </xf>
    <xf numFmtId="0" fontId="39" fillId="3" borderId="7" xfId="5" applyFont="1" applyFill="1" applyBorder="1" applyAlignment="1">
      <alignment horizontal="center" vertical="center" wrapText="1" shrinkToFit="1"/>
    </xf>
    <xf numFmtId="0" fontId="39" fillId="3" borderId="6" xfId="5" applyFont="1" applyFill="1" applyBorder="1" applyAlignment="1">
      <alignment horizontal="center" vertical="center" wrapText="1" shrinkToFit="1"/>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9" zoomScale="51" zoomScaleNormal="70" zoomScaleSheetLayoutView="51" workbookViewId="0">
      <selection activeCell="E133" sqref="E133:E13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3" t="s">
        <v>5527</v>
      </c>
      <c r="B1" s="343"/>
      <c r="C1" s="343"/>
      <c r="D1" s="343"/>
      <c r="E1" s="220"/>
      <c r="F1" s="344" t="s">
        <v>7692</v>
      </c>
      <c r="G1" s="344"/>
      <c r="H1" s="344"/>
      <c r="I1" s="344"/>
      <c r="J1" s="344"/>
      <c r="K1" s="344"/>
      <c r="L1" s="344"/>
      <c r="M1" s="345" t="s">
        <v>7936</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4"/>
      <c r="G2" s="344"/>
      <c r="H2" s="344"/>
      <c r="I2" s="344"/>
      <c r="J2" s="344"/>
      <c r="K2" s="344"/>
      <c r="L2" s="344"/>
      <c r="M2" s="345"/>
      <c r="N2" s="356" t="s">
        <v>7711</v>
      </c>
      <c r="O2" s="356"/>
      <c r="P2" s="356"/>
      <c r="Q2" s="356"/>
      <c r="R2" s="356"/>
      <c r="S2" s="356"/>
      <c r="T2" s="356"/>
      <c r="U2" s="356"/>
      <c r="V2" s="267" t="s">
        <v>5528</v>
      </c>
      <c r="W2" s="340" t="s">
        <v>7774</v>
      </c>
      <c r="X2" s="340"/>
      <c r="Y2" s="340"/>
      <c r="Z2" s="340"/>
    </row>
    <row r="3" spans="1:26" ht="13.95" customHeight="1" x14ac:dyDescent="0.45">
      <c r="A3" s="219"/>
      <c r="B3" s="260" t="s">
        <v>7702</v>
      </c>
      <c r="C3" s="220" t="s">
        <v>7701</v>
      </c>
      <c r="D3" s="220"/>
      <c r="E3" s="220"/>
      <c r="F3" s="221"/>
      <c r="G3" s="221"/>
      <c r="H3" s="221"/>
      <c r="I3" s="219"/>
      <c r="J3" s="220"/>
      <c r="K3" s="220"/>
      <c r="L3" s="220"/>
      <c r="M3" s="220"/>
      <c r="N3" s="352" t="s">
        <v>7710</v>
      </c>
      <c r="O3" s="352"/>
      <c r="P3" s="357" t="s">
        <v>7868</v>
      </c>
      <c r="Q3" s="357"/>
      <c r="R3" s="357"/>
      <c r="S3" s="357"/>
      <c r="T3" s="357"/>
      <c r="U3" s="357"/>
      <c r="V3" s="346" t="s">
        <v>531</v>
      </c>
      <c r="W3" s="341" t="s">
        <v>7877</v>
      </c>
      <c r="X3" s="341"/>
      <c r="Y3" s="341"/>
      <c r="Z3" s="341"/>
    </row>
    <row r="4" spans="1:26" ht="13.95" customHeight="1" thickBot="1" x14ac:dyDescent="0.5">
      <c r="A4" s="219"/>
      <c r="B4" s="261" t="s">
        <v>7702</v>
      </c>
      <c r="C4" s="220" t="s">
        <v>7703</v>
      </c>
      <c r="D4" s="220"/>
      <c r="E4" s="220"/>
      <c r="F4" s="222"/>
      <c r="G4" s="222"/>
      <c r="H4" s="222"/>
      <c r="I4" s="219"/>
      <c r="J4" s="223"/>
      <c r="K4" s="223"/>
      <c r="L4" s="223"/>
      <c r="M4" s="220"/>
      <c r="N4" s="353"/>
      <c r="O4" s="353"/>
      <c r="P4" s="358"/>
      <c r="Q4" s="358"/>
      <c r="R4" s="358"/>
      <c r="S4" s="358"/>
      <c r="T4" s="358"/>
      <c r="U4" s="358"/>
      <c r="V4" s="347"/>
      <c r="W4" s="342"/>
      <c r="X4" s="342"/>
      <c r="Y4" s="342"/>
      <c r="Z4" s="34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37" t="s">
        <v>7677</v>
      </c>
      <c r="P7" s="338"/>
      <c r="Q7" s="338"/>
      <c r="R7" s="338"/>
      <c r="S7" s="339"/>
      <c r="T7" s="224"/>
      <c r="U7" s="233" t="s">
        <v>2143</v>
      </c>
      <c r="V7" s="234" t="s">
        <v>1950</v>
      </c>
      <c r="W7" s="235">
        <v>3</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10</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33" t="s">
        <v>535</v>
      </c>
      <c r="C15" s="214" t="s">
        <v>536</v>
      </c>
      <c r="D15" s="333" t="s">
        <v>7780</v>
      </c>
      <c r="E15" s="335" t="s">
        <v>537</v>
      </c>
      <c r="F15" s="329" t="s">
        <v>7677</v>
      </c>
      <c r="G15" s="329" t="s">
        <v>7687</v>
      </c>
      <c r="H15" s="329" t="s">
        <v>7688</v>
      </c>
      <c r="I15" s="213" t="s">
        <v>1947</v>
      </c>
      <c r="J15" s="331" t="s">
        <v>535</v>
      </c>
      <c r="K15" s="214" t="s">
        <v>536</v>
      </c>
      <c r="L15" s="333" t="s">
        <v>7780</v>
      </c>
      <c r="M15" s="335" t="s">
        <v>538</v>
      </c>
      <c r="N15" s="329" t="s">
        <v>7677</v>
      </c>
      <c r="O15" s="329" t="s">
        <v>7687</v>
      </c>
      <c r="P15" s="329" t="s">
        <v>7688</v>
      </c>
      <c r="Q15" s="354" t="s">
        <v>7690</v>
      </c>
      <c r="R15" s="213" t="s">
        <v>1947</v>
      </c>
      <c r="S15" s="359" t="s">
        <v>535</v>
      </c>
      <c r="T15" s="214" t="s">
        <v>536</v>
      </c>
      <c r="U15" s="333" t="s">
        <v>7780</v>
      </c>
      <c r="V15" s="348" t="s">
        <v>538</v>
      </c>
      <c r="W15" s="329" t="s">
        <v>7677</v>
      </c>
      <c r="X15" s="329" t="s">
        <v>7687</v>
      </c>
      <c r="Y15" s="329" t="s">
        <v>7688</v>
      </c>
      <c r="Z15" s="350" t="s">
        <v>7690</v>
      </c>
    </row>
    <row r="16" spans="1:26" s="215" customFormat="1" ht="18" customHeight="1" x14ac:dyDescent="0.45">
      <c r="A16" s="216" t="s">
        <v>7781</v>
      </c>
      <c r="B16" s="334"/>
      <c r="C16" s="271" t="s">
        <v>539</v>
      </c>
      <c r="D16" s="334"/>
      <c r="E16" s="336"/>
      <c r="F16" s="330"/>
      <c r="G16" s="330"/>
      <c r="H16" s="330"/>
      <c r="I16" s="217" t="s">
        <v>7781</v>
      </c>
      <c r="J16" s="332"/>
      <c r="K16" s="218" t="s">
        <v>539</v>
      </c>
      <c r="L16" s="334"/>
      <c r="M16" s="336"/>
      <c r="N16" s="330"/>
      <c r="O16" s="330"/>
      <c r="P16" s="330"/>
      <c r="Q16" s="355"/>
      <c r="R16" s="217" t="s">
        <v>7781</v>
      </c>
      <c r="S16" s="360"/>
      <c r="T16" s="218" t="s">
        <v>539</v>
      </c>
      <c r="U16" s="334"/>
      <c r="V16" s="349"/>
      <c r="W16" s="330"/>
      <c r="X16" s="330"/>
      <c r="Y16" s="330"/>
      <c r="Z16" s="351"/>
    </row>
    <row r="17" spans="1:26" s="170" customFormat="1" ht="18.600000000000001" customHeight="1" x14ac:dyDescent="0.45">
      <c r="A17" s="272" t="s">
        <v>2020</v>
      </c>
      <c r="B17" s="289" t="s">
        <v>7878</v>
      </c>
      <c r="C17" s="273" t="s">
        <v>7878</v>
      </c>
      <c r="D17" s="291" t="str">
        <f xml:space="preserve">
IF(C18="ア",VLOOKUP(A18,ア!$A:$C,2,FALSE),
IF(C18="イ",VLOOKUP(A18,イ!$A:$C,2,FALSE),
IF(C18="ウ",HLOOKUP(A18,ウ!$1:$6,4,FALSE),
IF(C18="エ",VLOOKUP(A18,エ!$A:$E,4,FALSE),""))))</f>
        <v>同成社</v>
      </c>
      <c r="E17" s="293" t="str">
        <f xml:space="preserve">
IF(C18="ア",VLOOKUP(A18,ア!$A:$C,3,FALSE),
IF(C18="イ",VLOOKUP(A18,イ!$A:$C,3,FALSE),
IF(C18="ウ",HLOOKUP(A18,ウ!$1:$6,5,FALSE)&amp;HLOOKUP(A18,ウ!$1:$6,6,FALSE),
IF(C18="エ",VLOOKUP(A18,エ!$A:$E,5,FALSE),""))))</f>
        <v>ゆっくり学ぶ子のためのこくご２　改訂版</v>
      </c>
      <c r="F17" s="295" t="s">
        <v>7680</v>
      </c>
      <c r="G17" s="283" t="s">
        <v>7908</v>
      </c>
      <c r="H17" s="306" t="s">
        <v>7909</v>
      </c>
      <c r="I17" s="274" t="s">
        <v>2021</v>
      </c>
      <c r="J17" s="289" t="s">
        <v>7869</v>
      </c>
      <c r="K17" s="273" t="s">
        <v>7878</v>
      </c>
      <c r="L17" s="291" t="s">
        <v>7926</v>
      </c>
      <c r="M17" s="321" t="s">
        <v>7891</v>
      </c>
      <c r="N17" s="295" t="s">
        <v>7680</v>
      </c>
      <c r="O17" s="283" t="s">
        <v>7879</v>
      </c>
      <c r="P17" s="285" t="s">
        <v>7880</v>
      </c>
      <c r="Q17" s="297" t="s">
        <v>7871</v>
      </c>
      <c r="R17" s="274" t="s">
        <v>2022</v>
      </c>
      <c r="S17" s="289" t="s">
        <v>7869</v>
      </c>
      <c r="T17" s="273" t="s">
        <v>7878</v>
      </c>
      <c r="U17" s="291" t="s">
        <v>7926</v>
      </c>
      <c r="V17" s="293" t="s">
        <v>7891</v>
      </c>
      <c r="W17" s="295" t="s">
        <v>7680</v>
      </c>
      <c r="X17" s="283" t="s">
        <v>7879</v>
      </c>
      <c r="Y17" s="285" t="s">
        <v>7880</v>
      </c>
      <c r="Z17" s="287" t="s">
        <v>7871</v>
      </c>
    </row>
    <row r="18" spans="1:26" s="170" customFormat="1" ht="18.600000000000001" customHeight="1" x14ac:dyDescent="0.45">
      <c r="A18" s="205">
        <v>335</v>
      </c>
      <c r="B18" s="290"/>
      <c r="C18" s="275" t="s">
        <v>7717</v>
      </c>
      <c r="D18" s="292"/>
      <c r="E18" s="294"/>
      <c r="F18" s="296"/>
      <c r="G18" s="284"/>
      <c r="H18" s="309"/>
      <c r="I18" s="207">
        <v>319</v>
      </c>
      <c r="J18" s="290"/>
      <c r="K18" s="275" t="s">
        <v>7717</v>
      </c>
      <c r="L18" s="292"/>
      <c r="M18" s="322"/>
      <c r="N18" s="296"/>
      <c r="O18" s="284"/>
      <c r="P18" s="286"/>
      <c r="Q18" s="298"/>
      <c r="R18" s="205">
        <v>319</v>
      </c>
      <c r="S18" s="290"/>
      <c r="T18" s="275" t="s">
        <v>7717</v>
      </c>
      <c r="U18" s="292"/>
      <c r="V18" s="294"/>
      <c r="W18" s="296"/>
      <c r="X18" s="284"/>
      <c r="Y18" s="286"/>
      <c r="Z18" s="288"/>
    </row>
    <row r="19" spans="1:26" s="170" customFormat="1" ht="18.600000000000001" customHeight="1" x14ac:dyDescent="0.45">
      <c r="A19" s="272" t="s">
        <v>7782</v>
      </c>
      <c r="B19" s="289" t="s">
        <v>7878</v>
      </c>
      <c r="C19" s="273" t="s">
        <v>7878</v>
      </c>
      <c r="D19" s="291" t="str">
        <f xml:space="preserve">
IF(C20="ア",VLOOKUP(A20,ア!$A:$C,2,FALSE),
IF(C20="イ",VLOOKUP(A20,イ!$A:$C,2,FALSE),
IF(C20="ウ",HLOOKUP(A20,ウ!$1:$6,4,FALSE),
IF(C20="エ",VLOOKUP(A20,エ!$A:$E,4,FALSE),""))))</f>
        <v>東洋館</v>
      </c>
      <c r="E19" s="293" t="str">
        <f xml:space="preserve">
IF(C20="ア",VLOOKUP(A20,ア!$A:$C,3,FALSE),
IF(C20="イ",VLOOKUP(A20,イ!$A:$C,3,FALSE),
IF(C20="ウ",HLOOKUP(A20,ウ!$1:$6,5,FALSE)&amp;HLOOKUP(A20,ウ!$1:$6,6,FALSE),
IF(C20="エ",VLOOKUP(A20,エ!$A:$E,5,FALSE),""))))</f>
        <v>くらしに役立つ国語改訂新版</v>
      </c>
      <c r="F19" s="295" t="s">
        <v>7680</v>
      </c>
      <c r="G19" s="283" t="s">
        <v>7910</v>
      </c>
      <c r="H19" s="306" t="s">
        <v>7909</v>
      </c>
      <c r="I19" s="276" t="s">
        <v>7783</v>
      </c>
      <c r="J19" s="289" t="s">
        <v>7869</v>
      </c>
      <c r="K19" s="273" t="s">
        <v>7878</v>
      </c>
      <c r="L19" s="291" t="s">
        <v>7927</v>
      </c>
      <c r="M19" s="321" t="s">
        <v>7898</v>
      </c>
      <c r="N19" s="295" t="s">
        <v>7680</v>
      </c>
      <c r="O19" s="283" t="s">
        <v>7881</v>
      </c>
      <c r="P19" s="306" t="s">
        <v>7880</v>
      </c>
      <c r="Q19" s="297" t="s">
        <v>7871</v>
      </c>
      <c r="R19" s="272" t="s">
        <v>7784</v>
      </c>
      <c r="S19" s="289" t="s">
        <v>7869</v>
      </c>
      <c r="T19" s="273" t="s">
        <v>7878</v>
      </c>
      <c r="U19" s="291" t="s">
        <v>7926</v>
      </c>
      <c r="V19" s="293" t="s">
        <v>7892</v>
      </c>
      <c r="W19" s="295" t="s">
        <v>7680</v>
      </c>
      <c r="X19" s="283" t="s">
        <v>7881</v>
      </c>
      <c r="Y19" s="285" t="s">
        <v>7880</v>
      </c>
      <c r="Z19" s="287" t="s">
        <v>7871</v>
      </c>
    </row>
    <row r="20" spans="1:26" s="170" customFormat="1" ht="18.600000000000001" customHeight="1" x14ac:dyDescent="0.45">
      <c r="A20" s="205">
        <v>351</v>
      </c>
      <c r="B20" s="290"/>
      <c r="C20" s="275" t="s">
        <v>7717</v>
      </c>
      <c r="D20" s="292"/>
      <c r="E20" s="294"/>
      <c r="F20" s="296"/>
      <c r="G20" s="284"/>
      <c r="H20" s="309"/>
      <c r="I20" s="207">
        <v>330</v>
      </c>
      <c r="J20" s="290"/>
      <c r="K20" s="275" t="s">
        <v>7717</v>
      </c>
      <c r="L20" s="292"/>
      <c r="M20" s="322"/>
      <c r="N20" s="296"/>
      <c r="O20" s="284"/>
      <c r="P20" s="309"/>
      <c r="Q20" s="298"/>
      <c r="R20" s="205">
        <v>316</v>
      </c>
      <c r="S20" s="290"/>
      <c r="T20" s="275" t="s">
        <v>7717</v>
      </c>
      <c r="U20" s="292"/>
      <c r="V20" s="294"/>
      <c r="W20" s="296"/>
      <c r="X20" s="284"/>
      <c r="Y20" s="286"/>
      <c r="Z20" s="288"/>
    </row>
    <row r="21" spans="1:26" s="170" customFormat="1" ht="18.600000000000001" customHeight="1" x14ac:dyDescent="0.45">
      <c r="A21" s="272" t="s">
        <v>7785</v>
      </c>
      <c r="B21" s="289" t="s">
        <v>7886</v>
      </c>
      <c r="C21" s="273" t="s">
        <v>7886</v>
      </c>
      <c r="D21" s="291" t="str">
        <f xml:space="preserve">
IF(C22="ア",VLOOKUP(A22,ア!$A:$C,2,FALSE),
IF(C22="イ",VLOOKUP(A22,イ!$A:$C,2,FALSE),
IF(C22="ウ",HLOOKUP(A22,ウ!$1:$6,4,FALSE),
IF(C22="エ",VLOOKUP(A22,エ!$A:$E,4,FALSE),""))))</f>
        <v>日本教育研</v>
      </c>
      <c r="E21" s="293" t="str">
        <f xml:space="preserve">
IF(C22="ア",VLOOKUP(A22,ア!$A:$C,3,FALSE),
IF(C22="イ",VLOOKUP(A22,イ!$A:$C,3,FALSE),
IF(C22="ウ",HLOOKUP(A22,ウ!$1:$6,5,FALSE)&amp;HLOOKUP(A22,ウ!$1:$6,6,FALSE),
IF(C22="エ",VLOOKUP(A22,エ!$A:$E,5,FALSE),""))))</f>
        <v>ひとりだちするための算数・数学</v>
      </c>
      <c r="F21" s="295" t="s">
        <v>7680</v>
      </c>
      <c r="G21" s="283" t="s">
        <v>7910</v>
      </c>
      <c r="H21" s="306" t="s">
        <v>7909</v>
      </c>
      <c r="I21" s="276" t="s">
        <v>7786</v>
      </c>
      <c r="J21" s="289" t="s">
        <v>7872</v>
      </c>
      <c r="K21" s="273" t="s">
        <v>7886</v>
      </c>
      <c r="L21" s="291" t="s">
        <v>7923</v>
      </c>
      <c r="M21" s="321" t="s">
        <v>7894</v>
      </c>
      <c r="N21" s="295" t="s">
        <v>7680</v>
      </c>
      <c r="O21" s="283" t="s">
        <v>7899</v>
      </c>
      <c r="P21" s="285" t="s">
        <v>7880</v>
      </c>
      <c r="Q21" s="297" t="s">
        <v>7871</v>
      </c>
      <c r="R21" s="281" t="s">
        <v>7787</v>
      </c>
      <c r="S21" s="289" t="s">
        <v>7875</v>
      </c>
      <c r="T21" s="273" t="s">
        <v>7882</v>
      </c>
      <c r="U21" s="291" t="s">
        <v>7929</v>
      </c>
      <c r="V21" s="293" t="s">
        <v>7893</v>
      </c>
      <c r="W21" s="295" t="s">
        <v>7680</v>
      </c>
      <c r="X21" s="283" t="s">
        <v>7883</v>
      </c>
      <c r="Y21" s="285" t="s">
        <v>7880</v>
      </c>
      <c r="Z21" s="287" t="s">
        <v>7871</v>
      </c>
    </row>
    <row r="22" spans="1:26" s="170" customFormat="1" ht="18.600000000000001" customHeight="1" x14ac:dyDescent="0.45">
      <c r="A22" s="205">
        <v>411</v>
      </c>
      <c r="B22" s="290"/>
      <c r="C22" s="275" t="s">
        <v>7717</v>
      </c>
      <c r="D22" s="292"/>
      <c r="E22" s="294"/>
      <c r="F22" s="296"/>
      <c r="G22" s="284"/>
      <c r="H22" s="309"/>
      <c r="I22" s="207">
        <v>381</v>
      </c>
      <c r="J22" s="290"/>
      <c r="K22" s="275" t="s">
        <v>7717</v>
      </c>
      <c r="L22" s="292"/>
      <c r="M22" s="322"/>
      <c r="N22" s="296"/>
      <c r="O22" s="284"/>
      <c r="P22" s="286"/>
      <c r="Q22" s="298"/>
      <c r="R22" s="282">
        <v>340</v>
      </c>
      <c r="S22" s="290"/>
      <c r="T22" s="275" t="s">
        <v>7717</v>
      </c>
      <c r="U22" s="292"/>
      <c r="V22" s="294"/>
      <c r="W22" s="296"/>
      <c r="X22" s="284"/>
      <c r="Y22" s="286"/>
      <c r="Z22" s="288"/>
    </row>
    <row r="23" spans="1:26" s="170" customFormat="1" ht="18.600000000000001" customHeight="1" x14ac:dyDescent="0.45">
      <c r="A23" s="272" t="s">
        <v>1943</v>
      </c>
      <c r="B23" s="289" t="s">
        <v>7887</v>
      </c>
      <c r="C23" s="273" t="s">
        <v>7919</v>
      </c>
      <c r="D23" s="291" t="str">
        <f xml:space="preserve">
IF(C24="ア",VLOOKUP(A24,ア!$A:$C,2,FALSE),
IF(C24="イ",VLOOKUP(A24,イ!$A:$C,2,FALSE),
IF(C24="ウ",HLOOKUP(A24,ウ!$1:$6,4,FALSE),
IF(C24="エ",VLOOKUP(A24,エ!$A:$E,4,FALSE),""))))</f>
        <v>大修館</v>
      </c>
      <c r="E23" s="293" t="str">
        <f xml:space="preserve">
IF(C24="ア",VLOOKUP(A24,ア!$A:$C,3,FALSE),
IF(C24="イ",VLOOKUP(A24,イ!$A:$C,3,FALSE),
IF(C24="ウ",HLOOKUP(A24,ウ!$1:$6,5,FALSE)&amp;HLOOKUP(A24,ウ!$1:$6,6,FALSE),
IF(C24="エ",VLOOKUP(A24,エ!$A:$E,5,FALSE),""))))</f>
        <v>新高等保健体育 改訂版</v>
      </c>
      <c r="F23" s="295" t="s">
        <v>7680</v>
      </c>
      <c r="G23" s="283" t="s">
        <v>7884</v>
      </c>
      <c r="H23" s="306" t="s">
        <v>7909</v>
      </c>
      <c r="I23" s="276" t="s">
        <v>1945</v>
      </c>
      <c r="J23" s="289" t="s">
        <v>7887</v>
      </c>
      <c r="K23" s="273" t="s">
        <v>7887</v>
      </c>
      <c r="L23" s="291" t="s">
        <v>7928</v>
      </c>
      <c r="M23" s="293" t="s">
        <v>7901</v>
      </c>
      <c r="N23" s="295" t="s">
        <v>7680</v>
      </c>
      <c r="O23" s="283" t="s">
        <v>7884</v>
      </c>
      <c r="P23" s="285" t="s">
        <v>7880</v>
      </c>
      <c r="Q23" s="297" t="s">
        <v>7871</v>
      </c>
      <c r="R23" s="272" t="s">
        <v>1948</v>
      </c>
      <c r="S23" s="289" t="s">
        <v>7885</v>
      </c>
      <c r="T23" s="273" t="s">
        <v>7886</v>
      </c>
      <c r="U23" s="291" t="s">
        <v>7923</v>
      </c>
      <c r="V23" s="293" t="s">
        <v>7894</v>
      </c>
      <c r="W23" s="295" t="s">
        <v>7680</v>
      </c>
      <c r="X23" s="283" t="s">
        <v>7881</v>
      </c>
      <c r="Y23" s="285" t="s">
        <v>7880</v>
      </c>
      <c r="Z23" s="287" t="s">
        <v>7871</v>
      </c>
    </row>
    <row r="24" spans="1:26" s="170" customFormat="1" ht="18.600000000000001" customHeight="1" x14ac:dyDescent="0.45">
      <c r="A24" s="205" t="s">
        <v>7918</v>
      </c>
      <c r="B24" s="290"/>
      <c r="C24" s="275" t="s">
        <v>7870</v>
      </c>
      <c r="D24" s="292"/>
      <c r="E24" s="294"/>
      <c r="F24" s="296"/>
      <c r="G24" s="284"/>
      <c r="H24" s="309"/>
      <c r="I24" s="207" t="s">
        <v>7900</v>
      </c>
      <c r="J24" s="290"/>
      <c r="K24" s="275" t="s">
        <v>7870</v>
      </c>
      <c r="L24" s="292"/>
      <c r="M24" s="294"/>
      <c r="N24" s="296"/>
      <c r="O24" s="284"/>
      <c r="P24" s="286"/>
      <c r="Q24" s="298"/>
      <c r="R24" s="205">
        <v>381</v>
      </c>
      <c r="S24" s="290"/>
      <c r="T24" s="275" t="s">
        <v>7717</v>
      </c>
      <c r="U24" s="292"/>
      <c r="V24" s="294"/>
      <c r="W24" s="296"/>
      <c r="X24" s="284"/>
      <c r="Y24" s="286"/>
      <c r="Z24" s="288"/>
    </row>
    <row r="25" spans="1:26" s="170" customFormat="1" ht="18.600000000000001" customHeight="1" x14ac:dyDescent="0.45">
      <c r="A25" s="272" t="s">
        <v>1944</v>
      </c>
      <c r="B25" s="289" t="s">
        <v>7913</v>
      </c>
      <c r="C25" s="273" t="s">
        <v>7914</v>
      </c>
      <c r="D25" s="291" t="str">
        <f xml:space="preserve">
IF(C26="ア",VLOOKUP(A26,ア!$A:$C,2,FALSE),
IF(C26="イ",VLOOKUP(A26,イ!$A:$C,2,FALSE),
IF(C26="ウ",HLOOKUP(A26,ウ!$1:$6,4,FALSE),
IF(C26="エ",VLOOKUP(A26,エ!$A:$E,4,FALSE),""))))</f>
        <v>日本文芸社</v>
      </c>
      <c r="E25" s="293" t="str">
        <f xml:space="preserve">
IF(C26="ア",VLOOKUP(A26,ア!$A:$C,3,FALSE),
IF(C26="イ",VLOOKUP(A26,イ!$A:$C,3,FALSE),
IF(C26="ウ",HLOOKUP(A26,ウ!$1:$6,5,FALSE)&amp;HLOOKUP(A26,ウ!$1:$6,6,FALSE),
IF(C26="エ",VLOOKUP(A26,エ!$A:$E,5,FALSE),""))))</f>
        <v>はじめての野菜づくり</v>
      </c>
      <c r="F25" s="295" t="s">
        <v>7915</v>
      </c>
      <c r="G25" s="283" t="s">
        <v>7916</v>
      </c>
      <c r="H25" s="327" t="s">
        <v>7917</v>
      </c>
      <c r="I25" s="276" t="s">
        <v>1946</v>
      </c>
      <c r="J25" s="289" t="s">
        <v>7905</v>
      </c>
      <c r="K25" s="273" t="s">
        <v>7905</v>
      </c>
      <c r="L25" s="291" t="s">
        <v>7923</v>
      </c>
      <c r="M25" s="293" t="s">
        <v>7920</v>
      </c>
      <c r="N25" s="295" t="s">
        <v>7680</v>
      </c>
      <c r="O25" s="283" t="s">
        <v>7921</v>
      </c>
      <c r="P25" s="306" t="s">
        <v>7904</v>
      </c>
      <c r="Q25" s="297"/>
      <c r="R25" s="272" t="s">
        <v>1949</v>
      </c>
      <c r="S25" s="289" t="s">
        <v>7873</v>
      </c>
      <c r="T25" s="273" t="s">
        <v>7887</v>
      </c>
      <c r="U25" s="291" t="s">
        <v>7930</v>
      </c>
      <c r="V25" s="293" t="s">
        <v>7895</v>
      </c>
      <c r="W25" s="295" t="s">
        <v>7680</v>
      </c>
      <c r="X25" s="283" t="s">
        <v>7883</v>
      </c>
      <c r="Y25" s="285" t="s">
        <v>7880</v>
      </c>
      <c r="Z25" s="287" t="s">
        <v>7871</v>
      </c>
    </row>
    <row r="26" spans="1:26" s="170" customFormat="1" ht="18.600000000000001" customHeight="1" x14ac:dyDescent="0.45">
      <c r="A26" s="205">
        <v>429</v>
      </c>
      <c r="B26" s="290"/>
      <c r="C26" s="275" t="s">
        <v>7717</v>
      </c>
      <c r="D26" s="292"/>
      <c r="E26" s="294"/>
      <c r="F26" s="296"/>
      <c r="G26" s="284"/>
      <c r="H26" s="328"/>
      <c r="I26" s="207">
        <v>383</v>
      </c>
      <c r="J26" s="290"/>
      <c r="K26" s="275" t="s">
        <v>7717</v>
      </c>
      <c r="L26" s="292"/>
      <c r="M26" s="294"/>
      <c r="N26" s="296"/>
      <c r="O26" s="284"/>
      <c r="P26" s="309"/>
      <c r="Q26" s="298"/>
      <c r="R26" s="205" t="s">
        <v>7907</v>
      </c>
      <c r="S26" s="290"/>
      <c r="T26" s="275" t="s">
        <v>7870</v>
      </c>
      <c r="U26" s="292"/>
      <c r="V26" s="294"/>
      <c r="W26" s="296"/>
      <c r="X26" s="284"/>
      <c r="Y26" s="286"/>
      <c r="Z26" s="288"/>
    </row>
    <row r="27" spans="1:26" s="170" customFormat="1" ht="18.600000000000001" customHeight="1" x14ac:dyDescent="0.45">
      <c r="A27" s="272" t="s">
        <v>7788</v>
      </c>
      <c r="B27" s="289"/>
      <c r="C27" s="273"/>
      <c r="D27" s="291" t="str">
        <f xml:space="preserve">
IF(C28="ア",VLOOKUP(A28,ア!$A:$C,2,FALSE),
IF(C28="イ",VLOOKUP(A28,イ!$A:$C,2,FALSE),
IF(C28="ウ",HLOOKUP(A28,ウ!$1:$6,4,FALSE),
IF(C28="エ",VLOOKUP(A28,エ!$A:$E,4,FALSE),""))))</f>
        <v/>
      </c>
      <c r="E27" s="293" t="str">
        <f xml:space="preserve">
IF(C28="ア",VLOOKUP(A28,ア!$A:$C,3,FALSE),
IF(C28="イ",VLOOKUP(A28,イ!$A:$C,3,FALSE),
IF(C28="ウ",HLOOKUP(A28,ウ!$1:$6,5,FALSE)&amp;HLOOKUP(A28,ウ!$1:$6,6,FALSE),
IF(C28="エ",VLOOKUP(A28,エ!$A:$E,5,FALSE),""))))</f>
        <v/>
      </c>
      <c r="F27" s="295"/>
      <c r="G27" s="283"/>
      <c r="H27" s="306"/>
      <c r="I27" s="276" t="s">
        <v>7789</v>
      </c>
      <c r="J27" s="289" t="s">
        <v>7905</v>
      </c>
      <c r="K27" s="273" t="s">
        <v>7906</v>
      </c>
      <c r="L27" s="291" t="s">
        <v>7923</v>
      </c>
      <c r="M27" s="293" t="s">
        <v>7932</v>
      </c>
      <c r="N27" s="295" t="s">
        <v>7680</v>
      </c>
      <c r="O27" s="283" t="s">
        <v>7921</v>
      </c>
      <c r="P27" s="306" t="s">
        <v>7904</v>
      </c>
      <c r="Q27" s="297"/>
      <c r="R27" s="272" t="s">
        <v>7790</v>
      </c>
      <c r="S27" s="289" t="s">
        <v>7888</v>
      </c>
      <c r="T27" s="273" t="s">
        <v>7889</v>
      </c>
      <c r="U27" s="291" t="s">
        <v>7931</v>
      </c>
      <c r="V27" s="293" t="s">
        <v>7896</v>
      </c>
      <c r="W27" s="295" t="s">
        <v>7680</v>
      </c>
      <c r="X27" s="283" t="s">
        <v>7883</v>
      </c>
      <c r="Y27" s="285" t="s">
        <v>7880</v>
      </c>
      <c r="Z27" s="287" t="s">
        <v>7871</v>
      </c>
    </row>
    <row r="28" spans="1:26" s="170" customFormat="1" ht="18.600000000000001" customHeight="1" x14ac:dyDescent="0.45">
      <c r="A28" s="205"/>
      <c r="B28" s="290"/>
      <c r="C28" s="275"/>
      <c r="D28" s="292"/>
      <c r="E28" s="294"/>
      <c r="F28" s="296"/>
      <c r="G28" s="284"/>
      <c r="H28" s="309"/>
      <c r="I28" s="207">
        <v>382</v>
      </c>
      <c r="J28" s="290"/>
      <c r="K28" s="275" t="s">
        <v>7717</v>
      </c>
      <c r="L28" s="292"/>
      <c r="M28" s="294"/>
      <c r="N28" s="296"/>
      <c r="O28" s="284"/>
      <c r="P28" s="309"/>
      <c r="Q28" s="298"/>
      <c r="R28" s="205">
        <v>238</v>
      </c>
      <c r="S28" s="290"/>
      <c r="T28" s="275" t="s">
        <v>7717</v>
      </c>
      <c r="U28" s="292"/>
      <c r="V28" s="294"/>
      <c r="W28" s="296"/>
      <c r="X28" s="284"/>
      <c r="Y28" s="286"/>
      <c r="Z28" s="288"/>
    </row>
    <row r="29" spans="1:26" s="170" customFormat="1" ht="18.600000000000001" customHeight="1" x14ac:dyDescent="0.45">
      <c r="A29" s="272" t="s">
        <v>7791</v>
      </c>
      <c r="B29" s="289"/>
      <c r="C29" s="273"/>
      <c r="D29" s="291" t="str">
        <f xml:space="preserve">
IF(C30="ア",VLOOKUP(A30,ア!$A:$C,2,FALSE),
IF(C30="イ",VLOOKUP(A30,イ!$A:$C,2,FALSE),
IF(C30="ウ",HLOOKUP(A30,ウ!$1:$6,4,FALSE),
IF(C30="エ",VLOOKUP(A30,エ!$A:$E,4,FALSE),""))))</f>
        <v/>
      </c>
      <c r="E29" s="293" t="str">
        <f xml:space="preserve">
IF(C30="ア",VLOOKUP(A30,ア!$A:$C,3,FALSE),
IF(C30="イ",VLOOKUP(A30,イ!$A:$C,3,FALSE),
IF(C30="ウ",HLOOKUP(A30,ウ!$1:$6,5,FALSE)&amp;HLOOKUP(A30,ウ!$1:$6,6,FALSE),
IF(C30="エ",VLOOKUP(A30,エ!$A:$E,5,FALSE),""))))</f>
        <v/>
      </c>
      <c r="F29" s="295"/>
      <c r="G29" s="283"/>
      <c r="H29" s="306"/>
      <c r="I29" s="276" t="s">
        <v>7792</v>
      </c>
      <c r="J29" s="289"/>
      <c r="K29" s="273"/>
      <c r="L29" s="291"/>
      <c r="M29" s="293"/>
      <c r="N29" s="295"/>
      <c r="O29" s="283"/>
      <c r="P29" s="285"/>
      <c r="Q29" s="297"/>
      <c r="R29" s="272" t="s">
        <v>7793</v>
      </c>
      <c r="S29" s="289" t="s">
        <v>7876</v>
      </c>
      <c r="T29" s="273" t="s">
        <v>7905</v>
      </c>
      <c r="U29" s="291" t="s">
        <v>7923</v>
      </c>
      <c r="V29" s="293" t="s">
        <v>7902</v>
      </c>
      <c r="W29" s="295" t="s">
        <v>7680</v>
      </c>
      <c r="X29" s="283" t="s">
        <v>7903</v>
      </c>
      <c r="Y29" s="285" t="s">
        <v>7904</v>
      </c>
      <c r="Z29" s="287" t="s">
        <v>7871</v>
      </c>
    </row>
    <row r="30" spans="1:26" s="170" customFormat="1" ht="18.600000000000001" customHeight="1" x14ac:dyDescent="0.45">
      <c r="A30" s="205"/>
      <c r="B30" s="290"/>
      <c r="C30" s="275"/>
      <c r="D30" s="292"/>
      <c r="E30" s="294"/>
      <c r="F30" s="296"/>
      <c r="G30" s="284"/>
      <c r="H30" s="309"/>
      <c r="I30" s="207"/>
      <c r="J30" s="290"/>
      <c r="K30" s="275"/>
      <c r="L30" s="292"/>
      <c r="M30" s="294"/>
      <c r="N30" s="296"/>
      <c r="O30" s="284"/>
      <c r="P30" s="286"/>
      <c r="Q30" s="298"/>
      <c r="R30" s="205">
        <v>383</v>
      </c>
      <c r="S30" s="290"/>
      <c r="T30" s="275" t="s">
        <v>7717</v>
      </c>
      <c r="U30" s="292"/>
      <c r="V30" s="294"/>
      <c r="W30" s="296"/>
      <c r="X30" s="284"/>
      <c r="Y30" s="286"/>
      <c r="Z30" s="288"/>
    </row>
    <row r="31" spans="1:26" s="170" customFormat="1" ht="18.600000000000001" customHeight="1" x14ac:dyDescent="0.45">
      <c r="A31" s="272" t="s">
        <v>7794</v>
      </c>
      <c r="B31" s="289"/>
      <c r="C31" s="273"/>
      <c r="D31" s="291" t="str">
        <f xml:space="preserve">
IF(C32="ア",VLOOKUP(A32,ア!$A:$C,2,FALSE),
IF(C32="イ",VLOOKUP(A32,イ!$A:$C,2,FALSE),
IF(C32="ウ",HLOOKUP(A32,ウ!$1:$6,4,FALSE),
IF(C32="エ",VLOOKUP(A32,エ!$A:$E,4,FALSE),""))))</f>
        <v/>
      </c>
      <c r="E31" s="293" t="str">
        <f xml:space="preserve">
IF(C32="ア",VLOOKUP(A32,ア!$A:$C,3,FALSE),
IF(C32="イ",VLOOKUP(A32,イ!$A:$C,3,FALSE),
IF(C32="ウ",HLOOKUP(A32,ウ!$1:$6,5,FALSE)&amp;HLOOKUP(A32,ウ!$1:$6,6,FALSE),
IF(C32="エ",VLOOKUP(A32,エ!$A:$E,5,FALSE),""))))</f>
        <v/>
      </c>
      <c r="F31" s="295"/>
      <c r="G31" s="283"/>
      <c r="H31" s="306"/>
      <c r="I31" s="276" t="s">
        <v>7795</v>
      </c>
      <c r="J31" s="289"/>
      <c r="K31" s="273"/>
      <c r="L31" s="291"/>
      <c r="M31" s="293"/>
      <c r="N31" s="295"/>
      <c r="O31" s="283"/>
      <c r="P31" s="285"/>
      <c r="Q31" s="297"/>
      <c r="R31" s="272" t="s">
        <v>7796</v>
      </c>
      <c r="S31" s="289" t="s">
        <v>7874</v>
      </c>
      <c r="T31" s="273" t="s">
        <v>7890</v>
      </c>
      <c r="U31" s="291" t="s">
        <v>7923</v>
      </c>
      <c r="V31" s="293" t="s">
        <v>7897</v>
      </c>
      <c r="W31" s="295" t="s">
        <v>7680</v>
      </c>
      <c r="X31" s="283" t="s">
        <v>7883</v>
      </c>
      <c r="Y31" s="285" t="s">
        <v>7880</v>
      </c>
      <c r="Z31" s="287" t="s">
        <v>7871</v>
      </c>
    </row>
    <row r="32" spans="1:26" s="170" customFormat="1" ht="18.600000000000001" customHeight="1" x14ac:dyDescent="0.45">
      <c r="A32" s="205"/>
      <c r="B32" s="290"/>
      <c r="C32" s="275"/>
      <c r="D32" s="292"/>
      <c r="E32" s="294"/>
      <c r="F32" s="296"/>
      <c r="G32" s="284"/>
      <c r="H32" s="309"/>
      <c r="I32" s="207"/>
      <c r="J32" s="290"/>
      <c r="K32" s="275"/>
      <c r="L32" s="292"/>
      <c r="M32" s="294"/>
      <c r="N32" s="296"/>
      <c r="O32" s="284"/>
      <c r="P32" s="286"/>
      <c r="Q32" s="298"/>
      <c r="R32" s="205">
        <v>384</v>
      </c>
      <c r="S32" s="290"/>
      <c r="T32" s="275" t="s">
        <v>7717</v>
      </c>
      <c r="U32" s="292"/>
      <c r="V32" s="294"/>
      <c r="W32" s="296"/>
      <c r="X32" s="284"/>
      <c r="Y32" s="286"/>
      <c r="Z32" s="288"/>
    </row>
    <row r="33" spans="1:26" s="170" customFormat="1" ht="18.600000000000001" customHeight="1" x14ac:dyDescent="0.45">
      <c r="A33" s="272" t="s">
        <v>7797</v>
      </c>
      <c r="B33" s="289"/>
      <c r="C33" s="273"/>
      <c r="D33" s="291" t="str">
        <f xml:space="preserve">
IF(C34="ア",VLOOKUP(A34,ア!$A:$C,2,FALSE),
IF(C34="イ",VLOOKUP(A34,イ!$A:$C,2,FALSE),
IF(C34="ウ",HLOOKUP(A34,ウ!$1:$6,4,FALSE),
IF(C34="エ",VLOOKUP(A34,エ!$A:$E,4,FALSE),""))))</f>
        <v/>
      </c>
      <c r="E33" s="293" t="str">
        <f xml:space="preserve">
IF(C34="ア",VLOOKUP(A34,ア!$A:$C,3,FALSE),
IF(C34="イ",VLOOKUP(A34,イ!$A:$C,3,FALSE),
IF(C34="ウ",HLOOKUP(A34,ウ!$1:$6,5,FALSE)&amp;HLOOKUP(A34,ウ!$1:$6,6,FALSE),
IF(C34="エ",VLOOKUP(A34,エ!$A:$E,5,FALSE),""))))</f>
        <v/>
      </c>
      <c r="F33" s="295"/>
      <c r="G33" s="283"/>
      <c r="H33" s="306"/>
      <c r="I33" s="276" t="s">
        <v>7798</v>
      </c>
      <c r="J33" s="289"/>
      <c r="K33" s="273"/>
      <c r="L33" s="291"/>
      <c r="M33" s="293"/>
      <c r="N33" s="295"/>
      <c r="O33" s="283"/>
      <c r="P33" s="285"/>
      <c r="Q33" s="297"/>
      <c r="R33" s="272" t="s">
        <v>7799</v>
      </c>
      <c r="S33" s="289" t="s">
        <v>7876</v>
      </c>
      <c r="T33" s="273" t="s">
        <v>7906</v>
      </c>
      <c r="U33" s="291" t="s">
        <v>7922</v>
      </c>
      <c r="V33" s="293" t="s">
        <v>7932</v>
      </c>
      <c r="W33" s="295" t="s">
        <v>7680</v>
      </c>
      <c r="X33" s="283" t="s">
        <v>7903</v>
      </c>
      <c r="Y33" s="285" t="s">
        <v>7904</v>
      </c>
      <c r="Z33" s="287" t="s">
        <v>7871</v>
      </c>
    </row>
    <row r="34" spans="1:26" s="170" customFormat="1" ht="18.600000000000001" customHeight="1" x14ac:dyDescent="0.45">
      <c r="A34" s="205"/>
      <c r="B34" s="290"/>
      <c r="C34" s="275"/>
      <c r="D34" s="292"/>
      <c r="E34" s="294"/>
      <c r="F34" s="296"/>
      <c r="G34" s="284"/>
      <c r="H34" s="309"/>
      <c r="I34" s="207"/>
      <c r="J34" s="290"/>
      <c r="K34" s="275"/>
      <c r="L34" s="292"/>
      <c r="M34" s="294"/>
      <c r="N34" s="296"/>
      <c r="O34" s="284"/>
      <c r="P34" s="286"/>
      <c r="Q34" s="298"/>
      <c r="R34" s="205">
        <v>382</v>
      </c>
      <c r="S34" s="290"/>
      <c r="T34" s="275" t="s">
        <v>7717</v>
      </c>
      <c r="U34" s="292"/>
      <c r="V34" s="294"/>
      <c r="W34" s="296"/>
      <c r="X34" s="284"/>
      <c r="Y34" s="286"/>
      <c r="Z34" s="288"/>
    </row>
    <row r="35" spans="1:26" s="170" customFormat="1" ht="18.600000000000001" customHeight="1" x14ac:dyDescent="0.45">
      <c r="A35" s="272" t="s">
        <v>7800</v>
      </c>
      <c r="B35" s="289"/>
      <c r="C35" s="273"/>
      <c r="D35" s="291" t="str">
        <f xml:space="preserve">
IF(C36="ア",VLOOKUP(A36,ア!$A:$C,2,FALSE),
IF(C36="イ",VLOOKUP(A36,イ!$A:$C,2,FALSE),
IF(C36="ウ",HLOOKUP(A36,ウ!$1:$6,4,FALSE),
IF(C36="エ",VLOOKUP(A36,エ!$A:$E,4,FALSE),""))))</f>
        <v/>
      </c>
      <c r="E35" s="293" t="str">
        <f xml:space="preserve">
IF(C36="ア",VLOOKUP(A36,ア!$A:$C,3,FALSE),
IF(C36="イ",VLOOKUP(A36,イ!$A:$C,3,FALSE),
IF(C36="ウ",HLOOKUP(A36,ウ!$1:$6,5,FALSE)&amp;HLOOKUP(A36,ウ!$1:$6,6,FALSE),
IF(C36="エ",VLOOKUP(A36,エ!$A:$E,5,FALSE),""))))</f>
        <v/>
      </c>
      <c r="F35" s="295"/>
      <c r="G35" s="283"/>
      <c r="H35" s="306"/>
      <c r="I35" s="276" t="s">
        <v>7801</v>
      </c>
      <c r="J35" s="289"/>
      <c r="K35" s="273"/>
      <c r="L35" s="291"/>
      <c r="M35" s="293"/>
      <c r="N35" s="295"/>
      <c r="O35" s="283"/>
      <c r="P35" s="285"/>
      <c r="Q35" s="297"/>
      <c r="R35" s="272" t="s">
        <v>7802</v>
      </c>
      <c r="S35" s="289"/>
      <c r="T35" s="273"/>
      <c r="U35" s="291"/>
      <c r="V35" s="293"/>
      <c r="W35" s="295"/>
      <c r="X35" s="283"/>
      <c r="Y35" s="285"/>
      <c r="Z35" s="287"/>
    </row>
    <row r="36" spans="1:26" s="170" customFormat="1" ht="18.600000000000001" customHeight="1" x14ac:dyDescent="0.45">
      <c r="A36" s="205"/>
      <c r="B36" s="290"/>
      <c r="C36" s="275"/>
      <c r="D36" s="292"/>
      <c r="E36" s="294"/>
      <c r="F36" s="296"/>
      <c r="G36" s="284"/>
      <c r="H36" s="309"/>
      <c r="I36" s="207"/>
      <c r="J36" s="290"/>
      <c r="K36" s="275"/>
      <c r="L36" s="292"/>
      <c r="M36" s="294"/>
      <c r="N36" s="296"/>
      <c r="O36" s="284"/>
      <c r="P36" s="286"/>
      <c r="Q36" s="298"/>
      <c r="R36" s="205"/>
      <c r="S36" s="290"/>
      <c r="T36" s="275"/>
      <c r="U36" s="292"/>
      <c r="V36" s="294"/>
      <c r="W36" s="296"/>
      <c r="X36" s="284"/>
      <c r="Y36" s="286"/>
      <c r="Z36" s="288"/>
    </row>
    <row r="37" spans="1:26" s="170" customFormat="1" ht="18.600000000000001" customHeight="1" x14ac:dyDescent="0.45">
      <c r="A37" s="272" t="s">
        <v>7803</v>
      </c>
      <c r="B37" s="289"/>
      <c r="C37" s="273"/>
      <c r="D37" s="291" t="str">
        <f xml:space="preserve">
IF(C38="ア",VLOOKUP(A38,ア!$A:$C,2,FALSE),
IF(C38="イ",VLOOKUP(A38,イ!$A:$C,2,FALSE),
IF(C38="ウ",HLOOKUP(A38,ウ!$1:$6,4,FALSE),
IF(C38="エ",VLOOKUP(A38,エ!$A:$E,4,FALSE),""))))</f>
        <v/>
      </c>
      <c r="E37" s="293" t="str">
        <f xml:space="preserve">
IF(C38="ア",VLOOKUP(A38,ア!$A:$C,3,FALSE),
IF(C38="イ",VLOOKUP(A38,イ!$A:$C,3,FALSE),
IF(C38="ウ",HLOOKUP(A38,ウ!$1:$6,5,FALSE)&amp;HLOOKUP(A38,ウ!$1:$6,6,FALSE),
IF(C38="エ",VLOOKUP(A38,エ!$A:$E,5,FALSE),""))))</f>
        <v/>
      </c>
      <c r="F37" s="295"/>
      <c r="G37" s="283"/>
      <c r="H37" s="306"/>
      <c r="I37" s="276" t="s">
        <v>7804</v>
      </c>
      <c r="J37" s="289"/>
      <c r="K37" s="273"/>
      <c r="L37" s="291"/>
      <c r="M37" s="293"/>
      <c r="N37" s="295"/>
      <c r="O37" s="283"/>
      <c r="P37" s="285"/>
      <c r="Q37" s="297"/>
      <c r="R37" s="272" t="s">
        <v>7805</v>
      </c>
      <c r="S37" s="289"/>
      <c r="T37" s="273"/>
      <c r="U37" s="291"/>
      <c r="V37" s="293"/>
      <c r="W37" s="295"/>
      <c r="X37" s="283"/>
      <c r="Y37" s="285"/>
      <c r="Z37" s="287"/>
    </row>
    <row r="38" spans="1:26" s="170" customFormat="1" ht="18.600000000000001" customHeight="1" x14ac:dyDescent="0.45">
      <c r="A38" s="205"/>
      <c r="B38" s="290"/>
      <c r="C38" s="275"/>
      <c r="D38" s="292"/>
      <c r="E38" s="294"/>
      <c r="F38" s="296"/>
      <c r="G38" s="284"/>
      <c r="H38" s="309"/>
      <c r="I38" s="207"/>
      <c r="J38" s="290"/>
      <c r="K38" s="275"/>
      <c r="L38" s="292"/>
      <c r="M38" s="294"/>
      <c r="N38" s="296"/>
      <c r="O38" s="284"/>
      <c r="P38" s="286"/>
      <c r="Q38" s="298"/>
      <c r="R38" s="205"/>
      <c r="S38" s="290"/>
      <c r="T38" s="275"/>
      <c r="U38" s="292"/>
      <c r="V38" s="294"/>
      <c r="W38" s="296"/>
      <c r="X38" s="284"/>
      <c r="Y38" s="286"/>
      <c r="Z38" s="288"/>
    </row>
    <row r="39" spans="1:26" s="170" customFormat="1" ht="18.600000000000001" customHeight="1" x14ac:dyDescent="0.45">
      <c r="A39" s="272" t="s">
        <v>7806</v>
      </c>
      <c r="B39" s="289"/>
      <c r="C39" s="273"/>
      <c r="D39" s="291" t="str">
        <f xml:space="preserve">
IF(C40="ア",VLOOKUP(A40,ア!$A:$C,2,FALSE),
IF(C40="イ",VLOOKUP(A40,イ!$A:$C,2,FALSE),
IF(C40="ウ",HLOOKUP(A40,ウ!$1:$6,4,FALSE),
IF(C40="エ",VLOOKUP(A40,エ!$A:$E,4,FALSE),""))))</f>
        <v/>
      </c>
      <c r="E39" s="293" t="str">
        <f xml:space="preserve">
IF(C40="ア",VLOOKUP(A40,ア!$A:$C,3,FALSE),
IF(C40="イ",VLOOKUP(A40,イ!$A:$C,3,FALSE),
IF(C40="ウ",HLOOKUP(A40,ウ!$1:$6,5,FALSE)&amp;HLOOKUP(A40,ウ!$1:$6,6,FALSE),
IF(C40="エ",VLOOKUP(A40,エ!$A:$E,5,FALSE),""))))</f>
        <v/>
      </c>
      <c r="F39" s="295"/>
      <c r="G39" s="283"/>
      <c r="H39" s="306"/>
      <c r="I39" s="276" t="s">
        <v>7807</v>
      </c>
      <c r="J39" s="289"/>
      <c r="K39" s="273"/>
      <c r="L39" s="291"/>
      <c r="M39" s="293"/>
      <c r="N39" s="295"/>
      <c r="O39" s="283"/>
      <c r="P39" s="306"/>
      <c r="Q39" s="297"/>
      <c r="R39" s="272" t="s">
        <v>7808</v>
      </c>
      <c r="S39" s="289"/>
      <c r="T39" s="273"/>
      <c r="U39" s="291"/>
      <c r="V39" s="293"/>
      <c r="W39" s="295"/>
      <c r="X39" s="283"/>
      <c r="Y39" s="285"/>
      <c r="Z39" s="287"/>
    </row>
    <row r="40" spans="1:26" s="170" customFormat="1" ht="18.600000000000001" customHeight="1" x14ac:dyDescent="0.45">
      <c r="A40" s="205"/>
      <c r="B40" s="290"/>
      <c r="C40" s="275"/>
      <c r="D40" s="292"/>
      <c r="E40" s="294"/>
      <c r="F40" s="296"/>
      <c r="G40" s="284"/>
      <c r="H40" s="309"/>
      <c r="I40" s="207"/>
      <c r="J40" s="290"/>
      <c r="K40" s="275"/>
      <c r="L40" s="292"/>
      <c r="M40" s="294"/>
      <c r="N40" s="296"/>
      <c r="O40" s="284"/>
      <c r="P40" s="309"/>
      <c r="Q40" s="298"/>
      <c r="R40" s="205"/>
      <c r="S40" s="290"/>
      <c r="T40" s="275"/>
      <c r="U40" s="292"/>
      <c r="V40" s="294"/>
      <c r="W40" s="296"/>
      <c r="X40" s="284"/>
      <c r="Y40" s="286"/>
      <c r="Z40" s="288"/>
    </row>
    <row r="41" spans="1:26" s="170" customFormat="1" ht="18.600000000000001" customHeight="1" x14ac:dyDescent="0.45">
      <c r="A41" s="272" t="s">
        <v>7809</v>
      </c>
      <c r="B41" s="289"/>
      <c r="C41" s="273"/>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83"/>
      <c r="H41" s="306"/>
      <c r="I41" s="276" t="s">
        <v>7810</v>
      </c>
      <c r="J41" s="289"/>
      <c r="K41" s="273"/>
      <c r="L41" s="323"/>
      <c r="M41" s="325"/>
      <c r="N41" s="295"/>
      <c r="O41" s="283"/>
      <c r="P41" s="285"/>
      <c r="Q41" s="297"/>
      <c r="R41" s="272" t="s">
        <v>7811</v>
      </c>
      <c r="S41" s="289"/>
      <c r="T41" s="273"/>
      <c r="U41" s="291"/>
      <c r="V41" s="293"/>
      <c r="W41" s="295"/>
      <c r="X41" s="283"/>
      <c r="Y41" s="285"/>
      <c r="Z41" s="287"/>
    </row>
    <row r="42" spans="1:26" s="170" customFormat="1" ht="18.600000000000001" customHeight="1" x14ac:dyDescent="0.45">
      <c r="A42" s="205"/>
      <c r="B42" s="290"/>
      <c r="C42" s="275"/>
      <c r="D42" s="292"/>
      <c r="E42" s="294"/>
      <c r="F42" s="296"/>
      <c r="G42" s="284"/>
      <c r="H42" s="309"/>
      <c r="I42" s="207"/>
      <c r="J42" s="290"/>
      <c r="K42" s="275"/>
      <c r="L42" s="324"/>
      <c r="M42" s="326"/>
      <c r="N42" s="296"/>
      <c r="O42" s="284"/>
      <c r="P42" s="286"/>
      <c r="Q42" s="298"/>
      <c r="R42" s="205"/>
      <c r="S42" s="290"/>
      <c r="T42" s="275"/>
      <c r="U42" s="292"/>
      <c r="V42" s="294"/>
      <c r="W42" s="296"/>
      <c r="X42" s="284"/>
      <c r="Y42" s="286"/>
      <c r="Z42" s="288"/>
    </row>
    <row r="43" spans="1:26" s="170" customFormat="1" ht="18.600000000000001" customHeight="1" x14ac:dyDescent="0.45">
      <c r="A43" s="272" t="s">
        <v>7812</v>
      </c>
      <c r="B43" s="289"/>
      <c r="C43" s="273"/>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83"/>
      <c r="H43" s="306"/>
      <c r="I43" s="276" t="s">
        <v>7813</v>
      </c>
      <c r="J43" s="289"/>
      <c r="K43" s="273"/>
      <c r="L43" s="291"/>
      <c r="M43" s="293"/>
      <c r="N43" s="295"/>
      <c r="O43" s="283"/>
      <c r="P43" s="285"/>
      <c r="Q43" s="297"/>
      <c r="R43" s="272" t="s">
        <v>7814</v>
      </c>
      <c r="S43" s="289"/>
      <c r="T43" s="273"/>
      <c r="U43" s="291"/>
      <c r="V43" s="293"/>
      <c r="W43" s="295"/>
      <c r="X43" s="283"/>
      <c r="Y43" s="285"/>
      <c r="Z43" s="287"/>
    </row>
    <row r="44" spans="1:26" s="170" customFormat="1" ht="18.600000000000001" customHeight="1" x14ac:dyDescent="0.45">
      <c r="A44" s="205"/>
      <c r="B44" s="290"/>
      <c r="C44" s="275"/>
      <c r="D44" s="292"/>
      <c r="E44" s="294"/>
      <c r="F44" s="296"/>
      <c r="G44" s="284"/>
      <c r="H44" s="309"/>
      <c r="I44" s="207"/>
      <c r="J44" s="290"/>
      <c r="K44" s="275"/>
      <c r="L44" s="292"/>
      <c r="M44" s="294"/>
      <c r="N44" s="296"/>
      <c r="O44" s="284"/>
      <c r="P44" s="286"/>
      <c r="Q44" s="298"/>
      <c r="R44" s="205"/>
      <c r="S44" s="290"/>
      <c r="T44" s="275"/>
      <c r="U44" s="292"/>
      <c r="V44" s="294"/>
      <c r="W44" s="296"/>
      <c r="X44" s="284"/>
      <c r="Y44" s="286"/>
      <c r="Z44" s="288"/>
    </row>
    <row r="45" spans="1:26" s="170" customFormat="1" ht="18.600000000000001" customHeight="1" x14ac:dyDescent="0.45">
      <c r="A45" s="272" t="s">
        <v>7815</v>
      </c>
      <c r="B45" s="289"/>
      <c r="C45" s="273"/>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83"/>
      <c r="H45" s="306"/>
      <c r="I45" s="280" t="s">
        <v>7816</v>
      </c>
      <c r="J45" s="310"/>
      <c r="K45" s="279"/>
      <c r="L45" s="311" t="str">
        <f xml:space="preserve">
IF(K46="ア",VLOOKUP(I46,ア!$A:$C,2,FALSE),
IF(K46="イ",VLOOKUP(I46,イ!$A:$C,2,FALSE),
IF(K46="ウ",HLOOKUP(I46,ウ!$1:$6,4,FALSE),
IF(K46="エ",VLOOKUP(I46,エ!$A:$E,4,FALSE),""))))</f>
        <v/>
      </c>
      <c r="M45" s="312" t="str">
        <f xml:space="preserve">
IF(K46="ア",VLOOKUP(I46,ア!$A:$C,3,FALSE),
IF(K46="イ",VLOOKUP(I46,イ!$A:$C,3,FALSE),
IF(K46="ウ",HLOOKUP(I46,ウ!$1:$6,5,FALSE)&amp;HLOOKUP(I46,ウ!$1:$6,6,FALSE),
IF(K46="エ",VLOOKUP(I46,エ!$A:$E,5,FALSE),""))))</f>
        <v/>
      </c>
      <c r="N45" s="313"/>
      <c r="O45" s="283"/>
      <c r="P45" s="306"/>
      <c r="Q45" s="297"/>
      <c r="R45" s="272" t="s">
        <v>7817</v>
      </c>
      <c r="S45" s="289"/>
      <c r="T45" s="273"/>
      <c r="U45" s="291"/>
      <c r="V45" s="293"/>
      <c r="W45" s="295"/>
      <c r="X45" s="283"/>
      <c r="Y45" s="285"/>
      <c r="Z45" s="287"/>
    </row>
    <row r="46" spans="1:26" s="167" customFormat="1" ht="18.600000000000001" customHeight="1" thickBot="1" x14ac:dyDescent="0.2">
      <c r="A46" s="206"/>
      <c r="B46" s="304"/>
      <c r="C46" s="277"/>
      <c r="D46" s="305"/>
      <c r="E46" s="299"/>
      <c r="F46" s="300"/>
      <c r="G46" s="301"/>
      <c r="H46" s="307"/>
      <c r="I46" s="208"/>
      <c r="J46" s="304"/>
      <c r="K46" s="277"/>
      <c r="L46" s="305"/>
      <c r="M46" s="299"/>
      <c r="N46" s="300"/>
      <c r="O46" s="301"/>
      <c r="P46" s="307"/>
      <c r="Q46" s="308"/>
      <c r="R46" s="206"/>
      <c r="S46" s="304"/>
      <c r="T46" s="277"/>
      <c r="U46" s="305"/>
      <c r="V46" s="299"/>
      <c r="W46" s="300"/>
      <c r="X46" s="301"/>
      <c r="Y46" s="302"/>
      <c r="Z46" s="303"/>
    </row>
    <row r="47" spans="1:26" s="170" customFormat="1" ht="18.600000000000001" customHeight="1" x14ac:dyDescent="0.45">
      <c r="A47" s="278" t="s">
        <v>7818</v>
      </c>
      <c r="B47" s="310"/>
      <c r="C47" s="279"/>
      <c r="D47" s="311" t="str">
        <f xml:space="preserve">
IF(C48="ア",VLOOKUP(A48,ア!$A:$C,2,FALSE),
IF(C48="イ",VLOOKUP(A48,イ!$A:$C,2,FALSE),
IF(C48="ウ",HLOOKUP(A48,ウ!$1:$6,4,FALSE),
IF(C48="エ",VLOOKUP(A48,エ!$A:$E,4,FALSE),""))))</f>
        <v/>
      </c>
      <c r="E47" s="312" t="str">
        <f xml:space="preserve">
IF(C48="ア",VLOOKUP(A48,ア!$A:$C,3,FALSE),
IF(C48="イ",VLOOKUP(A48,イ!$A:$C,3,FALSE),
IF(C48="ウ",HLOOKUP(A48,ウ!$1:$6,5,FALSE)&amp;HLOOKUP(A48,ウ!$1:$6,6,FALSE),
IF(C48="エ",VLOOKUP(A48,エ!$A:$E,5,FALSE),""))))</f>
        <v/>
      </c>
      <c r="F47" s="313"/>
      <c r="G47" s="314"/>
      <c r="H47" s="317"/>
      <c r="I47" s="280" t="s">
        <v>1955</v>
      </c>
      <c r="J47" s="310"/>
      <c r="K47" s="279"/>
      <c r="L47" s="311" t="str">
        <f xml:space="preserve">
IF(K48="ア",VLOOKUP(I48,ア!$A:$C,2,FALSE),
IF(K48="イ",VLOOKUP(I48,イ!$A:$C,2,FALSE),
IF(K48="ウ",HLOOKUP(I48,ウ!$1:$6,4,FALSE),
IF(K48="エ",VLOOKUP(I48,エ!$A:$E,4,FALSE),""))))</f>
        <v/>
      </c>
      <c r="M47" s="312" t="str">
        <f xml:space="preserve">
IF(K48="ア",VLOOKUP(I48,ア!$A:$C,3,FALSE),
IF(K48="イ",VLOOKUP(I48,イ!$A:$C,3,FALSE),
IF(K48="ウ",HLOOKUP(I48,ウ!$1:$6,5,FALSE)&amp;HLOOKUP(I48,ウ!$1:$6,6,FALSE),
IF(K48="エ",VLOOKUP(I48,エ!$A:$E,5,FALSE),""))))</f>
        <v/>
      </c>
      <c r="N47" s="313"/>
      <c r="O47" s="314"/>
      <c r="P47" s="317"/>
      <c r="Q47" s="318"/>
      <c r="R47" s="278" t="s">
        <v>1970</v>
      </c>
      <c r="S47" s="310"/>
      <c r="T47" s="279"/>
      <c r="U47" s="320" t="str">
        <f xml:space="preserve">
IF(T48="ア",VLOOKUP(R48,ア!$A:$C,2,FALSE),
IF(T48="イ",VLOOKUP(R48,イ!$A:$C,2,FALSE),
IF(T48="ウ",HLOOKUP(R48,ウ!$1:$6,4,FALSE),
IF(T48="エ",VLOOKUP(R48,エ!$A:$E,4,FALSE),""))))</f>
        <v/>
      </c>
      <c r="V47" s="319" t="str">
        <f xml:space="preserve">
IF(T48="ア",VLOOKUP(R48,ア!$A:$C,3,FALSE),
IF(T48="イ",VLOOKUP(R48,イ!$A:$C,3,FALSE),
IF(T48="ウ",HLOOKUP(R48,ウ!$1:$6,5,FALSE)&amp;HLOOKUP(R48,ウ!$1:$6,6,FALSE),
IF(T48="エ",VLOOKUP(R48,エ!$A:$E,5,FALSE),""))))</f>
        <v/>
      </c>
      <c r="W47" s="313"/>
      <c r="X47" s="314"/>
      <c r="Y47" s="315"/>
      <c r="Z47" s="316"/>
    </row>
    <row r="48" spans="1:26" s="170" customFormat="1" ht="18.600000000000001" customHeight="1" x14ac:dyDescent="0.45">
      <c r="A48" s="205"/>
      <c r="B48" s="290"/>
      <c r="C48" s="275"/>
      <c r="D48" s="292"/>
      <c r="E48" s="294"/>
      <c r="F48" s="296"/>
      <c r="G48" s="284"/>
      <c r="H48" s="309"/>
      <c r="I48" s="207"/>
      <c r="J48" s="290"/>
      <c r="K48" s="275"/>
      <c r="L48" s="292"/>
      <c r="M48" s="294"/>
      <c r="N48" s="296"/>
      <c r="O48" s="284"/>
      <c r="P48" s="309"/>
      <c r="Q48" s="298"/>
      <c r="R48" s="205"/>
      <c r="S48" s="290"/>
      <c r="T48" s="275"/>
      <c r="U48" s="292"/>
      <c r="V48" s="294"/>
      <c r="W48" s="296"/>
      <c r="X48" s="284"/>
      <c r="Y48" s="286"/>
      <c r="Z48" s="288"/>
    </row>
    <row r="49" spans="1:26" s="170" customFormat="1" ht="18.600000000000001" customHeight="1" x14ac:dyDescent="0.45">
      <c r="A49" s="272" t="s">
        <v>7819</v>
      </c>
      <c r="B49" s="289"/>
      <c r="C49" s="273"/>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83"/>
      <c r="H49" s="306"/>
      <c r="I49" s="276" t="s">
        <v>1956</v>
      </c>
      <c r="J49" s="289"/>
      <c r="K49" s="273"/>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83"/>
      <c r="P49" s="306"/>
      <c r="Q49" s="297"/>
      <c r="R49" s="272" t="s">
        <v>1971</v>
      </c>
      <c r="S49" s="289"/>
      <c r="T49" s="273"/>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83"/>
      <c r="Y49" s="285"/>
      <c r="Z49" s="287"/>
    </row>
    <row r="50" spans="1:26" s="170" customFormat="1" ht="18.600000000000001" customHeight="1" x14ac:dyDescent="0.45">
      <c r="A50" s="205"/>
      <c r="B50" s="290"/>
      <c r="C50" s="275"/>
      <c r="D50" s="292"/>
      <c r="E50" s="294"/>
      <c r="F50" s="296"/>
      <c r="G50" s="284"/>
      <c r="H50" s="309"/>
      <c r="I50" s="207"/>
      <c r="J50" s="290"/>
      <c r="K50" s="275"/>
      <c r="L50" s="292"/>
      <c r="M50" s="294"/>
      <c r="N50" s="296"/>
      <c r="O50" s="284"/>
      <c r="P50" s="309"/>
      <c r="Q50" s="298"/>
      <c r="R50" s="205"/>
      <c r="S50" s="290"/>
      <c r="T50" s="275"/>
      <c r="U50" s="292"/>
      <c r="V50" s="294"/>
      <c r="W50" s="296"/>
      <c r="X50" s="284"/>
      <c r="Y50" s="286"/>
      <c r="Z50" s="288"/>
    </row>
    <row r="51" spans="1:26" s="170" customFormat="1" ht="18.600000000000001" customHeight="1" x14ac:dyDescent="0.45">
      <c r="A51" s="272" t="s">
        <v>7820</v>
      </c>
      <c r="B51" s="289"/>
      <c r="C51" s="273"/>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83"/>
      <c r="H51" s="306"/>
      <c r="I51" s="276" t="s">
        <v>1957</v>
      </c>
      <c r="J51" s="289"/>
      <c r="K51" s="273"/>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83"/>
      <c r="P51" s="306"/>
      <c r="Q51" s="297"/>
      <c r="R51" s="272" t="s">
        <v>1972</v>
      </c>
      <c r="S51" s="289"/>
      <c r="T51" s="273"/>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83"/>
      <c r="Y51" s="285"/>
      <c r="Z51" s="287"/>
    </row>
    <row r="52" spans="1:26" s="170" customFormat="1" ht="18.600000000000001" customHeight="1" x14ac:dyDescent="0.45">
      <c r="A52" s="205"/>
      <c r="B52" s="290"/>
      <c r="C52" s="275"/>
      <c r="D52" s="292"/>
      <c r="E52" s="294"/>
      <c r="F52" s="296"/>
      <c r="G52" s="284"/>
      <c r="H52" s="309"/>
      <c r="I52" s="207"/>
      <c r="J52" s="290"/>
      <c r="K52" s="275"/>
      <c r="L52" s="292"/>
      <c r="M52" s="294"/>
      <c r="N52" s="296"/>
      <c r="O52" s="284"/>
      <c r="P52" s="309"/>
      <c r="Q52" s="298"/>
      <c r="R52" s="205"/>
      <c r="S52" s="290"/>
      <c r="T52" s="275"/>
      <c r="U52" s="292"/>
      <c r="V52" s="294"/>
      <c r="W52" s="296"/>
      <c r="X52" s="284"/>
      <c r="Y52" s="286"/>
      <c r="Z52" s="288"/>
    </row>
    <row r="53" spans="1:26" s="170" customFormat="1" ht="18.600000000000001" customHeight="1" x14ac:dyDescent="0.45">
      <c r="A53" s="272" t="s">
        <v>1953</v>
      </c>
      <c r="B53" s="289"/>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83"/>
      <c r="H53" s="306"/>
      <c r="I53" s="276" t="s">
        <v>1958</v>
      </c>
      <c r="J53" s="289"/>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83"/>
      <c r="P53" s="306"/>
      <c r="Q53" s="297"/>
      <c r="R53" s="272" t="s">
        <v>1973</v>
      </c>
      <c r="S53" s="289"/>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83"/>
      <c r="Y53" s="285"/>
      <c r="Z53" s="287"/>
    </row>
    <row r="54" spans="1:26" s="170" customFormat="1" ht="18.600000000000001" customHeight="1" x14ac:dyDescent="0.45">
      <c r="A54" s="205"/>
      <c r="B54" s="290"/>
      <c r="C54" s="275"/>
      <c r="D54" s="292"/>
      <c r="E54" s="294"/>
      <c r="F54" s="296"/>
      <c r="G54" s="284"/>
      <c r="H54" s="309"/>
      <c r="I54" s="207"/>
      <c r="J54" s="290"/>
      <c r="K54" s="275"/>
      <c r="L54" s="292"/>
      <c r="M54" s="294"/>
      <c r="N54" s="296"/>
      <c r="O54" s="284"/>
      <c r="P54" s="309"/>
      <c r="Q54" s="298"/>
      <c r="R54" s="205"/>
      <c r="S54" s="290"/>
      <c r="T54" s="275"/>
      <c r="U54" s="292"/>
      <c r="V54" s="294"/>
      <c r="W54" s="296"/>
      <c r="X54" s="284"/>
      <c r="Y54" s="286"/>
      <c r="Z54" s="288"/>
    </row>
    <row r="55" spans="1:26" s="170" customFormat="1" ht="18.600000000000001" customHeight="1" x14ac:dyDescent="0.45">
      <c r="A55" s="272" t="s">
        <v>1954</v>
      </c>
      <c r="B55" s="289"/>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83"/>
      <c r="H55" s="306"/>
      <c r="I55" s="276" t="s">
        <v>1959</v>
      </c>
      <c r="J55" s="289"/>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83"/>
      <c r="P55" s="306"/>
      <c r="Q55" s="297"/>
      <c r="R55" s="272" t="s">
        <v>1974</v>
      </c>
      <c r="S55" s="289"/>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83"/>
      <c r="Y55" s="285"/>
      <c r="Z55" s="287"/>
    </row>
    <row r="56" spans="1:26" s="170" customFormat="1" ht="18.600000000000001" customHeight="1" x14ac:dyDescent="0.45">
      <c r="A56" s="205"/>
      <c r="B56" s="290"/>
      <c r="C56" s="275"/>
      <c r="D56" s="292"/>
      <c r="E56" s="294"/>
      <c r="F56" s="296"/>
      <c r="G56" s="284"/>
      <c r="H56" s="309"/>
      <c r="I56" s="207"/>
      <c r="J56" s="290"/>
      <c r="K56" s="275"/>
      <c r="L56" s="292"/>
      <c r="M56" s="294"/>
      <c r="N56" s="296"/>
      <c r="O56" s="284"/>
      <c r="P56" s="309"/>
      <c r="Q56" s="298"/>
      <c r="R56" s="205"/>
      <c r="S56" s="290"/>
      <c r="T56" s="275"/>
      <c r="U56" s="292"/>
      <c r="V56" s="294"/>
      <c r="W56" s="296"/>
      <c r="X56" s="284"/>
      <c r="Y56" s="286"/>
      <c r="Z56" s="288"/>
    </row>
    <row r="57" spans="1:26" s="170" customFormat="1" ht="18.600000000000001" customHeight="1" x14ac:dyDescent="0.45">
      <c r="A57" s="272" t="s">
        <v>7821</v>
      </c>
      <c r="B57" s="289"/>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83"/>
      <c r="H57" s="306"/>
      <c r="I57" s="276" t="s">
        <v>1960</v>
      </c>
      <c r="J57" s="289"/>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83"/>
      <c r="P57" s="306"/>
      <c r="Q57" s="297"/>
      <c r="R57" s="272" t="s">
        <v>1975</v>
      </c>
      <c r="S57" s="289"/>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83"/>
      <c r="Y57" s="285"/>
      <c r="Z57" s="287"/>
    </row>
    <row r="58" spans="1:26" s="170" customFormat="1" ht="18.600000000000001" customHeight="1" x14ac:dyDescent="0.45">
      <c r="A58" s="205"/>
      <c r="B58" s="290"/>
      <c r="C58" s="275"/>
      <c r="D58" s="292"/>
      <c r="E58" s="294"/>
      <c r="F58" s="296"/>
      <c r="G58" s="284"/>
      <c r="H58" s="309"/>
      <c r="I58" s="207"/>
      <c r="J58" s="290"/>
      <c r="K58" s="275"/>
      <c r="L58" s="292"/>
      <c r="M58" s="294"/>
      <c r="N58" s="296"/>
      <c r="O58" s="284"/>
      <c r="P58" s="309"/>
      <c r="Q58" s="298"/>
      <c r="R58" s="205"/>
      <c r="S58" s="290"/>
      <c r="T58" s="275"/>
      <c r="U58" s="292"/>
      <c r="V58" s="294"/>
      <c r="W58" s="296"/>
      <c r="X58" s="284"/>
      <c r="Y58" s="286"/>
      <c r="Z58" s="288"/>
    </row>
    <row r="59" spans="1:26" s="170" customFormat="1" ht="18.600000000000001" customHeight="1" x14ac:dyDescent="0.45">
      <c r="A59" s="272" t="s">
        <v>7822</v>
      </c>
      <c r="B59" s="289"/>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83"/>
      <c r="H59" s="306"/>
      <c r="I59" s="276" t="s">
        <v>1961</v>
      </c>
      <c r="J59" s="289"/>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83"/>
      <c r="P59" s="306"/>
      <c r="Q59" s="297"/>
      <c r="R59" s="272" t="s">
        <v>1976</v>
      </c>
      <c r="S59" s="289"/>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83"/>
      <c r="Y59" s="285"/>
      <c r="Z59" s="287"/>
    </row>
    <row r="60" spans="1:26" s="170" customFormat="1" ht="18.600000000000001" customHeight="1" x14ac:dyDescent="0.45">
      <c r="A60" s="205"/>
      <c r="B60" s="290"/>
      <c r="C60" s="275"/>
      <c r="D60" s="292"/>
      <c r="E60" s="294"/>
      <c r="F60" s="296"/>
      <c r="G60" s="284"/>
      <c r="H60" s="309"/>
      <c r="I60" s="207"/>
      <c r="J60" s="290"/>
      <c r="K60" s="275"/>
      <c r="L60" s="292"/>
      <c r="M60" s="294"/>
      <c r="N60" s="296"/>
      <c r="O60" s="284"/>
      <c r="P60" s="309"/>
      <c r="Q60" s="298"/>
      <c r="R60" s="205"/>
      <c r="S60" s="290"/>
      <c r="T60" s="275"/>
      <c r="U60" s="292"/>
      <c r="V60" s="294"/>
      <c r="W60" s="296"/>
      <c r="X60" s="284"/>
      <c r="Y60" s="286"/>
      <c r="Z60" s="288"/>
    </row>
    <row r="61" spans="1:26" s="170" customFormat="1" ht="18.600000000000001" customHeight="1" x14ac:dyDescent="0.45">
      <c r="A61" s="272" t="s">
        <v>7823</v>
      </c>
      <c r="B61" s="289"/>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83"/>
      <c r="H61" s="306"/>
      <c r="I61" s="276" t="s">
        <v>1962</v>
      </c>
      <c r="J61" s="289"/>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83"/>
      <c r="P61" s="306"/>
      <c r="Q61" s="297"/>
      <c r="R61" s="272" t="s">
        <v>1977</v>
      </c>
      <c r="S61" s="289"/>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83"/>
      <c r="Y61" s="285"/>
      <c r="Z61" s="287"/>
    </row>
    <row r="62" spans="1:26" s="170" customFormat="1" ht="18.600000000000001" customHeight="1" x14ac:dyDescent="0.45">
      <c r="A62" s="205"/>
      <c r="B62" s="290"/>
      <c r="C62" s="275"/>
      <c r="D62" s="292"/>
      <c r="E62" s="294"/>
      <c r="F62" s="296"/>
      <c r="G62" s="284"/>
      <c r="H62" s="309"/>
      <c r="I62" s="207"/>
      <c r="J62" s="290"/>
      <c r="K62" s="275"/>
      <c r="L62" s="292"/>
      <c r="M62" s="294"/>
      <c r="N62" s="296"/>
      <c r="O62" s="284"/>
      <c r="P62" s="309"/>
      <c r="Q62" s="298"/>
      <c r="R62" s="205"/>
      <c r="S62" s="290"/>
      <c r="T62" s="275"/>
      <c r="U62" s="292"/>
      <c r="V62" s="294"/>
      <c r="W62" s="296"/>
      <c r="X62" s="284"/>
      <c r="Y62" s="286"/>
      <c r="Z62" s="288"/>
    </row>
    <row r="63" spans="1:26" s="170" customFormat="1" ht="18.600000000000001" customHeight="1" x14ac:dyDescent="0.45">
      <c r="A63" s="272" t="s">
        <v>7824</v>
      </c>
      <c r="B63" s="289"/>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83"/>
      <c r="H63" s="306"/>
      <c r="I63" s="276" t="s">
        <v>1963</v>
      </c>
      <c r="J63" s="289"/>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83"/>
      <c r="P63" s="306"/>
      <c r="Q63" s="297"/>
      <c r="R63" s="272" t="s">
        <v>1978</v>
      </c>
      <c r="S63" s="289"/>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83"/>
      <c r="Y63" s="285"/>
      <c r="Z63" s="287"/>
    </row>
    <row r="64" spans="1:26" s="170" customFormat="1" ht="18.600000000000001" customHeight="1" x14ac:dyDescent="0.45">
      <c r="A64" s="205"/>
      <c r="B64" s="290"/>
      <c r="C64" s="275"/>
      <c r="D64" s="292"/>
      <c r="E64" s="294"/>
      <c r="F64" s="296"/>
      <c r="G64" s="284"/>
      <c r="H64" s="309"/>
      <c r="I64" s="207"/>
      <c r="J64" s="290"/>
      <c r="K64" s="275"/>
      <c r="L64" s="292"/>
      <c r="M64" s="294"/>
      <c r="N64" s="296"/>
      <c r="O64" s="284"/>
      <c r="P64" s="309"/>
      <c r="Q64" s="298"/>
      <c r="R64" s="205"/>
      <c r="S64" s="290"/>
      <c r="T64" s="275"/>
      <c r="U64" s="292"/>
      <c r="V64" s="294"/>
      <c r="W64" s="296"/>
      <c r="X64" s="284"/>
      <c r="Y64" s="286"/>
      <c r="Z64" s="288"/>
    </row>
    <row r="65" spans="1:26" s="170" customFormat="1" ht="18.600000000000001" customHeight="1" x14ac:dyDescent="0.45">
      <c r="A65" s="272" t="s">
        <v>7825</v>
      </c>
      <c r="B65" s="289"/>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83"/>
      <c r="H65" s="306"/>
      <c r="I65" s="276" t="s">
        <v>1964</v>
      </c>
      <c r="J65" s="289"/>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83"/>
      <c r="P65" s="306"/>
      <c r="Q65" s="297"/>
      <c r="R65" s="272" t="s">
        <v>1979</v>
      </c>
      <c r="S65" s="289"/>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83"/>
      <c r="Y65" s="285"/>
      <c r="Z65" s="287"/>
    </row>
    <row r="66" spans="1:26" s="170" customFormat="1" ht="18.600000000000001" customHeight="1" x14ac:dyDescent="0.45">
      <c r="A66" s="205"/>
      <c r="B66" s="290"/>
      <c r="C66" s="275"/>
      <c r="D66" s="292"/>
      <c r="E66" s="294"/>
      <c r="F66" s="296"/>
      <c r="G66" s="284"/>
      <c r="H66" s="309"/>
      <c r="I66" s="207"/>
      <c r="J66" s="290"/>
      <c r="K66" s="275"/>
      <c r="L66" s="292"/>
      <c r="M66" s="294"/>
      <c r="N66" s="296"/>
      <c r="O66" s="284"/>
      <c r="P66" s="309"/>
      <c r="Q66" s="298"/>
      <c r="R66" s="205"/>
      <c r="S66" s="290"/>
      <c r="T66" s="275"/>
      <c r="U66" s="292"/>
      <c r="V66" s="294"/>
      <c r="W66" s="296"/>
      <c r="X66" s="284"/>
      <c r="Y66" s="286"/>
      <c r="Z66" s="288"/>
    </row>
    <row r="67" spans="1:26" s="170" customFormat="1" ht="18.600000000000001" customHeight="1" x14ac:dyDescent="0.45">
      <c r="A67" s="272" t="s">
        <v>7826</v>
      </c>
      <c r="B67" s="289"/>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83"/>
      <c r="H67" s="306"/>
      <c r="I67" s="276" t="s">
        <v>1965</v>
      </c>
      <c r="J67" s="289"/>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83"/>
      <c r="P67" s="306"/>
      <c r="Q67" s="297"/>
      <c r="R67" s="272" t="s">
        <v>1980</v>
      </c>
      <c r="S67" s="289"/>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83"/>
      <c r="Y67" s="285"/>
      <c r="Z67" s="287"/>
    </row>
    <row r="68" spans="1:26" s="170" customFormat="1" ht="18.600000000000001" customHeight="1" x14ac:dyDescent="0.45">
      <c r="A68" s="205"/>
      <c r="B68" s="290"/>
      <c r="C68" s="275"/>
      <c r="D68" s="292"/>
      <c r="E68" s="294"/>
      <c r="F68" s="296"/>
      <c r="G68" s="284"/>
      <c r="H68" s="309"/>
      <c r="I68" s="207"/>
      <c r="J68" s="290"/>
      <c r="K68" s="275"/>
      <c r="L68" s="292"/>
      <c r="M68" s="294"/>
      <c r="N68" s="296"/>
      <c r="O68" s="284"/>
      <c r="P68" s="309"/>
      <c r="Q68" s="298"/>
      <c r="R68" s="205"/>
      <c r="S68" s="290"/>
      <c r="T68" s="275"/>
      <c r="U68" s="292"/>
      <c r="V68" s="294"/>
      <c r="W68" s="296"/>
      <c r="X68" s="284"/>
      <c r="Y68" s="286"/>
      <c r="Z68" s="288"/>
    </row>
    <row r="69" spans="1:26" s="170" customFormat="1" ht="18.600000000000001" customHeight="1" x14ac:dyDescent="0.45">
      <c r="A69" s="272" t="s">
        <v>7827</v>
      </c>
      <c r="B69" s="289"/>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83"/>
      <c r="H69" s="306"/>
      <c r="I69" s="276" t="s">
        <v>1966</v>
      </c>
      <c r="J69" s="289"/>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83"/>
      <c r="P69" s="306"/>
      <c r="Q69" s="297"/>
      <c r="R69" s="272" t="s">
        <v>1981</v>
      </c>
      <c r="S69" s="289"/>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83"/>
      <c r="Y69" s="285"/>
      <c r="Z69" s="287"/>
    </row>
    <row r="70" spans="1:26" s="170" customFormat="1" ht="18.600000000000001" customHeight="1" x14ac:dyDescent="0.45">
      <c r="A70" s="205"/>
      <c r="B70" s="290"/>
      <c r="C70" s="275"/>
      <c r="D70" s="292"/>
      <c r="E70" s="294"/>
      <c r="F70" s="296"/>
      <c r="G70" s="284"/>
      <c r="H70" s="309"/>
      <c r="I70" s="207"/>
      <c r="J70" s="290"/>
      <c r="K70" s="275"/>
      <c r="L70" s="292"/>
      <c r="M70" s="294"/>
      <c r="N70" s="296"/>
      <c r="O70" s="284"/>
      <c r="P70" s="309"/>
      <c r="Q70" s="298"/>
      <c r="R70" s="205"/>
      <c r="S70" s="290"/>
      <c r="T70" s="275"/>
      <c r="U70" s="292"/>
      <c r="V70" s="294"/>
      <c r="W70" s="296"/>
      <c r="X70" s="284"/>
      <c r="Y70" s="286"/>
      <c r="Z70" s="288"/>
    </row>
    <row r="71" spans="1:26" s="170" customFormat="1" ht="18.600000000000001" customHeight="1" x14ac:dyDescent="0.45">
      <c r="A71" s="272" t="s">
        <v>7828</v>
      </c>
      <c r="B71" s="289"/>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83"/>
      <c r="H71" s="306"/>
      <c r="I71" s="276" t="s">
        <v>1967</v>
      </c>
      <c r="J71" s="289"/>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83"/>
      <c r="P71" s="306"/>
      <c r="Q71" s="297"/>
      <c r="R71" s="272" t="s">
        <v>1982</v>
      </c>
      <c r="S71" s="289"/>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83"/>
      <c r="Y71" s="285"/>
      <c r="Z71" s="287"/>
    </row>
    <row r="72" spans="1:26" s="170" customFormat="1" ht="18.600000000000001" customHeight="1" x14ac:dyDescent="0.45">
      <c r="A72" s="205"/>
      <c r="B72" s="290"/>
      <c r="C72" s="275"/>
      <c r="D72" s="292"/>
      <c r="E72" s="294"/>
      <c r="F72" s="296"/>
      <c r="G72" s="284"/>
      <c r="H72" s="309"/>
      <c r="I72" s="207"/>
      <c r="J72" s="290"/>
      <c r="K72" s="275"/>
      <c r="L72" s="292"/>
      <c r="M72" s="294"/>
      <c r="N72" s="296"/>
      <c r="O72" s="284"/>
      <c r="P72" s="309"/>
      <c r="Q72" s="298"/>
      <c r="R72" s="205"/>
      <c r="S72" s="290"/>
      <c r="T72" s="275"/>
      <c r="U72" s="292"/>
      <c r="V72" s="294"/>
      <c r="W72" s="296"/>
      <c r="X72" s="284"/>
      <c r="Y72" s="286"/>
      <c r="Z72" s="288"/>
    </row>
    <row r="73" spans="1:26" s="170" customFormat="1" ht="18.600000000000001" customHeight="1" x14ac:dyDescent="0.45">
      <c r="A73" s="272" t="s">
        <v>7829</v>
      </c>
      <c r="B73" s="289"/>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83"/>
      <c r="H73" s="306"/>
      <c r="I73" s="276" t="s">
        <v>1968</v>
      </c>
      <c r="J73" s="289"/>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83"/>
      <c r="P73" s="306"/>
      <c r="Q73" s="297"/>
      <c r="R73" s="272" t="s">
        <v>1983</v>
      </c>
      <c r="S73" s="289"/>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83"/>
      <c r="Y73" s="285"/>
      <c r="Z73" s="287"/>
    </row>
    <row r="74" spans="1:26" s="170" customFormat="1" ht="18.600000000000001" customHeight="1" x14ac:dyDescent="0.45">
      <c r="A74" s="205"/>
      <c r="B74" s="290"/>
      <c r="C74" s="275"/>
      <c r="D74" s="292"/>
      <c r="E74" s="294"/>
      <c r="F74" s="296"/>
      <c r="G74" s="284"/>
      <c r="H74" s="309"/>
      <c r="I74" s="207"/>
      <c r="J74" s="290"/>
      <c r="K74" s="275"/>
      <c r="L74" s="292"/>
      <c r="M74" s="294"/>
      <c r="N74" s="296"/>
      <c r="O74" s="284"/>
      <c r="P74" s="309"/>
      <c r="Q74" s="298"/>
      <c r="R74" s="205"/>
      <c r="S74" s="290"/>
      <c r="T74" s="275"/>
      <c r="U74" s="292"/>
      <c r="V74" s="294"/>
      <c r="W74" s="296"/>
      <c r="X74" s="284"/>
      <c r="Y74" s="286"/>
      <c r="Z74" s="288"/>
    </row>
    <row r="75" spans="1:26" s="170" customFormat="1" ht="18.600000000000001" customHeight="1" x14ac:dyDescent="0.45">
      <c r="A75" s="272" t="s">
        <v>7830</v>
      </c>
      <c r="B75" s="289"/>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83"/>
      <c r="H75" s="306"/>
      <c r="I75" s="276" t="s">
        <v>1969</v>
      </c>
      <c r="J75" s="289"/>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83"/>
      <c r="P75" s="306"/>
      <c r="Q75" s="297"/>
      <c r="R75" s="272" t="s">
        <v>1984</v>
      </c>
      <c r="S75" s="289"/>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83"/>
      <c r="Y75" s="285"/>
      <c r="Z75" s="287"/>
    </row>
    <row r="76" spans="1:26" s="167" customFormat="1" ht="18.600000000000001" customHeight="1" thickBot="1" x14ac:dyDescent="0.2">
      <c r="A76" s="206"/>
      <c r="B76" s="304"/>
      <c r="C76" s="277"/>
      <c r="D76" s="305"/>
      <c r="E76" s="299"/>
      <c r="F76" s="300"/>
      <c r="G76" s="301"/>
      <c r="H76" s="307"/>
      <c r="I76" s="208"/>
      <c r="J76" s="304"/>
      <c r="K76" s="277"/>
      <c r="L76" s="305"/>
      <c r="M76" s="299"/>
      <c r="N76" s="300"/>
      <c r="O76" s="301"/>
      <c r="P76" s="307"/>
      <c r="Q76" s="308"/>
      <c r="R76" s="206"/>
      <c r="S76" s="304"/>
      <c r="T76" s="277"/>
      <c r="U76" s="305"/>
      <c r="V76" s="299"/>
      <c r="W76" s="300"/>
      <c r="X76" s="301"/>
      <c r="Y76" s="302"/>
      <c r="Z76" s="303"/>
    </row>
    <row r="77" spans="1:26" s="170" customFormat="1" ht="18.600000000000001" customHeight="1" x14ac:dyDescent="0.45">
      <c r="A77" s="278" t="s">
        <v>7831</v>
      </c>
      <c r="B77" s="310"/>
      <c r="C77" s="279"/>
      <c r="D77" s="311" t="str">
        <f xml:space="preserve">
IF(C78="ア",VLOOKUP(A78,ア!$A:$C,2,FALSE),
IF(C78="イ",VLOOKUP(A78,イ!$A:$C,2,FALSE),
IF(C78="ウ",HLOOKUP(A78,ウ!$1:$6,4,FALSE),
IF(C78="エ",VLOOKUP(A78,エ!$A:$E,4,FALSE),""))))</f>
        <v/>
      </c>
      <c r="E77" s="312" t="str">
        <f xml:space="preserve">
IF(C78="ア",VLOOKUP(A78,ア!$A:$C,3,FALSE),
IF(C78="イ",VLOOKUP(A78,イ!$A:$C,3,FALSE),
IF(C78="ウ",HLOOKUP(A78,ウ!$1:$6,5,FALSE)&amp;HLOOKUP(A78,ウ!$1:$6,6,FALSE),
IF(C78="エ",VLOOKUP(A78,エ!$A:$E,5,FALSE),""))))</f>
        <v/>
      </c>
      <c r="F77" s="313"/>
      <c r="G77" s="314"/>
      <c r="H77" s="317"/>
      <c r="I77" s="280" t="s">
        <v>1987</v>
      </c>
      <c r="J77" s="310"/>
      <c r="K77" s="279"/>
      <c r="L77" s="311" t="str">
        <f xml:space="preserve">
IF(K78="ア",VLOOKUP(I78,ア!$A:$C,2,FALSE),
IF(K78="イ",VLOOKUP(I78,イ!$A:$C,2,FALSE),
IF(K78="ウ",HLOOKUP(I78,ウ!$1:$6,4,FALSE),
IF(K78="エ",VLOOKUP(I78,エ!$A:$E,4,FALSE),""))))</f>
        <v/>
      </c>
      <c r="M77" s="312" t="str">
        <f xml:space="preserve">
IF(K78="ア",VLOOKUP(I78,ア!$A:$C,3,FALSE),
IF(K78="イ",VLOOKUP(I78,イ!$A:$C,3,FALSE),
IF(K78="ウ",HLOOKUP(I78,ウ!$1:$6,5,FALSE)&amp;HLOOKUP(I78,ウ!$1:$6,6,FALSE),
IF(K78="エ",VLOOKUP(I78,エ!$A:$E,5,FALSE),""))))</f>
        <v/>
      </c>
      <c r="N77" s="313"/>
      <c r="O77" s="314"/>
      <c r="P77" s="317"/>
      <c r="Q77" s="318"/>
      <c r="R77" s="278" t="s">
        <v>2002</v>
      </c>
      <c r="S77" s="310"/>
      <c r="T77" s="279"/>
      <c r="U77" s="311" t="str">
        <f xml:space="preserve">
IF(T78="ア",VLOOKUP(R78,ア!$A:$C,2,FALSE),
IF(T78="イ",VLOOKUP(R78,イ!$A:$C,2,FALSE),
IF(T78="ウ",HLOOKUP(R78,ウ!$1:$6,4,FALSE),
IF(T78="エ",VLOOKUP(R78,エ!$A:$E,4,FALSE),""))))</f>
        <v/>
      </c>
      <c r="V77" s="312" t="str">
        <f xml:space="preserve">
IF(T78="ア",VLOOKUP(R78,ア!$A:$C,3,FALSE),
IF(T78="イ",VLOOKUP(R78,イ!$A:$C,3,FALSE),
IF(T78="ウ",HLOOKUP(R78,ウ!$1:$6,5,FALSE)&amp;HLOOKUP(R78,ウ!$1:$6,6,FALSE),
IF(T78="エ",VLOOKUP(R78,エ!$A:$E,5,FALSE),""))))</f>
        <v/>
      </c>
      <c r="W77" s="313"/>
      <c r="X77" s="314"/>
      <c r="Y77" s="315"/>
      <c r="Z77" s="316"/>
    </row>
    <row r="78" spans="1:26" s="170" customFormat="1" ht="18.600000000000001" customHeight="1" x14ac:dyDescent="0.45">
      <c r="A78" s="205"/>
      <c r="B78" s="290"/>
      <c r="C78" s="275"/>
      <c r="D78" s="292"/>
      <c r="E78" s="294"/>
      <c r="F78" s="296"/>
      <c r="G78" s="284"/>
      <c r="H78" s="309"/>
      <c r="I78" s="207"/>
      <c r="J78" s="290"/>
      <c r="K78" s="275"/>
      <c r="L78" s="292"/>
      <c r="M78" s="294"/>
      <c r="N78" s="296"/>
      <c r="O78" s="284"/>
      <c r="P78" s="309"/>
      <c r="Q78" s="298"/>
      <c r="R78" s="205"/>
      <c r="S78" s="290"/>
      <c r="T78" s="275"/>
      <c r="U78" s="292"/>
      <c r="V78" s="294"/>
      <c r="W78" s="296"/>
      <c r="X78" s="284"/>
      <c r="Y78" s="286"/>
      <c r="Z78" s="288"/>
    </row>
    <row r="79" spans="1:26" s="170" customFormat="1" ht="18.600000000000001" customHeight="1" x14ac:dyDescent="0.45">
      <c r="A79" s="272" t="s">
        <v>7832</v>
      </c>
      <c r="B79" s="289"/>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83"/>
      <c r="H79" s="306"/>
      <c r="I79" s="276" t="s">
        <v>1988</v>
      </c>
      <c r="J79" s="289"/>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83"/>
      <c r="P79" s="306"/>
      <c r="Q79" s="297"/>
      <c r="R79" s="272" t="s">
        <v>2003</v>
      </c>
      <c r="S79" s="289"/>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83"/>
      <c r="Y79" s="285"/>
      <c r="Z79" s="287"/>
    </row>
    <row r="80" spans="1:26" s="170" customFormat="1" ht="18.600000000000001" customHeight="1" x14ac:dyDescent="0.45">
      <c r="A80" s="205"/>
      <c r="B80" s="290"/>
      <c r="C80" s="275"/>
      <c r="D80" s="292"/>
      <c r="E80" s="294"/>
      <c r="F80" s="296"/>
      <c r="G80" s="284"/>
      <c r="H80" s="309"/>
      <c r="I80" s="207"/>
      <c r="J80" s="290"/>
      <c r="K80" s="275"/>
      <c r="L80" s="292"/>
      <c r="M80" s="294"/>
      <c r="N80" s="296"/>
      <c r="O80" s="284"/>
      <c r="P80" s="309"/>
      <c r="Q80" s="298"/>
      <c r="R80" s="205"/>
      <c r="S80" s="290"/>
      <c r="T80" s="275"/>
      <c r="U80" s="292"/>
      <c r="V80" s="294"/>
      <c r="W80" s="296"/>
      <c r="X80" s="284"/>
      <c r="Y80" s="286"/>
      <c r="Z80" s="288"/>
    </row>
    <row r="81" spans="1:26" s="170" customFormat="1" ht="18.600000000000001" customHeight="1" x14ac:dyDescent="0.45">
      <c r="A81" s="272" t="s">
        <v>7833</v>
      </c>
      <c r="B81" s="289"/>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83"/>
      <c r="H81" s="306"/>
      <c r="I81" s="276" t="s">
        <v>1989</v>
      </c>
      <c r="J81" s="289"/>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83"/>
      <c r="P81" s="306"/>
      <c r="Q81" s="297"/>
      <c r="R81" s="272" t="s">
        <v>2004</v>
      </c>
      <c r="S81" s="289"/>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83"/>
      <c r="Y81" s="285"/>
      <c r="Z81" s="287"/>
    </row>
    <row r="82" spans="1:26" s="170" customFormat="1" ht="18.600000000000001" customHeight="1" x14ac:dyDescent="0.45">
      <c r="A82" s="205"/>
      <c r="B82" s="290"/>
      <c r="C82" s="275"/>
      <c r="D82" s="292"/>
      <c r="E82" s="294"/>
      <c r="F82" s="296"/>
      <c r="G82" s="284"/>
      <c r="H82" s="309"/>
      <c r="I82" s="207"/>
      <c r="J82" s="290"/>
      <c r="K82" s="275"/>
      <c r="L82" s="292"/>
      <c r="M82" s="294"/>
      <c r="N82" s="296"/>
      <c r="O82" s="284"/>
      <c r="P82" s="309"/>
      <c r="Q82" s="298"/>
      <c r="R82" s="205"/>
      <c r="S82" s="290"/>
      <c r="T82" s="275"/>
      <c r="U82" s="292"/>
      <c r="V82" s="294"/>
      <c r="W82" s="296"/>
      <c r="X82" s="284"/>
      <c r="Y82" s="286"/>
      <c r="Z82" s="288"/>
    </row>
    <row r="83" spans="1:26" s="170" customFormat="1" ht="18.600000000000001" customHeight="1" x14ac:dyDescent="0.45">
      <c r="A83" s="272" t="s">
        <v>1985</v>
      </c>
      <c r="B83" s="289"/>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83"/>
      <c r="H83" s="306"/>
      <c r="I83" s="276" t="s">
        <v>1990</v>
      </c>
      <c r="J83" s="289"/>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83"/>
      <c r="P83" s="306"/>
      <c r="Q83" s="297"/>
      <c r="R83" s="272" t="s">
        <v>2005</v>
      </c>
      <c r="S83" s="289"/>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83"/>
      <c r="Y83" s="285"/>
      <c r="Z83" s="287"/>
    </row>
    <row r="84" spans="1:26" s="170" customFormat="1" ht="18.600000000000001" customHeight="1" x14ac:dyDescent="0.45">
      <c r="A84" s="205"/>
      <c r="B84" s="290"/>
      <c r="C84" s="275"/>
      <c r="D84" s="292"/>
      <c r="E84" s="294"/>
      <c r="F84" s="296"/>
      <c r="G84" s="284"/>
      <c r="H84" s="309"/>
      <c r="I84" s="207"/>
      <c r="J84" s="290"/>
      <c r="K84" s="275"/>
      <c r="L84" s="292"/>
      <c r="M84" s="294"/>
      <c r="N84" s="296"/>
      <c r="O84" s="284"/>
      <c r="P84" s="309"/>
      <c r="Q84" s="298"/>
      <c r="R84" s="205"/>
      <c r="S84" s="290"/>
      <c r="T84" s="275"/>
      <c r="U84" s="292"/>
      <c r="V84" s="294"/>
      <c r="W84" s="296"/>
      <c r="X84" s="284"/>
      <c r="Y84" s="286"/>
      <c r="Z84" s="288"/>
    </row>
    <row r="85" spans="1:26" s="170" customFormat="1" ht="18.600000000000001" customHeight="1" x14ac:dyDescent="0.45">
      <c r="A85" s="272" t="s">
        <v>1986</v>
      </c>
      <c r="B85" s="289"/>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83"/>
      <c r="H85" s="306"/>
      <c r="I85" s="276" t="s">
        <v>1991</v>
      </c>
      <c r="J85" s="289"/>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83"/>
      <c r="P85" s="306"/>
      <c r="Q85" s="297"/>
      <c r="R85" s="272" t="s">
        <v>2006</v>
      </c>
      <c r="S85" s="289"/>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83"/>
      <c r="Y85" s="285"/>
      <c r="Z85" s="287"/>
    </row>
    <row r="86" spans="1:26" s="170" customFormat="1" ht="18.600000000000001" customHeight="1" x14ac:dyDescent="0.45">
      <c r="A86" s="205"/>
      <c r="B86" s="290"/>
      <c r="C86" s="275"/>
      <c r="D86" s="292"/>
      <c r="E86" s="294"/>
      <c r="F86" s="296"/>
      <c r="G86" s="284"/>
      <c r="H86" s="309"/>
      <c r="I86" s="207"/>
      <c r="J86" s="290"/>
      <c r="K86" s="275"/>
      <c r="L86" s="292"/>
      <c r="M86" s="294"/>
      <c r="N86" s="296"/>
      <c r="O86" s="284"/>
      <c r="P86" s="309"/>
      <c r="Q86" s="298"/>
      <c r="R86" s="205"/>
      <c r="S86" s="290"/>
      <c r="T86" s="275"/>
      <c r="U86" s="292"/>
      <c r="V86" s="294"/>
      <c r="W86" s="296"/>
      <c r="X86" s="284"/>
      <c r="Y86" s="286"/>
      <c r="Z86" s="288"/>
    </row>
    <row r="87" spans="1:26" s="170" customFormat="1" ht="18.600000000000001" customHeight="1" x14ac:dyDescent="0.45">
      <c r="A87" s="272" t="s">
        <v>7834</v>
      </c>
      <c r="B87" s="289"/>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83"/>
      <c r="H87" s="306"/>
      <c r="I87" s="276" t="s">
        <v>1992</v>
      </c>
      <c r="J87" s="289"/>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83"/>
      <c r="P87" s="306"/>
      <c r="Q87" s="297"/>
      <c r="R87" s="272" t="s">
        <v>2007</v>
      </c>
      <c r="S87" s="289"/>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83"/>
      <c r="Y87" s="285"/>
      <c r="Z87" s="287"/>
    </row>
    <row r="88" spans="1:26" s="170" customFormat="1" ht="18.600000000000001" customHeight="1" x14ac:dyDescent="0.45">
      <c r="A88" s="205"/>
      <c r="B88" s="290"/>
      <c r="C88" s="275"/>
      <c r="D88" s="292"/>
      <c r="E88" s="294"/>
      <c r="F88" s="296"/>
      <c r="G88" s="284"/>
      <c r="H88" s="309"/>
      <c r="I88" s="207"/>
      <c r="J88" s="290"/>
      <c r="K88" s="275"/>
      <c r="L88" s="292"/>
      <c r="M88" s="294"/>
      <c r="N88" s="296"/>
      <c r="O88" s="284"/>
      <c r="P88" s="309"/>
      <c r="Q88" s="298"/>
      <c r="R88" s="205"/>
      <c r="S88" s="290"/>
      <c r="T88" s="275"/>
      <c r="U88" s="292"/>
      <c r="V88" s="294"/>
      <c r="W88" s="296"/>
      <c r="X88" s="284"/>
      <c r="Y88" s="286"/>
      <c r="Z88" s="288"/>
    </row>
    <row r="89" spans="1:26" s="170" customFormat="1" ht="18.600000000000001" customHeight="1" x14ac:dyDescent="0.45">
      <c r="A89" s="272" t="s">
        <v>7835</v>
      </c>
      <c r="B89" s="289"/>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83"/>
      <c r="H89" s="306"/>
      <c r="I89" s="276" t="s">
        <v>1993</v>
      </c>
      <c r="J89" s="289"/>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83"/>
      <c r="P89" s="306"/>
      <c r="Q89" s="297"/>
      <c r="R89" s="272" t="s">
        <v>2008</v>
      </c>
      <c r="S89" s="289"/>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83"/>
      <c r="Y89" s="285"/>
      <c r="Z89" s="287"/>
    </row>
    <row r="90" spans="1:26" s="170" customFormat="1" ht="18.600000000000001" customHeight="1" x14ac:dyDescent="0.45">
      <c r="A90" s="205"/>
      <c r="B90" s="290"/>
      <c r="C90" s="275"/>
      <c r="D90" s="292"/>
      <c r="E90" s="294"/>
      <c r="F90" s="296"/>
      <c r="G90" s="284"/>
      <c r="H90" s="309"/>
      <c r="I90" s="207"/>
      <c r="J90" s="290"/>
      <c r="K90" s="275"/>
      <c r="L90" s="292"/>
      <c r="M90" s="294"/>
      <c r="N90" s="296"/>
      <c r="O90" s="284"/>
      <c r="P90" s="309"/>
      <c r="Q90" s="298"/>
      <c r="R90" s="205"/>
      <c r="S90" s="290"/>
      <c r="T90" s="275"/>
      <c r="U90" s="292"/>
      <c r="V90" s="294"/>
      <c r="W90" s="296"/>
      <c r="X90" s="284"/>
      <c r="Y90" s="286"/>
      <c r="Z90" s="288"/>
    </row>
    <row r="91" spans="1:26" s="170" customFormat="1" ht="18.600000000000001" customHeight="1" x14ac:dyDescent="0.45">
      <c r="A91" s="272" t="s">
        <v>7836</v>
      </c>
      <c r="B91" s="289"/>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83"/>
      <c r="H91" s="306"/>
      <c r="I91" s="276" t="s">
        <v>1994</v>
      </c>
      <c r="J91" s="289"/>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83"/>
      <c r="P91" s="306"/>
      <c r="Q91" s="297"/>
      <c r="R91" s="272" t="s">
        <v>2009</v>
      </c>
      <c r="S91" s="289"/>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83"/>
      <c r="Y91" s="285"/>
      <c r="Z91" s="287"/>
    </row>
    <row r="92" spans="1:26" s="170" customFormat="1" ht="18.600000000000001" customHeight="1" x14ac:dyDescent="0.45">
      <c r="A92" s="205"/>
      <c r="B92" s="290"/>
      <c r="C92" s="275"/>
      <c r="D92" s="292"/>
      <c r="E92" s="294"/>
      <c r="F92" s="296"/>
      <c r="G92" s="284"/>
      <c r="H92" s="309"/>
      <c r="I92" s="207"/>
      <c r="J92" s="290"/>
      <c r="K92" s="275"/>
      <c r="L92" s="292"/>
      <c r="M92" s="294"/>
      <c r="N92" s="296"/>
      <c r="O92" s="284"/>
      <c r="P92" s="309"/>
      <c r="Q92" s="298"/>
      <c r="R92" s="205"/>
      <c r="S92" s="290"/>
      <c r="T92" s="275"/>
      <c r="U92" s="292"/>
      <c r="V92" s="294"/>
      <c r="W92" s="296"/>
      <c r="X92" s="284"/>
      <c r="Y92" s="286"/>
      <c r="Z92" s="288"/>
    </row>
    <row r="93" spans="1:26" s="170" customFormat="1" ht="18.600000000000001" customHeight="1" x14ac:dyDescent="0.45">
      <c r="A93" s="272" t="s">
        <v>7837</v>
      </c>
      <c r="B93" s="289"/>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83"/>
      <c r="H93" s="306"/>
      <c r="I93" s="276" t="s">
        <v>1995</v>
      </c>
      <c r="J93" s="289"/>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83"/>
      <c r="P93" s="306"/>
      <c r="Q93" s="297"/>
      <c r="R93" s="272" t="s">
        <v>2010</v>
      </c>
      <c r="S93" s="289"/>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83"/>
      <c r="Y93" s="285"/>
      <c r="Z93" s="287"/>
    </row>
    <row r="94" spans="1:26" s="170" customFormat="1" ht="18.600000000000001" customHeight="1" x14ac:dyDescent="0.45">
      <c r="A94" s="205"/>
      <c r="B94" s="290"/>
      <c r="C94" s="275"/>
      <c r="D94" s="292"/>
      <c r="E94" s="294"/>
      <c r="F94" s="296"/>
      <c r="G94" s="284"/>
      <c r="H94" s="309"/>
      <c r="I94" s="207"/>
      <c r="J94" s="290"/>
      <c r="K94" s="275"/>
      <c r="L94" s="292"/>
      <c r="M94" s="294"/>
      <c r="N94" s="296"/>
      <c r="O94" s="284"/>
      <c r="P94" s="309"/>
      <c r="Q94" s="298"/>
      <c r="R94" s="205"/>
      <c r="S94" s="290"/>
      <c r="T94" s="275"/>
      <c r="U94" s="292"/>
      <c r="V94" s="294"/>
      <c r="W94" s="296"/>
      <c r="X94" s="284"/>
      <c r="Y94" s="286"/>
      <c r="Z94" s="288"/>
    </row>
    <row r="95" spans="1:26" s="170" customFormat="1" ht="18.600000000000001" customHeight="1" x14ac:dyDescent="0.45">
      <c r="A95" s="272" t="s">
        <v>7838</v>
      </c>
      <c r="B95" s="289"/>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83"/>
      <c r="H95" s="306"/>
      <c r="I95" s="276" t="s">
        <v>1996</v>
      </c>
      <c r="J95" s="289"/>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83"/>
      <c r="P95" s="306"/>
      <c r="Q95" s="297"/>
      <c r="R95" s="272" t="s">
        <v>2011</v>
      </c>
      <c r="S95" s="289"/>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83"/>
      <c r="Y95" s="285"/>
      <c r="Z95" s="287"/>
    </row>
    <row r="96" spans="1:26" s="170" customFormat="1" ht="18.600000000000001" customHeight="1" x14ac:dyDescent="0.45">
      <c r="A96" s="205"/>
      <c r="B96" s="290"/>
      <c r="C96" s="275"/>
      <c r="D96" s="292"/>
      <c r="E96" s="294"/>
      <c r="F96" s="296"/>
      <c r="G96" s="284"/>
      <c r="H96" s="309"/>
      <c r="I96" s="207"/>
      <c r="J96" s="290"/>
      <c r="K96" s="275"/>
      <c r="L96" s="292"/>
      <c r="M96" s="294"/>
      <c r="N96" s="296"/>
      <c r="O96" s="284"/>
      <c r="P96" s="309"/>
      <c r="Q96" s="298"/>
      <c r="R96" s="205"/>
      <c r="S96" s="290"/>
      <c r="T96" s="275"/>
      <c r="U96" s="292"/>
      <c r="V96" s="294"/>
      <c r="W96" s="296"/>
      <c r="X96" s="284"/>
      <c r="Y96" s="286"/>
      <c r="Z96" s="288"/>
    </row>
    <row r="97" spans="1:26" s="170" customFormat="1" ht="18.600000000000001" customHeight="1" x14ac:dyDescent="0.45">
      <c r="A97" s="272" t="s">
        <v>7839</v>
      </c>
      <c r="B97" s="289"/>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83"/>
      <c r="H97" s="306"/>
      <c r="I97" s="276" t="s">
        <v>1997</v>
      </c>
      <c r="J97" s="289"/>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83"/>
      <c r="P97" s="306"/>
      <c r="Q97" s="297"/>
      <c r="R97" s="272" t="s">
        <v>2012</v>
      </c>
      <c r="S97" s="289"/>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83"/>
      <c r="Y97" s="285"/>
      <c r="Z97" s="287"/>
    </row>
    <row r="98" spans="1:26" s="170" customFormat="1" ht="18.600000000000001" customHeight="1" x14ac:dyDescent="0.45">
      <c r="A98" s="205"/>
      <c r="B98" s="290"/>
      <c r="C98" s="275"/>
      <c r="D98" s="292"/>
      <c r="E98" s="294"/>
      <c r="F98" s="296"/>
      <c r="G98" s="284"/>
      <c r="H98" s="309"/>
      <c r="I98" s="207"/>
      <c r="J98" s="290"/>
      <c r="K98" s="275"/>
      <c r="L98" s="292"/>
      <c r="M98" s="294"/>
      <c r="N98" s="296"/>
      <c r="O98" s="284"/>
      <c r="P98" s="309"/>
      <c r="Q98" s="298"/>
      <c r="R98" s="205"/>
      <c r="S98" s="290"/>
      <c r="T98" s="275"/>
      <c r="U98" s="292"/>
      <c r="V98" s="294"/>
      <c r="W98" s="296"/>
      <c r="X98" s="284"/>
      <c r="Y98" s="286"/>
      <c r="Z98" s="288"/>
    </row>
    <row r="99" spans="1:26" s="170" customFormat="1" ht="18.600000000000001" customHeight="1" x14ac:dyDescent="0.45">
      <c r="A99" s="272" t="s">
        <v>7840</v>
      </c>
      <c r="B99" s="289"/>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83"/>
      <c r="H99" s="306"/>
      <c r="I99" s="276" t="s">
        <v>1998</v>
      </c>
      <c r="J99" s="289"/>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83"/>
      <c r="P99" s="306"/>
      <c r="Q99" s="297"/>
      <c r="R99" s="272" t="s">
        <v>2013</v>
      </c>
      <c r="S99" s="289"/>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83"/>
      <c r="Y99" s="285"/>
      <c r="Z99" s="287"/>
    </row>
    <row r="100" spans="1:26" s="170" customFormat="1" ht="18.600000000000001" customHeight="1" x14ac:dyDescent="0.45">
      <c r="A100" s="205"/>
      <c r="B100" s="290"/>
      <c r="C100" s="275"/>
      <c r="D100" s="292"/>
      <c r="E100" s="294"/>
      <c r="F100" s="296"/>
      <c r="G100" s="284"/>
      <c r="H100" s="309"/>
      <c r="I100" s="207"/>
      <c r="J100" s="290"/>
      <c r="K100" s="275"/>
      <c r="L100" s="292"/>
      <c r="M100" s="294"/>
      <c r="N100" s="296"/>
      <c r="O100" s="284"/>
      <c r="P100" s="309"/>
      <c r="Q100" s="298"/>
      <c r="R100" s="205"/>
      <c r="S100" s="290"/>
      <c r="T100" s="275"/>
      <c r="U100" s="292"/>
      <c r="V100" s="294"/>
      <c r="W100" s="296"/>
      <c r="X100" s="284"/>
      <c r="Y100" s="286"/>
      <c r="Z100" s="288"/>
    </row>
    <row r="101" spans="1:26" s="170" customFormat="1" ht="18.600000000000001" customHeight="1" x14ac:dyDescent="0.45">
      <c r="A101" s="272" t="s">
        <v>7841</v>
      </c>
      <c r="B101" s="289"/>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83"/>
      <c r="H101" s="306"/>
      <c r="I101" s="276" t="s">
        <v>1999</v>
      </c>
      <c r="J101" s="289"/>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83"/>
      <c r="P101" s="306"/>
      <c r="Q101" s="297"/>
      <c r="R101" s="272" t="s">
        <v>2014</v>
      </c>
      <c r="S101" s="289"/>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83"/>
      <c r="Y101" s="285"/>
      <c r="Z101" s="287"/>
    </row>
    <row r="102" spans="1:26" s="170" customFormat="1" ht="18.600000000000001" customHeight="1" x14ac:dyDescent="0.45">
      <c r="A102" s="205"/>
      <c r="B102" s="290"/>
      <c r="C102" s="275"/>
      <c r="D102" s="292"/>
      <c r="E102" s="294"/>
      <c r="F102" s="296"/>
      <c r="G102" s="284"/>
      <c r="H102" s="309"/>
      <c r="I102" s="207"/>
      <c r="J102" s="290"/>
      <c r="K102" s="275"/>
      <c r="L102" s="292"/>
      <c r="M102" s="294"/>
      <c r="N102" s="296"/>
      <c r="O102" s="284"/>
      <c r="P102" s="309"/>
      <c r="Q102" s="298"/>
      <c r="R102" s="205"/>
      <c r="S102" s="290"/>
      <c r="T102" s="275"/>
      <c r="U102" s="292"/>
      <c r="V102" s="294"/>
      <c r="W102" s="296"/>
      <c r="X102" s="284"/>
      <c r="Y102" s="286"/>
      <c r="Z102" s="288"/>
    </row>
    <row r="103" spans="1:26" s="170" customFormat="1" ht="18.600000000000001" customHeight="1" x14ac:dyDescent="0.45">
      <c r="A103" s="272" t="s">
        <v>7842</v>
      </c>
      <c r="B103" s="289"/>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83"/>
      <c r="H103" s="306"/>
      <c r="I103" s="276" t="s">
        <v>2000</v>
      </c>
      <c r="J103" s="289"/>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83"/>
      <c r="P103" s="306"/>
      <c r="Q103" s="297"/>
      <c r="R103" s="272" t="s">
        <v>2015</v>
      </c>
      <c r="S103" s="289"/>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83"/>
      <c r="Y103" s="285"/>
      <c r="Z103" s="287"/>
    </row>
    <row r="104" spans="1:26" s="170" customFormat="1" ht="18.600000000000001" customHeight="1" x14ac:dyDescent="0.45">
      <c r="A104" s="205"/>
      <c r="B104" s="290"/>
      <c r="C104" s="275"/>
      <c r="D104" s="292"/>
      <c r="E104" s="294"/>
      <c r="F104" s="296"/>
      <c r="G104" s="284"/>
      <c r="H104" s="309"/>
      <c r="I104" s="207"/>
      <c r="J104" s="290"/>
      <c r="K104" s="275"/>
      <c r="L104" s="292"/>
      <c r="M104" s="294"/>
      <c r="N104" s="296"/>
      <c r="O104" s="284"/>
      <c r="P104" s="309"/>
      <c r="Q104" s="298"/>
      <c r="R104" s="205"/>
      <c r="S104" s="290"/>
      <c r="T104" s="275"/>
      <c r="U104" s="292"/>
      <c r="V104" s="294"/>
      <c r="W104" s="296"/>
      <c r="X104" s="284"/>
      <c r="Y104" s="286"/>
      <c r="Z104" s="288"/>
    </row>
    <row r="105" spans="1:26" s="170" customFormat="1" ht="18.600000000000001" customHeight="1" x14ac:dyDescent="0.45">
      <c r="A105" s="272" t="s">
        <v>7843</v>
      </c>
      <c r="B105" s="289"/>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83"/>
      <c r="H105" s="306"/>
      <c r="I105" s="276" t="s">
        <v>2001</v>
      </c>
      <c r="J105" s="289"/>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83"/>
      <c r="P105" s="306"/>
      <c r="Q105" s="297"/>
      <c r="R105" s="272" t="s">
        <v>2016</v>
      </c>
      <c r="S105" s="289"/>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83"/>
      <c r="Y105" s="285"/>
      <c r="Z105" s="287"/>
    </row>
    <row r="106" spans="1:26" s="167" customFormat="1" ht="18.600000000000001" customHeight="1" thickBot="1" x14ac:dyDescent="0.2">
      <c r="A106" s="206"/>
      <c r="B106" s="304"/>
      <c r="C106" s="277"/>
      <c r="D106" s="305"/>
      <c r="E106" s="299"/>
      <c r="F106" s="300"/>
      <c r="G106" s="301"/>
      <c r="H106" s="307"/>
      <c r="I106" s="208"/>
      <c r="J106" s="304"/>
      <c r="K106" s="277"/>
      <c r="L106" s="305"/>
      <c r="M106" s="299"/>
      <c r="N106" s="300"/>
      <c r="O106" s="301"/>
      <c r="P106" s="307"/>
      <c r="Q106" s="308"/>
      <c r="R106" s="206"/>
      <c r="S106" s="304"/>
      <c r="T106" s="277"/>
      <c r="U106" s="305"/>
      <c r="V106" s="299"/>
      <c r="W106" s="300"/>
      <c r="X106" s="301"/>
      <c r="Y106" s="302"/>
      <c r="Z106" s="303"/>
    </row>
    <row r="107" spans="1:26" s="170" customFormat="1" ht="18.600000000000001" customHeight="1" x14ac:dyDescent="0.45">
      <c r="A107" s="278" t="s">
        <v>7844</v>
      </c>
      <c r="B107" s="310"/>
      <c r="C107" s="279"/>
      <c r="D107" s="311" t="str">
        <f xml:space="preserve">
IF(C108="ア",VLOOKUP(A108,ア!$A:$C,2,FALSE),
IF(C108="イ",VLOOKUP(A108,イ!$A:$C,2,FALSE),
IF(C108="ウ",HLOOKUP(A108,ウ!$1:$6,4,FALSE),
IF(C108="エ",VLOOKUP(A108,エ!$A:$E,4,FALSE),""))))</f>
        <v/>
      </c>
      <c r="E107" s="312" t="str">
        <f xml:space="preserve">
IF(C108="ア",VLOOKUP(A108,ア!$A:$C,3,FALSE),
IF(C108="イ",VLOOKUP(A108,イ!$A:$C,3,FALSE),
IF(C108="ウ",HLOOKUP(A108,ウ!$1:$6,5,FALSE)&amp;HLOOKUP(A108,ウ!$1:$6,6,FALSE),
IF(C108="エ",VLOOKUP(A108,エ!$A:$E,5,FALSE),""))))</f>
        <v/>
      </c>
      <c r="F107" s="313"/>
      <c r="G107" s="314"/>
      <c r="H107" s="317"/>
      <c r="I107" s="280" t="s">
        <v>2112</v>
      </c>
      <c r="J107" s="310"/>
      <c r="K107" s="279"/>
      <c r="L107" s="311" t="str">
        <f xml:space="preserve">
IF(K108="ア",VLOOKUP(I108,ア!$A:$C,2,FALSE),
IF(K108="イ",VLOOKUP(I108,イ!$A:$C,2,FALSE),
IF(K108="ウ",HLOOKUP(I108,ウ!$1:$6,4,FALSE),
IF(K108="エ",VLOOKUP(I108,エ!$A:$E,4,FALSE),""))))</f>
        <v/>
      </c>
      <c r="M107" s="312" t="str">
        <f xml:space="preserve">
IF(K108="ア",VLOOKUP(I108,ア!$A:$C,3,FALSE),
IF(K108="イ",VLOOKUP(I108,イ!$A:$C,3,FALSE),
IF(K108="ウ",HLOOKUP(I108,ウ!$1:$6,5,FALSE)&amp;HLOOKUP(I108,ウ!$1:$6,6,FALSE),
IF(K108="エ",VLOOKUP(I108,エ!$A:$E,5,FALSE),""))))</f>
        <v/>
      </c>
      <c r="N107" s="313"/>
      <c r="O107" s="314"/>
      <c r="P107" s="317"/>
      <c r="Q107" s="318"/>
      <c r="R107" s="278" t="s">
        <v>2127</v>
      </c>
      <c r="S107" s="310"/>
      <c r="T107" s="279"/>
      <c r="U107" s="320" t="str">
        <f xml:space="preserve">
IF(T108="ア",VLOOKUP(R108,ア!$A:$C,2,FALSE),
IF(T108="イ",VLOOKUP(R108,イ!$A:$C,2,FALSE),
IF(T108="ウ",HLOOKUP(R108,ウ!$1:$6,4,FALSE),
IF(T108="エ",VLOOKUP(R108,エ!$A:$E,4,FALSE),""))))</f>
        <v/>
      </c>
      <c r="V107" s="319" t="str">
        <f xml:space="preserve">
IF(T108="ア",VLOOKUP(R108,ア!$A:$C,3,FALSE),
IF(T108="イ",VLOOKUP(R108,イ!$A:$C,3,FALSE),
IF(T108="ウ",HLOOKUP(R108,ウ!$1:$6,5,FALSE)&amp;HLOOKUP(R108,ウ!$1:$6,6,FALSE),
IF(T108="エ",VLOOKUP(R108,エ!$A:$E,5,FALSE),""))))</f>
        <v/>
      </c>
      <c r="W107" s="313"/>
      <c r="X107" s="314"/>
      <c r="Y107" s="315"/>
      <c r="Z107" s="316"/>
    </row>
    <row r="108" spans="1:26" s="170" customFormat="1" ht="18.600000000000001" customHeight="1" x14ac:dyDescent="0.45">
      <c r="A108" s="205"/>
      <c r="B108" s="290"/>
      <c r="C108" s="275"/>
      <c r="D108" s="292"/>
      <c r="E108" s="294"/>
      <c r="F108" s="296"/>
      <c r="G108" s="284"/>
      <c r="H108" s="309"/>
      <c r="I108" s="207"/>
      <c r="J108" s="290"/>
      <c r="K108" s="275"/>
      <c r="L108" s="292"/>
      <c r="M108" s="294"/>
      <c r="N108" s="296"/>
      <c r="O108" s="284"/>
      <c r="P108" s="309"/>
      <c r="Q108" s="298"/>
      <c r="R108" s="205"/>
      <c r="S108" s="290"/>
      <c r="T108" s="275"/>
      <c r="U108" s="292"/>
      <c r="V108" s="294"/>
      <c r="W108" s="296"/>
      <c r="X108" s="284"/>
      <c r="Y108" s="286"/>
      <c r="Z108" s="288"/>
    </row>
    <row r="109" spans="1:26" s="170" customFormat="1" ht="18.600000000000001" customHeight="1" x14ac:dyDescent="0.45">
      <c r="A109" s="272" t="s">
        <v>7845</v>
      </c>
      <c r="B109" s="289"/>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83"/>
      <c r="H109" s="306"/>
      <c r="I109" s="276" t="s">
        <v>2113</v>
      </c>
      <c r="J109" s="289"/>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83"/>
      <c r="P109" s="306"/>
      <c r="Q109" s="297"/>
      <c r="R109" s="272" t="s">
        <v>2128</v>
      </c>
      <c r="S109" s="289"/>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83"/>
      <c r="Y109" s="285"/>
      <c r="Z109" s="287"/>
    </row>
    <row r="110" spans="1:26" s="170" customFormat="1" ht="18.600000000000001" customHeight="1" x14ac:dyDescent="0.45">
      <c r="A110" s="205"/>
      <c r="B110" s="290"/>
      <c r="C110" s="275"/>
      <c r="D110" s="292"/>
      <c r="E110" s="294"/>
      <c r="F110" s="296"/>
      <c r="G110" s="284"/>
      <c r="H110" s="309"/>
      <c r="I110" s="207"/>
      <c r="J110" s="290"/>
      <c r="K110" s="275"/>
      <c r="L110" s="292"/>
      <c r="M110" s="294"/>
      <c r="N110" s="296"/>
      <c r="O110" s="284"/>
      <c r="P110" s="309"/>
      <c r="Q110" s="298"/>
      <c r="R110" s="205"/>
      <c r="S110" s="290"/>
      <c r="T110" s="275"/>
      <c r="U110" s="292"/>
      <c r="V110" s="294"/>
      <c r="W110" s="296"/>
      <c r="X110" s="284"/>
      <c r="Y110" s="286"/>
      <c r="Z110" s="288"/>
    </row>
    <row r="111" spans="1:26" s="170" customFormat="1" ht="18.600000000000001" customHeight="1" x14ac:dyDescent="0.45">
      <c r="A111" s="272" t="s">
        <v>7846</v>
      </c>
      <c r="B111" s="289"/>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83"/>
      <c r="H111" s="306"/>
      <c r="I111" s="276" t="s">
        <v>2114</v>
      </c>
      <c r="J111" s="289"/>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83"/>
      <c r="P111" s="306"/>
      <c r="Q111" s="297"/>
      <c r="R111" s="272" t="s">
        <v>2129</v>
      </c>
      <c r="S111" s="289"/>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83"/>
      <c r="Y111" s="285"/>
      <c r="Z111" s="287"/>
    </row>
    <row r="112" spans="1:26" s="170" customFormat="1" ht="18.600000000000001" customHeight="1" x14ac:dyDescent="0.45">
      <c r="A112" s="205"/>
      <c r="B112" s="290"/>
      <c r="C112" s="275"/>
      <c r="D112" s="292"/>
      <c r="E112" s="294"/>
      <c r="F112" s="296"/>
      <c r="G112" s="284"/>
      <c r="H112" s="309"/>
      <c r="I112" s="207"/>
      <c r="J112" s="290"/>
      <c r="K112" s="275"/>
      <c r="L112" s="292"/>
      <c r="M112" s="294"/>
      <c r="N112" s="296"/>
      <c r="O112" s="284"/>
      <c r="P112" s="309"/>
      <c r="Q112" s="298"/>
      <c r="R112" s="205"/>
      <c r="S112" s="290"/>
      <c r="T112" s="275"/>
      <c r="U112" s="292"/>
      <c r="V112" s="294"/>
      <c r="W112" s="296"/>
      <c r="X112" s="284"/>
      <c r="Y112" s="286"/>
      <c r="Z112" s="288"/>
    </row>
    <row r="113" spans="1:26" s="170" customFormat="1" ht="18.600000000000001" customHeight="1" x14ac:dyDescent="0.45">
      <c r="A113" s="272" t="s">
        <v>2099</v>
      </c>
      <c r="B113" s="289"/>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83"/>
      <c r="H113" s="306"/>
      <c r="I113" s="276" t="s">
        <v>2115</v>
      </c>
      <c r="J113" s="289"/>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83"/>
      <c r="P113" s="306"/>
      <c r="Q113" s="297"/>
      <c r="R113" s="272" t="s">
        <v>2130</v>
      </c>
      <c r="S113" s="289"/>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83"/>
      <c r="Y113" s="285"/>
      <c r="Z113" s="287"/>
    </row>
    <row r="114" spans="1:26" s="170" customFormat="1" ht="18.600000000000001" customHeight="1" x14ac:dyDescent="0.45">
      <c r="A114" s="205"/>
      <c r="B114" s="290"/>
      <c r="C114" s="275"/>
      <c r="D114" s="292"/>
      <c r="E114" s="294"/>
      <c r="F114" s="296"/>
      <c r="G114" s="284"/>
      <c r="H114" s="309"/>
      <c r="I114" s="207"/>
      <c r="J114" s="290"/>
      <c r="K114" s="275"/>
      <c r="L114" s="292"/>
      <c r="M114" s="294"/>
      <c r="N114" s="296"/>
      <c r="O114" s="284"/>
      <c r="P114" s="309"/>
      <c r="Q114" s="298"/>
      <c r="R114" s="205"/>
      <c r="S114" s="290"/>
      <c r="T114" s="275"/>
      <c r="U114" s="292"/>
      <c r="V114" s="294"/>
      <c r="W114" s="296"/>
      <c r="X114" s="284"/>
      <c r="Y114" s="286"/>
      <c r="Z114" s="288"/>
    </row>
    <row r="115" spans="1:26" s="170" customFormat="1" ht="18.600000000000001" customHeight="1" x14ac:dyDescent="0.45">
      <c r="A115" s="272" t="s">
        <v>2101</v>
      </c>
      <c r="B115" s="289"/>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83"/>
      <c r="H115" s="306"/>
      <c r="I115" s="276" t="s">
        <v>2116</v>
      </c>
      <c r="J115" s="289"/>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83"/>
      <c r="P115" s="306"/>
      <c r="Q115" s="297"/>
      <c r="R115" s="272" t="s">
        <v>2131</v>
      </c>
      <c r="S115" s="289"/>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83"/>
      <c r="Y115" s="285"/>
      <c r="Z115" s="287"/>
    </row>
    <row r="116" spans="1:26" s="170" customFormat="1" ht="18.600000000000001" customHeight="1" x14ac:dyDescent="0.45">
      <c r="A116" s="205"/>
      <c r="B116" s="290"/>
      <c r="C116" s="275"/>
      <c r="D116" s="292"/>
      <c r="E116" s="294"/>
      <c r="F116" s="296"/>
      <c r="G116" s="284"/>
      <c r="H116" s="309"/>
      <c r="I116" s="207"/>
      <c r="J116" s="290"/>
      <c r="K116" s="275"/>
      <c r="L116" s="292"/>
      <c r="M116" s="294"/>
      <c r="N116" s="296"/>
      <c r="O116" s="284"/>
      <c r="P116" s="309"/>
      <c r="Q116" s="298"/>
      <c r="R116" s="205"/>
      <c r="S116" s="290"/>
      <c r="T116" s="275"/>
      <c r="U116" s="292"/>
      <c r="V116" s="294"/>
      <c r="W116" s="296"/>
      <c r="X116" s="284"/>
      <c r="Y116" s="286"/>
      <c r="Z116" s="288"/>
    </row>
    <row r="117" spans="1:26" s="170" customFormat="1" ht="18.600000000000001" customHeight="1" x14ac:dyDescent="0.45">
      <c r="A117" s="272" t="s">
        <v>7847</v>
      </c>
      <c r="B117" s="289"/>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83"/>
      <c r="H117" s="306"/>
      <c r="I117" s="276" t="s">
        <v>2117</v>
      </c>
      <c r="J117" s="289"/>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83"/>
      <c r="P117" s="306"/>
      <c r="Q117" s="297"/>
      <c r="R117" s="272" t="s">
        <v>2132</v>
      </c>
      <c r="S117" s="289"/>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83"/>
      <c r="Y117" s="285"/>
      <c r="Z117" s="287"/>
    </row>
    <row r="118" spans="1:26" s="170" customFormat="1" ht="18.600000000000001" customHeight="1" x14ac:dyDescent="0.45">
      <c r="A118" s="205"/>
      <c r="B118" s="290"/>
      <c r="C118" s="275"/>
      <c r="D118" s="292"/>
      <c r="E118" s="294"/>
      <c r="F118" s="296"/>
      <c r="G118" s="284"/>
      <c r="H118" s="309"/>
      <c r="I118" s="207"/>
      <c r="J118" s="290"/>
      <c r="K118" s="275"/>
      <c r="L118" s="292"/>
      <c r="M118" s="294"/>
      <c r="N118" s="296"/>
      <c r="O118" s="284"/>
      <c r="P118" s="309"/>
      <c r="Q118" s="298"/>
      <c r="R118" s="205"/>
      <c r="S118" s="290"/>
      <c r="T118" s="275"/>
      <c r="U118" s="292"/>
      <c r="V118" s="294"/>
      <c r="W118" s="296"/>
      <c r="X118" s="284"/>
      <c r="Y118" s="286"/>
      <c r="Z118" s="288"/>
    </row>
    <row r="119" spans="1:26" s="170" customFormat="1" ht="18.600000000000001" customHeight="1" x14ac:dyDescent="0.45">
      <c r="A119" s="272" t="s">
        <v>7848</v>
      </c>
      <c r="B119" s="289"/>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83"/>
      <c r="H119" s="306"/>
      <c r="I119" s="276" t="s">
        <v>2118</v>
      </c>
      <c r="J119" s="289"/>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83"/>
      <c r="P119" s="306"/>
      <c r="Q119" s="297"/>
      <c r="R119" s="272" t="s">
        <v>2133</v>
      </c>
      <c r="S119" s="289"/>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83"/>
      <c r="Y119" s="285"/>
      <c r="Z119" s="287"/>
    </row>
    <row r="120" spans="1:26" s="170" customFormat="1" ht="18.600000000000001" customHeight="1" x14ac:dyDescent="0.45">
      <c r="A120" s="205"/>
      <c r="B120" s="290"/>
      <c r="C120" s="275"/>
      <c r="D120" s="292"/>
      <c r="E120" s="294"/>
      <c r="F120" s="296"/>
      <c r="G120" s="284"/>
      <c r="H120" s="309"/>
      <c r="I120" s="207"/>
      <c r="J120" s="290"/>
      <c r="K120" s="275"/>
      <c r="L120" s="292"/>
      <c r="M120" s="294"/>
      <c r="N120" s="296"/>
      <c r="O120" s="284"/>
      <c r="P120" s="309"/>
      <c r="Q120" s="298"/>
      <c r="R120" s="205"/>
      <c r="S120" s="290"/>
      <c r="T120" s="275"/>
      <c r="U120" s="292"/>
      <c r="V120" s="294"/>
      <c r="W120" s="296"/>
      <c r="X120" s="284"/>
      <c r="Y120" s="286"/>
      <c r="Z120" s="288"/>
    </row>
    <row r="121" spans="1:26" s="170" customFormat="1" ht="18.600000000000001" customHeight="1" x14ac:dyDescent="0.45">
      <c r="A121" s="272" t="s">
        <v>7849</v>
      </c>
      <c r="B121" s="289"/>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83"/>
      <c r="H121" s="306"/>
      <c r="I121" s="276" t="s">
        <v>2119</v>
      </c>
      <c r="J121" s="289"/>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83"/>
      <c r="P121" s="306"/>
      <c r="Q121" s="297"/>
      <c r="R121" s="272" t="s">
        <v>2134</v>
      </c>
      <c r="S121" s="289"/>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83"/>
      <c r="Y121" s="285"/>
      <c r="Z121" s="287"/>
    </row>
    <row r="122" spans="1:26" s="170" customFormat="1" ht="18.600000000000001" customHeight="1" x14ac:dyDescent="0.45">
      <c r="A122" s="205"/>
      <c r="B122" s="290"/>
      <c r="C122" s="275"/>
      <c r="D122" s="292"/>
      <c r="E122" s="294"/>
      <c r="F122" s="296"/>
      <c r="G122" s="284"/>
      <c r="H122" s="309"/>
      <c r="I122" s="207"/>
      <c r="J122" s="290"/>
      <c r="K122" s="275"/>
      <c r="L122" s="292"/>
      <c r="M122" s="294"/>
      <c r="N122" s="296"/>
      <c r="O122" s="284"/>
      <c r="P122" s="309"/>
      <c r="Q122" s="298"/>
      <c r="R122" s="205"/>
      <c r="S122" s="290"/>
      <c r="T122" s="275"/>
      <c r="U122" s="292"/>
      <c r="V122" s="294"/>
      <c r="W122" s="296"/>
      <c r="X122" s="284"/>
      <c r="Y122" s="286"/>
      <c r="Z122" s="288"/>
    </row>
    <row r="123" spans="1:26" s="170" customFormat="1" ht="18.600000000000001" customHeight="1" x14ac:dyDescent="0.45">
      <c r="A123" s="272" t="s">
        <v>7850</v>
      </c>
      <c r="B123" s="289"/>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83"/>
      <c r="H123" s="306"/>
      <c r="I123" s="276" t="s">
        <v>2120</v>
      </c>
      <c r="J123" s="289"/>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83"/>
      <c r="P123" s="306"/>
      <c r="Q123" s="297"/>
      <c r="R123" s="272" t="s">
        <v>2135</v>
      </c>
      <c r="S123" s="289"/>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83"/>
      <c r="Y123" s="285"/>
      <c r="Z123" s="287"/>
    </row>
    <row r="124" spans="1:26" s="170" customFormat="1" ht="18.600000000000001" customHeight="1" x14ac:dyDescent="0.45">
      <c r="A124" s="205"/>
      <c r="B124" s="290"/>
      <c r="C124" s="275"/>
      <c r="D124" s="292"/>
      <c r="E124" s="294"/>
      <c r="F124" s="296"/>
      <c r="G124" s="284"/>
      <c r="H124" s="309"/>
      <c r="I124" s="207"/>
      <c r="J124" s="290"/>
      <c r="K124" s="275"/>
      <c r="L124" s="292"/>
      <c r="M124" s="294"/>
      <c r="N124" s="296"/>
      <c r="O124" s="284"/>
      <c r="P124" s="309"/>
      <c r="Q124" s="298"/>
      <c r="R124" s="205"/>
      <c r="S124" s="290"/>
      <c r="T124" s="275"/>
      <c r="U124" s="292"/>
      <c r="V124" s="294"/>
      <c r="W124" s="296"/>
      <c r="X124" s="284"/>
      <c r="Y124" s="286"/>
      <c r="Z124" s="288"/>
    </row>
    <row r="125" spans="1:26" s="170" customFormat="1" ht="18.600000000000001" customHeight="1" x14ac:dyDescent="0.45">
      <c r="A125" s="272" t="s">
        <v>7851</v>
      </c>
      <c r="B125" s="289"/>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83"/>
      <c r="H125" s="306"/>
      <c r="I125" s="276" t="s">
        <v>2121</v>
      </c>
      <c r="J125" s="289"/>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83"/>
      <c r="P125" s="306"/>
      <c r="Q125" s="297"/>
      <c r="R125" s="272" t="s">
        <v>2136</v>
      </c>
      <c r="S125" s="289"/>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83"/>
      <c r="Y125" s="285"/>
      <c r="Z125" s="287"/>
    </row>
    <row r="126" spans="1:26" s="170" customFormat="1" ht="18.600000000000001" customHeight="1" x14ac:dyDescent="0.45">
      <c r="A126" s="205"/>
      <c r="B126" s="290"/>
      <c r="C126" s="275"/>
      <c r="D126" s="292"/>
      <c r="E126" s="294"/>
      <c r="F126" s="296"/>
      <c r="G126" s="284"/>
      <c r="H126" s="309"/>
      <c r="I126" s="207"/>
      <c r="J126" s="290"/>
      <c r="K126" s="275"/>
      <c r="L126" s="292"/>
      <c r="M126" s="294"/>
      <c r="N126" s="296"/>
      <c r="O126" s="284"/>
      <c r="P126" s="309"/>
      <c r="Q126" s="298"/>
      <c r="R126" s="205"/>
      <c r="S126" s="290"/>
      <c r="T126" s="275"/>
      <c r="U126" s="292"/>
      <c r="V126" s="294"/>
      <c r="W126" s="296"/>
      <c r="X126" s="284"/>
      <c r="Y126" s="286"/>
      <c r="Z126" s="288"/>
    </row>
    <row r="127" spans="1:26" s="170" customFormat="1" ht="18.600000000000001" customHeight="1" x14ac:dyDescent="0.45">
      <c r="A127" s="272" t="s">
        <v>7852</v>
      </c>
      <c r="B127" s="289"/>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83"/>
      <c r="H127" s="306"/>
      <c r="I127" s="276" t="s">
        <v>2122</v>
      </c>
      <c r="J127" s="289"/>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83"/>
      <c r="P127" s="306"/>
      <c r="Q127" s="297"/>
      <c r="R127" s="272" t="s">
        <v>2137</v>
      </c>
      <c r="S127" s="289"/>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83"/>
      <c r="Y127" s="285"/>
      <c r="Z127" s="287"/>
    </row>
    <row r="128" spans="1:26" s="170" customFormat="1" ht="18.600000000000001" customHeight="1" x14ac:dyDescent="0.45">
      <c r="A128" s="205"/>
      <c r="B128" s="290"/>
      <c r="C128" s="275"/>
      <c r="D128" s="292"/>
      <c r="E128" s="294"/>
      <c r="F128" s="296"/>
      <c r="G128" s="284"/>
      <c r="H128" s="309"/>
      <c r="I128" s="207"/>
      <c r="J128" s="290"/>
      <c r="K128" s="275"/>
      <c r="L128" s="292"/>
      <c r="M128" s="294"/>
      <c r="N128" s="296"/>
      <c r="O128" s="284"/>
      <c r="P128" s="309"/>
      <c r="Q128" s="298"/>
      <c r="R128" s="205"/>
      <c r="S128" s="290"/>
      <c r="T128" s="275"/>
      <c r="U128" s="292"/>
      <c r="V128" s="294"/>
      <c r="W128" s="296"/>
      <c r="X128" s="284"/>
      <c r="Y128" s="286"/>
      <c r="Z128" s="288"/>
    </row>
    <row r="129" spans="1:26" s="170" customFormat="1" ht="18.600000000000001" customHeight="1" x14ac:dyDescent="0.45">
      <c r="A129" s="272" t="s">
        <v>7853</v>
      </c>
      <c r="B129" s="289"/>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83"/>
      <c r="H129" s="306"/>
      <c r="I129" s="276" t="s">
        <v>2123</v>
      </c>
      <c r="J129" s="289"/>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83"/>
      <c r="P129" s="306"/>
      <c r="Q129" s="297"/>
      <c r="R129" s="272" t="s">
        <v>2138</v>
      </c>
      <c r="S129" s="289"/>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83"/>
      <c r="Y129" s="285"/>
      <c r="Z129" s="287"/>
    </row>
    <row r="130" spans="1:26" s="170" customFormat="1" ht="18.600000000000001" customHeight="1" x14ac:dyDescent="0.45">
      <c r="A130" s="205"/>
      <c r="B130" s="290"/>
      <c r="C130" s="275"/>
      <c r="D130" s="292"/>
      <c r="E130" s="294"/>
      <c r="F130" s="296"/>
      <c r="G130" s="284"/>
      <c r="H130" s="309"/>
      <c r="I130" s="207"/>
      <c r="J130" s="290"/>
      <c r="K130" s="275"/>
      <c r="L130" s="292"/>
      <c r="M130" s="294"/>
      <c r="N130" s="296"/>
      <c r="O130" s="284"/>
      <c r="P130" s="309"/>
      <c r="Q130" s="298"/>
      <c r="R130" s="205"/>
      <c r="S130" s="290"/>
      <c r="T130" s="275"/>
      <c r="U130" s="292"/>
      <c r="V130" s="294"/>
      <c r="W130" s="296"/>
      <c r="X130" s="284"/>
      <c r="Y130" s="286"/>
      <c r="Z130" s="288"/>
    </row>
    <row r="131" spans="1:26" s="170" customFormat="1" ht="18.600000000000001" customHeight="1" x14ac:dyDescent="0.45">
      <c r="A131" s="272" t="s">
        <v>7854</v>
      </c>
      <c r="B131" s="289"/>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83"/>
      <c r="H131" s="306"/>
      <c r="I131" s="276" t="s">
        <v>2124</v>
      </c>
      <c r="J131" s="289"/>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83"/>
      <c r="P131" s="306"/>
      <c r="Q131" s="297"/>
      <c r="R131" s="272" t="s">
        <v>2139</v>
      </c>
      <c r="S131" s="289"/>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83"/>
      <c r="Y131" s="285"/>
      <c r="Z131" s="287"/>
    </row>
    <row r="132" spans="1:26" s="170" customFormat="1" ht="18.600000000000001" customHeight="1" x14ac:dyDescent="0.45">
      <c r="A132" s="205"/>
      <c r="B132" s="290"/>
      <c r="C132" s="275"/>
      <c r="D132" s="292"/>
      <c r="E132" s="294"/>
      <c r="F132" s="296"/>
      <c r="G132" s="284"/>
      <c r="H132" s="309"/>
      <c r="I132" s="207"/>
      <c r="J132" s="290"/>
      <c r="K132" s="275"/>
      <c r="L132" s="292"/>
      <c r="M132" s="294"/>
      <c r="N132" s="296"/>
      <c r="O132" s="284"/>
      <c r="P132" s="309"/>
      <c r="Q132" s="298"/>
      <c r="R132" s="205"/>
      <c r="S132" s="290"/>
      <c r="T132" s="275"/>
      <c r="U132" s="292"/>
      <c r="V132" s="294"/>
      <c r="W132" s="296"/>
      <c r="X132" s="284"/>
      <c r="Y132" s="286"/>
      <c r="Z132" s="288"/>
    </row>
    <row r="133" spans="1:26" s="170" customFormat="1" ht="18.600000000000001" customHeight="1" x14ac:dyDescent="0.45">
      <c r="A133" s="272" t="s">
        <v>7855</v>
      </c>
      <c r="B133" s="289"/>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83"/>
      <c r="H133" s="306"/>
      <c r="I133" s="276" t="s">
        <v>2125</v>
      </c>
      <c r="J133" s="289"/>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83"/>
      <c r="P133" s="306"/>
      <c r="Q133" s="297"/>
      <c r="R133" s="272" t="s">
        <v>2140</v>
      </c>
      <c r="S133" s="289"/>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83"/>
      <c r="Y133" s="285"/>
      <c r="Z133" s="287"/>
    </row>
    <row r="134" spans="1:26" s="170" customFormat="1" ht="18.600000000000001" customHeight="1" x14ac:dyDescent="0.45">
      <c r="A134" s="205"/>
      <c r="B134" s="290"/>
      <c r="C134" s="275"/>
      <c r="D134" s="292"/>
      <c r="E134" s="294"/>
      <c r="F134" s="296"/>
      <c r="G134" s="284"/>
      <c r="H134" s="309"/>
      <c r="I134" s="207"/>
      <c r="J134" s="290"/>
      <c r="K134" s="275"/>
      <c r="L134" s="292"/>
      <c r="M134" s="294"/>
      <c r="N134" s="296"/>
      <c r="O134" s="284"/>
      <c r="P134" s="309"/>
      <c r="Q134" s="298"/>
      <c r="R134" s="205"/>
      <c r="S134" s="290"/>
      <c r="T134" s="275"/>
      <c r="U134" s="292"/>
      <c r="V134" s="294"/>
      <c r="W134" s="296"/>
      <c r="X134" s="284"/>
      <c r="Y134" s="286"/>
      <c r="Z134" s="288"/>
    </row>
    <row r="135" spans="1:26" s="170" customFormat="1" ht="18.600000000000001" customHeight="1" x14ac:dyDescent="0.45">
      <c r="A135" s="272" t="s">
        <v>7856</v>
      </c>
      <c r="B135" s="289"/>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83"/>
      <c r="H135" s="306"/>
      <c r="I135" s="276" t="s">
        <v>2126</v>
      </c>
      <c r="J135" s="289"/>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83"/>
      <c r="P135" s="306"/>
      <c r="Q135" s="297"/>
      <c r="R135" s="272" t="s">
        <v>2141</v>
      </c>
      <c r="S135" s="289"/>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83"/>
      <c r="Y135" s="285"/>
      <c r="Z135" s="287"/>
    </row>
    <row r="136" spans="1:26" s="167" customFormat="1" ht="18.600000000000001" customHeight="1" thickBot="1" x14ac:dyDescent="0.2">
      <c r="A136" s="206"/>
      <c r="B136" s="304"/>
      <c r="C136" s="277"/>
      <c r="D136" s="305"/>
      <c r="E136" s="299"/>
      <c r="F136" s="300"/>
      <c r="G136" s="301"/>
      <c r="H136" s="307"/>
      <c r="I136" s="208"/>
      <c r="J136" s="304"/>
      <c r="K136" s="277"/>
      <c r="L136" s="305"/>
      <c r="M136" s="299"/>
      <c r="N136" s="300"/>
      <c r="O136" s="301"/>
      <c r="P136" s="307"/>
      <c r="Q136" s="308"/>
      <c r="R136" s="206"/>
      <c r="S136" s="304"/>
      <c r="T136" s="277"/>
      <c r="U136" s="305"/>
      <c r="V136" s="299"/>
      <c r="W136" s="300"/>
      <c r="X136" s="301"/>
      <c r="Y136" s="302"/>
      <c r="Z136" s="303"/>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6"/>
  <conditionalFormatting sqref="D17:E136">
    <cfRule type="expression" dxfId="19" priority="24">
      <formula>$C18="オ"</formula>
    </cfRule>
    <cfRule type="expression" dxfId="18" priority="25">
      <formula>$I17="〇"</formula>
    </cfRule>
  </conditionalFormatting>
  <conditionalFormatting sqref="L17:L20 L23:M34 L45:M136">
    <cfRule type="expression" dxfId="17" priority="22">
      <formula>$K18="オ"</formula>
    </cfRule>
    <cfRule type="expression" dxfId="16" priority="23">
      <formula>$Q17="〇"</formula>
    </cfRule>
  </conditionalFormatting>
  <conditionalFormatting sqref="L21:L22">
    <cfRule type="expression" dxfId="15" priority="14">
      <formula>$T22="オ"</formula>
    </cfRule>
    <cfRule type="expression" dxfId="14" priority="15">
      <formula>$Z21="〇"</formula>
    </cfRule>
  </conditionalFormatting>
  <conditionalFormatting sqref="L35:M44">
    <cfRule type="expression" dxfId="13" priority="2">
      <formula>$T36="オ"</formula>
    </cfRule>
    <cfRule type="expression" dxfId="12" priority="3">
      <formula>$Z35="〇"</formula>
    </cfRule>
  </conditionalFormatting>
  <conditionalFormatting sqref="M1">
    <cfRule type="containsText" dxfId="11" priority="42" operator="containsText" text="採択">
      <formula>NOT(ISERROR(SEARCH("採択",M1)))</formula>
    </cfRule>
  </conditionalFormatting>
  <conditionalFormatting sqref="M17:M22">
    <cfRule type="expression" dxfId="10" priority="1">
      <formula>OR(J18="オ",J18="カ")</formula>
    </cfRule>
  </conditionalFormatting>
  <conditionalFormatting sqref="U17:V136">
    <cfRule type="expression" dxfId="9" priority="20">
      <formula>$T18="オ"</formula>
    </cfRule>
    <cfRule type="expression" dxfId="8" priority="21">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W17:W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C20 K22 K26 K24 K30 K28 T132 C18 K32 K38 K40 K42 K46 K48 K50 K52 K54 K56 K58 K60 K62 K64 K66 K68 K70 K72 K74 K76 K78 K80 K82 K84 K86 K88 K90 K92 K94 K96 K98 K100 K102 K104 K106 K108 K110 K112 K114 K116 K118 K120 K122 K124 K126 K128 K130 K132 K134 K136 K18 T20 T22 T24 T26 T28 T30 T34 K44 T36 T38 T40 T42 T44 T46 T48 T50 T52 T54 T56 T58 T60 T62 T64 T66 T68 T70 T72 T74 T76 T78 T80 T82 T84 T86 T88 T90 T92 T94 T96 T98 T100 T102 T104 T106 T108 T110 T112 T114 T116 T118 T120 T122 T124 T126 T128 T130 K34 K36 T32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v>
      </c>
      <c r="G2" s="264">
        <f>IF(COUNTIF($B:$B,G1)=0,0,COUNTA(_xlfn.UNIQUE(G3:G182))-1)</f>
        <v>0</v>
      </c>
      <c r="H2" s="264">
        <f>IF(COUNTIF($B:$B,H1)=0,0,COUNTA(_xlfn.UNIQUE(H3:H182))-1)</f>
        <v>0</v>
      </c>
      <c r="I2" s="264">
        <f>IF(COUNTIF($B:$B,I1)=0,0,COUNTA(_xlfn.UNIQUE(I3:I182))-1)</f>
        <v>6</v>
      </c>
      <c r="J2" s="264">
        <f>IF(COUNTIF($B:$B,J1)=0,0,COUNTA(_xlfn.UNIQUE(J3:J182))-1)</f>
        <v>0</v>
      </c>
    </row>
    <row r="3" spans="1:10" x14ac:dyDescent="0.45">
      <c r="A3" s="264" t="s">
        <v>7722</v>
      </c>
      <c r="B3" s="264" t="str">
        <f>様式4・高等部!C18</f>
        <v>エ</v>
      </c>
      <c r="C3" s="264" t="str">
        <f>様式4・高等部!E17</f>
        <v>ゆっくり学ぶ子のためのこくご２　改訂版</v>
      </c>
      <c r="E3" s="264" t="s">
        <v>7645</v>
      </c>
      <c r="F3" s="264" t="str" cm="1">
        <f t="array" ref="F3">IFERROR(_xlfn._xlws.FILTER($C$3:$C$182,($B$3:$B$182=F1)*($D$3:$D$182&lt;&gt;"〇")),"")</f>
        <v>新高等保健体育 改訂版</v>
      </c>
      <c r="G3" s="264" t="str" cm="1">
        <f t="array" ref="G3">IFERROR(_xlfn._xlws.FILTER($C$3:$C$182,($B$3:$B$182=G1)*($D$3:$D$182&lt;&gt;"〇")),"")</f>
        <v/>
      </c>
      <c r="H3" s="264" t="str" cm="1">
        <f t="array" ref="H3">IFERROR(_xlfn._xlws.FILTER($C$3:$C$182,($B$3:$B$182=H1)*($D$3:$D$182&lt;&gt;"〇")),"")</f>
        <v/>
      </c>
      <c r="I3" s="264" t="str" cm="1">
        <f t="array" ref="I3:I8">IFERROR(_xlfn._xlws.FILTER($C$3:$C$182,($B$3:$B$182=I1)*($D$3:$D$182&lt;&gt;"〇")),"")</f>
        <v>ゆっくり学ぶ子のためのこくご２　改訂版</v>
      </c>
      <c r="J3" s="264" t="str" cm="1">
        <f t="array" ref="J3">IFERROR(_xlfn._xlws.FILTER($C$3:$C$182,($B$3:$B$182=J1)*($D$3:$D$182&lt;&gt;"〇")),"")</f>
        <v/>
      </c>
    </row>
    <row r="4" spans="1:10" x14ac:dyDescent="0.45">
      <c r="A4" s="264" t="s">
        <v>2023</v>
      </c>
      <c r="B4" s="264" t="str">
        <f>様式4・高等部!C20</f>
        <v>エ</v>
      </c>
      <c r="C4" s="264" t="str">
        <f>様式4・高等部!E19</f>
        <v>くらしに役立つ国語改訂新版</v>
      </c>
      <c r="E4" s="264" t="s">
        <v>7645</v>
      </c>
      <c r="I4" s="264" t="str">
        <v>くらしに役立つ国語改訂新版</v>
      </c>
    </row>
    <row r="5" spans="1:10" x14ac:dyDescent="0.45">
      <c r="A5" s="264" t="s">
        <v>2026</v>
      </c>
      <c r="B5" s="264" t="str">
        <f>様式4・高等部!C22</f>
        <v>エ</v>
      </c>
      <c r="C5" s="264" t="str">
        <f>様式4・高等部!E21</f>
        <v>ひとりだちするための算数・数学</v>
      </c>
      <c r="E5" s="264" t="s">
        <v>7645</v>
      </c>
      <c r="I5" s="264" t="str">
        <v>ひとりだちするための算数・数学</v>
      </c>
    </row>
    <row r="6" spans="1:10" x14ac:dyDescent="0.45">
      <c r="A6" s="264" t="s">
        <v>2029</v>
      </c>
      <c r="B6" s="264" t="str">
        <f>様式4・高等部!C24</f>
        <v>ア</v>
      </c>
      <c r="C6" s="264" t="str">
        <f>様式4・高等部!E23</f>
        <v>新高等保健体育 改訂版</v>
      </c>
      <c r="E6" s="264" t="s">
        <v>7645</v>
      </c>
      <c r="I6" s="264" t="str">
        <v>はじめての野菜づくり</v>
      </c>
    </row>
    <row r="7" spans="1:10" x14ac:dyDescent="0.45">
      <c r="A7" s="264" t="s">
        <v>2032</v>
      </c>
      <c r="B7" s="264" t="str">
        <f>様式4・高等部!C26</f>
        <v>エ</v>
      </c>
      <c r="C7" s="264" t="str">
        <f>様式4・高等部!E25</f>
        <v>はじめての野菜づくり</v>
      </c>
      <c r="E7" s="264" t="s">
        <v>7645</v>
      </c>
      <c r="I7" s="264" t="str">
        <v>ひとりだちするための進路学習
ーあしたへのステップー</v>
      </c>
    </row>
    <row r="8" spans="1:10" x14ac:dyDescent="0.45">
      <c r="A8" s="264" t="s">
        <v>2035</v>
      </c>
      <c r="B8" s="264">
        <f>様式4・高等部!C28</f>
        <v>0</v>
      </c>
      <c r="C8" s="264" t="str">
        <f>様式4・高等部!E27</f>
        <v/>
      </c>
      <c r="E8" s="264" t="s">
        <v>7645</v>
      </c>
      <c r="I8" s="264" t="str">
        <v>ひとりだちするための
ビジネスマナー＆コミュニケーション</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ゆっくり学ぶ子のためのこくご２　改訂版　</v>
      </c>
      <c r="D63" s="264" t="str">
        <f>様式4・高等部!Q17</f>
        <v>〇</v>
      </c>
      <c r="E63" s="264" t="s">
        <v>7645</v>
      </c>
    </row>
    <row r="64" spans="1:5" x14ac:dyDescent="0.45">
      <c r="A64" s="264" t="s">
        <v>2024</v>
      </c>
      <c r="B64" s="264" t="str">
        <f>様式4・高等部!K20</f>
        <v>エ</v>
      </c>
      <c r="C64" s="264" t="str">
        <f>様式4・高等部!M19</f>
        <v>くらしに役立つ国語改訂新版　</v>
      </c>
      <c r="D64" s="264" t="str">
        <f>様式4・高等部!Q19</f>
        <v>〇</v>
      </c>
      <c r="E64" s="264" t="s">
        <v>7645</v>
      </c>
    </row>
    <row r="65" spans="1:5" x14ac:dyDescent="0.45">
      <c r="A65" s="264" t="s">
        <v>2027</v>
      </c>
      <c r="B65" s="264" t="str">
        <f>様式4・高等部!K22</f>
        <v>エ</v>
      </c>
      <c r="C65" s="264" t="str">
        <f>様式4・高等部!M21</f>
        <v>ひとりだちするための算数・数学　</v>
      </c>
      <c r="D65" s="264" t="str">
        <f>様式4・高等部!Q21</f>
        <v>〇</v>
      </c>
      <c r="E65" s="264" t="s">
        <v>7645</v>
      </c>
    </row>
    <row r="66" spans="1:5" x14ac:dyDescent="0.45">
      <c r="A66" s="264" t="s">
        <v>2030</v>
      </c>
      <c r="B66" s="264" t="str">
        <f>様式4・高等部!K24</f>
        <v>ア</v>
      </c>
      <c r="C66" s="264" t="str">
        <f>様式4・高等部!M23</f>
        <v>新高等保健体育</v>
      </c>
      <c r="D66" s="264" t="str">
        <f>様式4・高等部!Q23</f>
        <v>〇</v>
      </c>
      <c r="E66" s="264" t="s">
        <v>7645</v>
      </c>
    </row>
    <row r="67" spans="1:5" x14ac:dyDescent="0.45">
      <c r="A67" s="264" t="s">
        <v>2033</v>
      </c>
      <c r="B67" s="264" t="str">
        <f>様式4・高等部!K26</f>
        <v>エ</v>
      </c>
      <c r="C67" s="264" t="str">
        <f>様式4・高等部!M25</f>
        <v>ひとりだちするための進路学習
ーあしたへのステップー</v>
      </c>
      <c r="D67" s="264">
        <f>様式4・高等部!Q25</f>
        <v>0</v>
      </c>
      <c r="E67" s="264" t="s">
        <v>7645</v>
      </c>
    </row>
    <row r="68" spans="1:5" x14ac:dyDescent="0.45">
      <c r="A68" s="264" t="s">
        <v>2036</v>
      </c>
      <c r="B68" s="264" t="str">
        <f>様式4・高等部!K28</f>
        <v>エ</v>
      </c>
      <c r="C68" s="264" t="str">
        <f>様式4・高等部!M27</f>
        <v>ひとりだちするための
ビジネスマナー＆コミュニケーション</v>
      </c>
      <c r="D68" s="264">
        <f>様式4・高等部!Q27</f>
        <v>0</v>
      </c>
      <c r="E68" s="264" t="s">
        <v>7645</v>
      </c>
    </row>
    <row r="69" spans="1:5" x14ac:dyDescent="0.45">
      <c r="A69" s="264" t="s">
        <v>2039</v>
      </c>
      <c r="B69" s="264">
        <f>様式4・高等部!K30</f>
        <v>0</v>
      </c>
      <c r="C69" s="264">
        <f>様式4・高等部!M29</f>
        <v>0</v>
      </c>
      <c r="D69" s="264">
        <f>様式4・高等部!Q29</f>
        <v>0</v>
      </c>
      <c r="E69" s="264" t="s">
        <v>7645</v>
      </c>
    </row>
    <row r="70" spans="1:5" x14ac:dyDescent="0.45">
      <c r="A70" s="264" t="s">
        <v>2042</v>
      </c>
      <c r="B70" s="264">
        <f>様式4・高等部!K32</f>
        <v>0</v>
      </c>
      <c r="C70" s="264">
        <f>様式4・高等部!M31</f>
        <v>0</v>
      </c>
      <c r="D70" s="264">
        <f>様式4・高等部!Q31</f>
        <v>0</v>
      </c>
      <c r="E70" s="264" t="s">
        <v>7645</v>
      </c>
    </row>
    <row r="71" spans="1:5" x14ac:dyDescent="0.45">
      <c r="A71" s="264" t="s">
        <v>2045</v>
      </c>
      <c r="B71" s="264">
        <f>様式4・高等部!K34</f>
        <v>0</v>
      </c>
      <c r="C71" s="264">
        <f>様式4・高等部!M33</f>
        <v>0</v>
      </c>
      <c r="D71" s="264">
        <f>様式4・高等部!Q33</f>
        <v>0</v>
      </c>
      <c r="E71" s="264" t="s">
        <v>7645</v>
      </c>
    </row>
    <row r="72" spans="1:5" x14ac:dyDescent="0.45">
      <c r="A72" s="264" t="s">
        <v>2048</v>
      </c>
      <c r="B72" s="264">
        <f>様式4・高等部!K36</f>
        <v>0</v>
      </c>
      <c r="C72" s="264">
        <f>様式4・高等部!M35</f>
        <v>0</v>
      </c>
      <c r="D72" s="264">
        <f>様式4・高等部!Q35</f>
        <v>0</v>
      </c>
      <c r="E72" s="264" t="s">
        <v>7645</v>
      </c>
    </row>
    <row r="73" spans="1:5" x14ac:dyDescent="0.45">
      <c r="A73" s="264" t="s">
        <v>2051</v>
      </c>
      <c r="B73" s="264">
        <f>様式4・高等部!K38</f>
        <v>0</v>
      </c>
      <c r="C73" s="264">
        <f>様式4・高等部!M37</f>
        <v>0</v>
      </c>
      <c r="D73" s="264">
        <f>様式4・高等部!Q37</f>
        <v>0</v>
      </c>
      <c r="E73" s="264" t="s">
        <v>7645</v>
      </c>
    </row>
    <row r="74" spans="1:5" x14ac:dyDescent="0.45">
      <c r="A74" s="264" t="s">
        <v>2054</v>
      </c>
      <c r="B74" s="264">
        <f>様式4・高等部!K40</f>
        <v>0</v>
      </c>
      <c r="C74" s="264">
        <f>様式4・高等部!M39</f>
        <v>0</v>
      </c>
      <c r="D74" s="264">
        <f>様式4・高等部!Q39</f>
        <v>0</v>
      </c>
      <c r="E74" s="264" t="s">
        <v>7645</v>
      </c>
    </row>
    <row r="75" spans="1:5" x14ac:dyDescent="0.45">
      <c r="A75" s="264" t="s">
        <v>2057</v>
      </c>
      <c r="B75" s="264">
        <f>様式4・高等部!K42</f>
        <v>0</v>
      </c>
      <c r="C75" s="264">
        <f>様式4・高等部!M41</f>
        <v>0</v>
      </c>
      <c r="D75" s="264">
        <f>様式4・高等部!Q41</f>
        <v>0</v>
      </c>
      <c r="E75" s="264" t="s">
        <v>7645</v>
      </c>
    </row>
    <row r="76" spans="1:5" x14ac:dyDescent="0.45">
      <c r="A76" s="264" t="s">
        <v>2060</v>
      </c>
      <c r="B76" s="264">
        <f>様式4・高等部!K44</f>
        <v>0</v>
      </c>
      <c r="C76" s="264">
        <f>様式4・高等部!M43</f>
        <v>0</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ゆっくり学ぶ子のためのこくご２　改訂版　</v>
      </c>
      <c r="D123" s="264" t="str">
        <f>様式4・高等部!Z17</f>
        <v>〇</v>
      </c>
    </row>
    <row r="124" spans="1:5" x14ac:dyDescent="0.45">
      <c r="A124" s="264" t="s">
        <v>2025</v>
      </c>
      <c r="B124" s="264" t="str">
        <f>様式4・高等部!T20</f>
        <v>エ</v>
      </c>
      <c r="C124" s="264" t="str">
        <f>様式4・高等部!V19</f>
        <v>ゆっくり学ぶ子のための国語４　</v>
      </c>
      <c r="D124" s="264" t="str">
        <f>様式4・高等部!Z19</f>
        <v>〇</v>
      </c>
    </row>
    <row r="125" spans="1:5" x14ac:dyDescent="0.45">
      <c r="A125" s="264" t="s">
        <v>2028</v>
      </c>
      <c r="B125" s="264" t="str">
        <f>様式4・高等部!T22</f>
        <v>エ</v>
      </c>
      <c r="C125" s="264" t="str">
        <f>様式4・高等部!V21</f>
        <v>見て、学んで、力がつく！こども日本地図　2024年版　</v>
      </c>
      <c r="D125" s="264" t="str">
        <f>様式4・高等部!Z21</f>
        <v>〇</v>
      </c>
    </row>
    <row r="126" spans="1:5" x14ac:dyDescent="0.45">
      <c r="A126" s="264" t="s">
        <v>2031</v>
      </c>
      <c r="B126" s="264" t="str">
        <f>様式4・高等部!T24</f>
        <v>エ</v>
      </c>
      <c r="C126" s="264" t="str">
        <f>様式4・高等部!V23</f>
        <v>ひとりだちするための算数・数学　</v>
      </c>
      <c r="D126" s="264" t="str">
        <f>様式4・高等部!Z23</f>
        <v>〇</v>
      </c>
    </row>
    <row r="127" spans="1:5" x14ac:dyDescent="0.45">
      <c r="A127" s="264" t="s">
        <v>2034</v>
      </c>
      <c r="B127" s="264" t="str">
        <f>様式4・高等部!T26</f>
        <v>ア</v>
      </c>
      <c r="C127" s="264" t="str">
        <f>様式4・高等部!V25</f>
        <v>現代高等保健体育　</v>
      </c>
      <c r="D127" s="264" t="str">
        <f>様式4・高等部!Z25</f>
        <v>〇</v>
      </c>
    </row>
    <row r="128" spans="1:5" x14ac:dyDescent="0.45">
      <c r="A128" s="264" t="s">
        <v>2037</v>
      </c>
      <c r="B128" s="264" t="str">
        <f>様式4・高等部!T28</f>
        <v>エ</v>
      </c>
      <c r="C128" s="264" t="str">
        <f>様式4・高等部!V27</f>
        <v>WATCH２　イマジネーションの旅　</v>
      </c>
      <c r="D128" s="264" t="str">
        <f>様式4・高等部!Z27</f>
        <v>〇</v>
      </c>
    </row>
    <row r="129" spans="1:4" x14ac:dyDescent="0.45">
      <c r="A129" s="264" t="s">
        <v>2040</v>
      </c>
      <c r="B129" s="264" t="str">
        <f>様式4・高等部!T30</f>
        <v>エ</v>
      </c>
      <c r="C129" s="264" t="str">
        <f>様式4・高等部!V29</f>
        <v>ひとりだちするための進路学習
ーあしたへのステップー</v>
      </c>
      <c r="D129" s="264" t="str">
        <f>様式4・高等部!Z29</f>
        <v>〇</v>
      </c>
    </row>
    <row r="130" spans="1:4" x14ac:dyDescent="0.45">
      <c r="A130" s="264" t="s">
        <v>2043</v>
      </c>
      <c r="B130" s="264" t="str">
        <f>様式4・高等部!T32</f>
        <v>エ</v>
      </c>
      <c r="C130" s="264" t="str">
        <f>様式4・高等部!V31</f>
        <v>ひとりだちするための調理学習　</v>
      </c>
      <c r="D130" s="264" t="str">
        <f>様式4・高等部!Z31</f>
        <v>〇</v>
      </c>
    </row>
    <row r="131" spans="1:4" x14ac:dyDescent="0.45">
      <c r="A131" s="264" t="s">
        <v>2046</v>
      </c>
      <c r="B131" s="264" t="str">
        <f>様式4・高等部!T34</f>
        <v>エ</v>
      </c>
      <c r="C131" s="264" t="str">
        <f>様式4・高等部!V33</f>
        <v>ひとりだちするための
ビジネスマナー＆コミュニケーション</v>
      </c>
      <c r="D131" s="264" t="str">
        <f>様式4・高等部!Z33</f>
        <v>〇</v>
      </c>
    </row>
    <row r="132" spans="1:4" x14ac:dyDescent="0.45">
      <c r="A132" s="264" t="s">
        <v>2049</v>
      </c>
      <c r="B132" s="264">
        <f>様式4・高等部!T36</f>
        <v>0</v>
      </c>
      <c r="C132" s="264">
        <f>様式4・高等部!V35</f>
        <v>0</v>
      </c>
      <c r="D132" s="264">
        <f>様式4・高等部!Z35</f>
        <v>0</v>
      </c>
    </row>
    <row r="133" spans="1:4" x14ac:dyDescent="0.45">
      <c r="A133" s="264" t="s">
        <v>2052</v>
      </c>
      <c r="B133" s="264">
        <f>様式4・高等部!T38</f>
        <v>0</v>
      </c>
      <c r="C133" s="264">
        <f>様式4・高等部!V37</f>
        <v>0</v>
      </c>
      <c r="D133" s="264">
        <f>様式4・高等部!Z37</f>
        <v>0</v>
      </c>
    </row>
    <row r="134" spans="1:4" x14ac:dyDescent="0.45">
      <c r="A134" s="264" t="s">
        <v>2055</v>
      </c>
      <c r="B134" s="264">
        <f>様式4・高等部!T40</f>
        <v>0</v>
      </c>
      <c r="C134" s="264">
        <f>様式4・高等部!V39</f>
        <v>0</v>
      </c>
      <c r="D134" s="264">
        <f>様式4・高等部!Z39</f>
        <v>0</v>
      </c>
    </row>
    <row r="135" spans="1:4" x14ac:dyDescent="0.45">
      <c r="A135" s="264" t="s">
        <v>2058</v>
      </c>
      <c r="B135" s="264">
        <f>様式4・高等部!T42</f>
        <v>0</v>
      </c>
      <c r="C135" s="264">
        <f>様式4・高等部!V41</f>
        <v>0</v>
      </c>
      <c r="D135" s="264">
        <f>様式4・高等部!Z41</f>
        <v>0</v>
      </c>
    </row>
    <row r="136" spans="1:4" x14ac:dyDescent="0.45">
      <c r="A136" s="264" t="s">
        <v>2061</v>
      </c>
      <c r="B136" s="264">
        <f>様式4・高等部!T44</f>
        <v>0</v>
      </c>
      <c r="C136" s="264">
        <f>様式4・高等部!V43</f>
        <v>0</v>
      </c>
      <c r="D136" s="264">
        <f>様式4・高等部!Z43</f>
        <v>0</v>
      </c>
    </row>
    <row r="137" spans="1:4" x14ac:dyDescent="0.45">
      <c r="A137" s="264" t="s">
        <v>2064</v>
      </c>
      <c r="B137" s="264">
        <f>様式4・高等部!T46</f>
        <v>0</v>
      </c>
      <c r="C137" s="264">
        <f>様式4・高等部!V45</f>
        <v>0</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85" zoomScaleNormal="100" zoomScaleSheetLayoutView="85" workbookViewId="0">
      <selection activeCell="E37" sqref="E37:E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7" t="str">
        <f>様式4・高等部!V3</f>
        <v>高等部</v>
      </c>
      <c r="B1" s="368"/>
      <c r="C1" s="369" t="s">
        <v>5526</v>
      </c>
      <c r="D1" s="370"/>
      <c r="E1" s="153"/>
      <c r="F1" s="371" t="s">
        <v>7775</v>
      </c>
      <c r="G1" s="371"/>
      <c r="H1" s="371"/>
      <c r="I1" s="371"/>
    </row>
    <row r="2" spans="1:9" ht="29.25" customHeight="1" x14ac:dyDescent="0.45">
      <c r="A2" s="372" t="str">
        <f>様式4・高等部!F1&amp;"図書選定理由一覧表（支援学校用）"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63"/>
      <c r="B3" s="263"/>
      <c r="C3" s="263"/>
      <c r="D3" s="373" t="str">
        <f>"学校名　　　大阪府立"&amp;様式4・高等部!P3&amp;"　　　"&amp;様式4・高等部!V3&amp;"　"&amp;様式4・高等部!W3</f>
        <v>学校名　　　大阪府立茨木支援学校　　　高等部　生活課程</v>
      </c>
      <c r="E3" s="373"/>
      <c r="F3" s="373"/>
      <c r="G3" s="373"/>
      <c r="H3" s="373"/>
      <c r="I3" s="37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1" t="s">
        <v>2017</v>
      </c>
      <c r="B5" s="362"/>
      <c r="C5" s="363"/>
      <c r="D5" s="154"/>
      <c r="E5" s="154"/>
    </row>
    <row r="6" spans="1:9" ht="20.399999999999999" customHeight="1" x14ac:dyDescent="0.45">
      <c r="A6" s="364"/>
      <c r="B6" s="365"/>
      <c r="C6" s="36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同成社</v>
      </c>
      <c r="F8" s="162" t="str">
        <f>IF(B8="","",VLOOKUP(B8,様式4・高等部!$A$17:$H$136,5,FALSE))</f>
        <v>ゆっくり学ぶ子のためのこくご２　改訂版</v>
      </c>
      <c r="G8" s="162" t="str">
        <f>IF(B8="","",VLOOKUP(B8,様式4・高等部!$A$17:$H$136,6,FALSE))</f>
        <v>知</v>
      </c>
      <c r="H8" s="162" t="str">
        <f>IF(B8="","",VLOOKUP(B8,様式4・高等部!$A$17:$H$136,7,FALSE))</f>
        <v>AB</v>
      </c>
      <c r="I8" s="180" t="s">
        <v>7911</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東洋館</v>
      </c>
      <c r="F9" s="162" t="str">
        <f>IF(B9="","",VLOOKUP(B9,様式4・高等部!$A$17:$H$136,5,FALSE))</f>
        <v>くらしに役立つ国語改訂新版</v>
      </c>
      <c r="G9" s="162" t="str">
        <f>IF(B9="","",VLOOKUP(B9,様式4・高等部!$A$17:$H$136,6,FALSE))</f>
        <v>知</v>
      </c>
      <c r="H9" s="162" t="str">
        <f>IF(B9="","",VLOOKUP(B9,様式4・高等部!$A$17:$H$136,7,FALSE))</f>
        <v>CD</v>
      </c>
      <c r="I9" s="180" t="s">
        <v>7912</v>
      </c>
    </row>
    <row r="10" spans="1:9" ht="80.099999999999994" customHeight="1" x14ac:dyDescent="0.45">
      <c r="A10" s="159">
        <v>3</v>
      </c>
      <c r="B10" s="160" t="s">
        <v>2026</v>
      </c>
      <c r="C10" s="161" t="str">
        <f>IF(B10="","",VLOOKUP(B10,様式4・高等部!$A$17:$H$136,2,FALSE))</f>
        <v>数学</v>
      </c>
      <c r="D10" s="161" t="str">
        <f>IF(B10="","",VLOOKUP(B10,様式4・高等部!$A$17:$H$136,3,FALSE))</f>
        <v>数学</v>
      </c>
      <c r="E10" s="161" t="str">
        <f>IF(B10="","",VLOOKUP(B10,様式4・高等部!$A$17:$H$136,4,FALSE))</f>
        <v>日本教育研</v>
      </c>
      <c r="F10" s="162" t="str">
        <f>IF(B10="","",VLOOKUP(B10,様式4・高等部!$A$17:$H$136,5,FALSE))</f>
        <v>ひとりだちするための算数・数学</v>
      </c>
      <c r="G10" s="162" t="str">
        <f>IF(B10="","",VLOOKUP(B10,様式4・高等部!$A$17:$H$136,6,FALSE))</f>
        <v>知</v>
      </c>
      <c r="H10" s="162" t="str">
        <f>IF(B10="","",VLOOKUP(B10,様式4・高等部!$A$17:$H$136,7,FALSE))</f>
        <v>CD</v>
      </c>
      <c r="I10" s="180" t="s">
        <v>7934</v>
      </c>
    </row>
    <row r="11" spans="1:9" ht="80.099999999999994" customHeight="1" x14ac:dyDescent="0.45">
      <c r="A11" s="159">
        <v>4</v>
      </c>
      <c r="B11" s="160" t="s">
        <v>2029</v>
      </c>
      <c r="C11" s="161" t="str">
        <f>IF(B11="","",VLOOKUP(B11,様式4・高等部!$A$17:$H$136,2,FALSE))</f>
        <v>保健体育</v>
      </c>
      <c r="D11" s="161" t="str">
        <f>IF(B11="","",VLOOKUP(B11,様式4・高等部!$A$17:$H$136,3,FALSE))</f>
        <v>保体</v>
      </c>
      <c r="E11" s="161" t="str">
        <f>IF(B11="","",VLOOKUP(B11,様式4・高等部!$A$17:$H$136,4,FALSE))</f>
        <v>大修館</v>
      </c>
      <c r="F11" s="162" t="str">
        <f>IF(B11="","",VLOOKUP(B11,様式4・高等部!$A$17:$H$136,5,FALSE))</f>
        <v>新高等保健体育 改訂版</v>
      </c>
      <c r="G11" s="162" t="str">
        <f>IF(B11="","",VLOOKUP(B11,様式4・高等部!$A$17:$H$136,6,FALSE))</f>
        <v>知</v>
      </c>
      <c r="H11" s="162" t="str">
        <f>IF(B11="","",VLOOKUP(B11,様式4・高等部!$A$17:$H$136,7,FALSE))</f>
        <v>全</v>
      </c>
      <c r="I11" s="180" t="s">
        <v>7933</v>
      </c>
    </row>
    <row r="12" spans="1:9" ht="80.099999999999994" customHeight="1" x14ac:dyDescent="0.45">
      <c r="A12" s="159">
        <v>5</v>
      </c>
      <c r="B12" s="160" t="s">
        <v>2032</v>
      </c>
      <c r="C12" s="161" t="str">
        <f>IF(B12="","",VLOOKUP(B12,様式4・高等部!$A$17:$H$136,2,FALSE))</f>
        <v>職業</v>
      </c>
      <c r="D12" s="161" t="str">
        <f>IF(B12="","",VLOOKUP(B12,様式4・高等部!$A$17:$H$136,3,FALSE))</f>
        <v>園芸</v>
      </c>
      <c r="E12" s="161" t="str">
        <f>IF(B12="","",VLOOKUP(B12,様式4・高等部!$A$17:$H$136,4,FALSE))</f>
        <v>日本文芸社</v>
      </c>
      <c r="F12" s="162" t="str">
        <f>IF(B12="","",VLOOKUP(B12,様式4・高等部!$A$17:$H$136,5,FALSE))</f>
        <v>はじめての野菜づくり</v>
      </c>
      <c r="G12" s="162" t="str">
        <f>IF(B12="","",VLOOKUP(B12,様式4・高等部!$A$17:$H$136,6,FALSE))</f>
        <v>知</v>
      </c>
      <c r="H12" s="162" t="str">
        <f>IF(B12="","",VLOOKUP(B12,様式4・高等部!$A$17:$H$136,7,FALSE))</f>
        <v>全</v>
      </c>
      <c r="I12" s="180" t="s">
        <v>7935</v>
      </c>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E37" sqref="E37:E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5" t="str">
        <f>様式4・高等部!V3</f>
        <v>高等部</v>
      </c>
      <c r="B1" s="376"/>
      <c r="C1" s="369" t="s">
        <v>5526</v>
      </c>
      <c r="D1" s="370"/>
      <c r="E1" s="153"/>
      <c r="F1" s="371" t="s">
        <v>7775</v>
      </c>
      <c r="G1" s="371"/>
      <c r="H1" s="371"/>
      <c r="I1" s="371"/>
    </row>
    <row r="2" spans="1:9" ht="29.25" customHeight="1" x14ac:dyDescent="0.45">
      <c r="A2" s="372" t="str">
        <f>様式３・高1!$A$2</f>
        <v>令和８年度使用教科用図書図書選定理由一覧表（支援学校用）</v>
      </c>
      <c r="B2" s="372"/>
      <c r="C2" s="372"/>
      <c r="D2" s="372"/>
      <c r="E2" s="372"/>
      <c r="F2" s="372"/>
      <c r="G2" s="372"/>
      <c r="H2" s="372"/>
      <c r="I2" s="372"/>
    </row>
    <row r="3" spans="1:9" s="1" customFormat="1" ht="22.5" customHeight="1" x14ac:dyDescent="0.2">
      <c r="A3" s="263"/>
      <c r="B3" s="263"/>
      <c r="C3" s="263"/>
      <c r="D3" s="373" t="str">
        <f>様式３・高1!D3</f>
        <v>学校名　　　大阪府立茨木支援学校　　　高等部　生活課程</v>
      </c>
      <c r="E3" s="373"/>
      <c r="F3" s="373"/>
      <c r="G3" s="373"/>
      <c r="H3" s="373"/>
      <c r="I3" s="37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4" t="s">
        <v>2018</v>
      </c>
      <c r="B5" s="374"/>
      <c r="C5" s="374"/>
      <c r="D5" s="154"/>
      <c r="E5" s="154"/>
    </row>
    <row r="6" spans="1:9" ht="20.399999999999999" customHeight="1" x14ac:dyDescent="0.45">
      <c r="A6" s="374"/>
      <c r="B6" s="374"/>
      <c r="C6" s="37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2033</v>
      </c>
      <c r="C8" s="161" t="str">
        <f>IF(B8="","",VLOOKUP(B8,様式4・高等部!$I$17:$Q$136,2,FALSE))</f>
        <v>職業</v>
      </c>
      <c r="D8" s="161" t="str">
        <f>IF(B8="","",VLOOKUP(B8,様式4・高等部!$I$17:$Q$136,3,FALSE))</f>
        <v>職業</v>
      </c>
      <c r="E8" s="161" t="str">
        <f>IF(B8="","",VLOOKUP(B8,様式4・高等部!$I$17:$Q$136,4,FALSE))</f>
        <v>日本教育研</v>
      </c>
      <c r="F8" s="162" t="str">
        <f>IF(B8="","",VLOOKUP(B8,様式4・高等部!$I$17:$Q$136,5,FALSE))</f>
        <v>ひとりだちするための進路学習
ーあしたへのステップー</v>
      </c>
      <c r="G8" s="162" t="str">
        <f>IF(B8="","",VLOOKUP(B8,様式4・高等部!$I$17:$Q$136,6,FALSE))</f>
        <v>知</v>
      </c>
      <c r="H8" s="162" t="str">
        <f>IF(B8="","",VLOOKUP(B8,様式4・高等部!$I$17:$Q$136,7,FALSE))</f>
        <v>G</v>
      </c>
      <c r="I8" s="180" t="s">
        <v>7924</v>
      </c>
    </row>
    <row r="9" spans="1:9" ht="80.099999999999994" customHeight="1" x14ac:dyDescent="0.45">
      <c r="A9" s="159">
        <v>2</v>
      </c>
      <c r="B9" s="160" t="s">
        <v>2036</v>
      </c>
      <c r="C9" s="161" t="str">
        <f>IF(B9="","",VLOOKUP(B9,様式4・高等部!$I$17:$Q$136,2,FALSE))</f>
        <v>職業</v>
      </c>
      <c r="D9" s="161" t="str">
        <f>IF(B9="","",VLOOKUP(B9,様式4・高等部!$I$17:$Q$136,3,FALSE))</f>
        <v>情報</v>
      </c>
      <c r="E9" s="161" t="str">
        <f>IF(B9="","",VLOOKUP(B9,様式4・高等部!$I$17:$Q$136,4,FALSE))</f>
        <v>日本教育研</v>
      </c>
      <c r="F9" s="162" t="str">
        <f>IF(B9="","",VLOOKUP(B9,様式4・高等部!$I$17:$Q$136,5,FALSE))</f>
        <v>ひとりだちするための
ビジネスマナー＆コミュニケーション</v>
      </c>
      <c r="G9" s="162" t="str">
        <f>IF(B9="","",VLOOKUP(B9,様式4・高等部!$I$17:$Q$136,6,FALSE))</f>
        <v>知</v>
      </c>
      <c r="H9" s="162" t="str">
        <f>IF(B9="","",VLOOKUP(B9,様式4・高等部!$I$17:$Q$136,7,FALSE))</f>
        <v>G</v>
      </c>
      <c r="I9" s="180" t="s">
        <v>7925</v>
      </c>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5" zoomScale="85" zoomScaleNormal="100" zoomScaleSheetLayoutView="85" workbookViewId="0">
      <selection activeCell="E37" sqref="E37:E3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5" t="str">
        <f>様式4・高等部!V3</f>
        <v>高等部</v>
      </c>
      <c r="B1" s="376"/>
      <c r="C1" s="369" t="s">
        <v>5526</v>
      </c>
      <c r="D1" s="370"/>
      <c r="E1" s="153"/>
      <c r="F1" s="371" t="s">
        <v>7775</v>
      </c>
      <c r="G1" s="371"/>
      <c r="H1" s="371"/>
      <c r="I1" s="371"/>
    </row>
    <row r="2" spans="1:9" ht="29.25" customHeight="1" x14ac:dyDescent="0.45">
      <c r="A2" s="372" t="str">
        <f>様式３・高1!$A$2</f>
        <v>令和８年度使用教科用図書図書選定理由一覧表（支援学校用）</v>
      </c>
      <c r="B2" s="372"/>
      <c r="C2" s="372"/>
      <c r="D2" s="372"/>
      <c r="E2" s="372"/>
      <c r="F2" s="372"/>
      <c r="G2" s="372"/>
      <c r="H2" s="372"/>
      <c r="I2" s="372"/>
    </row>
    <row r="3" spans="1:9" s="1" customFormat="1" ht="22.5" customHeight="1" x14ac:dyDescent="0.2">
      <c r="A3" s="377"/>
      <c r="B3" s="377"/>
      <c r="C3" s="377"/>
      <c r="D3" s="373" t="str">
        <f>様式３・高1!D3</f>
        <v>学校名　　　大阪府立茨木支援学校　　　高等部　生活課程</v>
      </c>
      <c r="E3" s="373"/>
      <c r="F3" s="373"/>
      <c r="G3" s="373"/>
      <c r="H3" s="373"/>
      <c r="I3" s="37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4" t="s">
        <v>2019</v>
      </c>
      <c r="B5" s="374"/>
      <c r="C5" s="374"/>
      <c r="D5" s="154"/>
      <c r="E5" s="154"/>
    </row>
    <row r="6" spans="1:9" ht="20.399999999999999" customHeight="1" x14ac:dyDescent="0.45">
      <c r="A6" s="374"/>
      <c r="B6" s="374"/>
      <c r="C6" s="37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茨木支援学校</v>
      </c>
      <c r="B2" s="264" t="str">
        <f>様式4・高等部!V3&amp;"　"&amp;様式4・高等部!W3</f>
        <v>高等部　生活課程</v>
      </c>
      <c r="C2" s="265">
        <f>検算表!F2</f>
        <v>1</v>
      </c>
      <c r="D2" s="265">
        <f>検算表!G2</f>
        <v>0</v>
      </c>
      <c r="E2" s="265">
        <f>検算表!H2</f>
        <v>0</v>
      </c>
      <c r="F2" s="265">
        <f>検算表!I2</f>
        <v>6</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c055b88-5217-44ce-895a-f78cb6adee89">
      <Terms xmlns="http://schemas.microsoft.com/office/infopath/2007/PartnerControls"/>
    </lcf76f155ced4ddcb4097134ff3c332f>
    <MediaLengthInSeconds xmlns="7c055b88-5217-44ce-895a-f78cb6adee8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A835B4EE9A74C4B9F914667BC3A86D4" ma:contentTypeVersion="14" ma:contentTypeDescription="新しいドキュメントを作成します。" ma:contentTypeScope="" ma:versionID="bff18c988c482e212c8ede3ff7f0ca3d">
  <xsd:schema xmlns:xsd="http://www.w3.org/2001/XMLSchema" xmlns:xs="http://www.w3.org/2001/XMLSchema" xmlns:p="http://schemas.microsoft.com/office/2006/metadata/properties" xmlns:ns2="7c055b88-5217-44ce-895a-f78cb6adee89" xmlns:ns3="92c85782-91b6-4975-a634-e8e07eaefb77" targetNamespace="http://schemas.microsoft.com/office/2006/metadata/properties" ma:root="true" ma:fieldsID="a02bc585eecdd4f07652f1069bb2f1a0" ns2:_="" ns3:_="">
    <xsd:import namespace="7c055b88-5217-44ce-895a-f78cb6adee8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055b88-5217-44ce-895a-f78cb6adee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d174d7-ac2e-47e2-9399-d0e5fb60150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D709BD-25D7-4AC5-AE38-E675A97633F0}">
  <ds:schemaRefs>
    <ds:schemaRef ds:uri="http://schemas.microsoft.com/office/2006/documentManagement/types"/>
    <ds:schemaRef ds:uri="7c055b88-5217-44ce-895a-f78cb6adee89"/>
    <ds:schemaRef ds:uri="http://purl.org/dc/elements/1.1/"/>
    <ds:schemaRef ds:uri="http://schemas.microsoft.com/office/2006/metadata/properties"/>
    <ds:schemaRef ds:uri="http://schemas.microsoft.com/office/infopath/2007/PartnerControls"/>
    <ds:schemaRef ds:uri="http://purl.org/dc/dcmitype/"/>
    <ds:schemaRef ds:uri="92c85782-91b6-4975-a634-e8e07eaefb77"/>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5077901A-4CAE-4A09-B7CB-31D99B84AF0F}">
  <ds:schemaRefs>
    <ds:schemaRef ds:uri="http://schemas.microsoft.com/sharepoint/v3/contenttype/forms"/>
  </ds:schemaRefs>
</ds:datastoreItem>
</file>

<file path=customXml/itemProps3.xml><?xml version="1.0" encoding="utf-8"?>
<ds:datastoreItem xmlns:ds="http://schemas.openxmlformats.org/officeDocument/2006/customXml" ds:itemID="{D75B66C1-13E0-40C4-9907-2F6D958329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055b88-5217-44ce-895a-f78cb6adee8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大阪府</dc:creator>
  <cp:lastModifiedBy>中野　太輔</cp:lastModifiedBy>
  <cp:lastPrinted>2025-06-24T05:22:29Z</cp:lastPrinted>
  <dcterms:created xsi:type="dcterms:W3CDTF">2019-06-05T06:28:00Z</dcterms:created>
  <dcterms:modified xsi:type="dcterms:W3CDTF">2025-11-27T06:38:25Z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0x010100CA835B4EE9A74C4B9F914667BC3A86D4</vt:lpwstr>
  </property>
  <property fmtid="{D5CDD505-2E9C-101B-9397-08002B2CF9AE}" pid="4" name="MediaServiceImageTags">
    <vt:lpwstr/>
  </property>
  <property fmtid="{D5CDD505-2E9C-101B-9397-08002B2CF9AE}" pid="5" name="Order">
    <vt:r8>75077600</vt:r8>
  </property>
  <property fmtid="{D5CDD505-2E9C-101B-9397-08002B2CF9AE}" pid="6" name="xd_Signature">
    <vt:bool>false</vt:bool>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