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4A679FE-34E4-40B7-BFDA-54FA4071A6ED}"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externalReferences>
    <externalReference r:id="rId15"/>
  </externalReference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31" i="18" l="1"/>
  <c r="C131" i="18"/>
  <c r="B131" i="18"/>
  <c r="V33" i="7"/>
  <c r="U33" i="7"/>
  <c r="V51" i="7"/>
  <c r="U51" i="7"/>
  <c r="M19" i="7"/>
  <c r="L19" i="7"/>
  <c r="M17" i="7"/>
  <c r="L17" i="7"/>
  <c r="E23" i="7"/>
  <c r="D23" i="7"/>
  <c r="E21" i="7"/>
  <c r="D21" i="7"/>
  <c r="E19" i="7"/>
  <c r="D19" i="7"/>
  <c r="E17" i="7"/>
  <c r="D17"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M51" i="7"/>
  <c r="L51" i="7"/>
  <c r="E51" i="7"/>
  <c r="D51" i="7"/>
  <c r="M49" i="7"/>
  <c r="L49" i="7"/>
  <c r="E49" i="7"/>
  <c r="D49" i="7"/>
  <c r="M47" i="7"/>
  <c r="L47" i="7"/>
  <c r="E47" i="7"/>
  <c r="D47" i="7"/>
  <c r="M45" i="7"/>
  <c r="L45" i="7"/>
  <c r="E45" i="7"/>
  <c r="D45" i="7"/>
  <c r="M43" i="7"/>
  <c r="L43" i="7"/>
  <c r="E43" i="7"/>
  <c r="D43"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<sst xmlns="http://schemas.openxmlformats.org/spreadsheetml/2006/main" count="13776" uniqueCount="7991">
  <si>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</si>
  <si>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</si>
  <si>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</si>
  <si>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</si>
  <si>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</si>
  <si>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</si>
  <si>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</si>
  <si>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</si>
  <si>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</si>
  <si>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</si>
  <si>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</si>
  <si>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</si>
  <si>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</si>
  <si>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</si>
  <si>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</si>
  <si>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</si>
  <si>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</si>
  <si>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</si>
  <si>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</si>
  <si>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</si>
  <si>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</si>
  <si>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</si>
  <si>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</si>
  <si>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</si>
  <si>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</si>
  <si>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</si>
  <si>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</si>
  <si>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</si>
  <si>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</si>
  <si>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</si>
  <si>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</si>
  <si>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</si>
  <si>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</si>
  <si>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</si>
  <si>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</si>
  <si>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</si>
  <si>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</si>
  <si>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</si>
  <si>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</si>
  <si>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</si>
  <si>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</si>
  <si>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</si>
  <si>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</si>
  <si>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</si>
  <si>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</si>
  <si>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</si>
  <si>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</si>
  <si>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</si>
  <si>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</si>
  <si>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</si>
  <si>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</si>
  <si>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</si>
  <si>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</si>
  <si>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</si>
  <si>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</si>
  <si>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</si>
  <si>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</si>
  <si>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</si>
  <si>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</si>
  <si>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</si>
  <si>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</si>
  <si>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</si>
  <si>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</si>
  <si>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</si>
  <si>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</si>
  <si>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</si>
  <si>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</si>
  <si>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</si>
  <si>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</si>
  <si>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</si>
  <si>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</si>
  <si>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</si>
  <si>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</si>
  <si>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</si>
  <si>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</si>
  <si>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</si>
  <si>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</si>
  <si>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</si>
  <si>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</si>
  <si>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</si>
  <si>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</si>
  <si>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</si>
  <si>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</si>
  <si>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</si>
  <si>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</si>
  <si>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</si>
  <si>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</si>
  <si>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</si>
  <si>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</si>
  <si>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</si>
  <si>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</si>
  <si>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</si>
  <si>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</si>
  <si>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</si>
  <si>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</si>
  <si>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</si>
  <si>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</si>
  <si>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</si>
  <si>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</si>
  <si>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</si>
  <si>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</si>
  <si>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</si>
  <si>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</si>
  <si>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</si>
  <si>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</si>
  <si>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</si>
  <si>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</si>
  <si>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</si>
  <si>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</si>
  <si>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</si>
  <si>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</si>
  <si>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</si>
  <si>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</si>
  <si>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</si>
  <si>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</si>
  <si>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</si>
  <si>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</si>
  <si>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</si>
  <si>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</si>
  <si>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</si>
  <si>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</si>
  <si>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</si>
  <si>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</si>
  <si>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</si>
  <si>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</si>
  <si>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</si>
  <si>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</si>
  <si>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</si>
  <si>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</si>
  <si>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</si>
  <si>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</si>
  <si>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</si>
  <si>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</si>
  <si>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</si>
  <si>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</si>
  <si>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</si>
  <si>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</si>
  <si>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</si>
  <si>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</si>
  <si>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</si>
  <si>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</si>
  <si>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</si>
  <si>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</si>
  <si>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</si>
  <si>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</si>
  <si>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</si>
  <si>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</si>
  <si>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</si>
  <si>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</si>
  <si>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</si>
  <si>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</si>
  <si>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</si>
  <si>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</si>
  <si>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</si>
  <si>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</si>
  <si>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</si>
  <si>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</si>
  <si>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</si>
  <si>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</si>
  <si>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</si>
  <si>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</si>
  <si>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</si>
  <si>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</si>
  <si>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</si>
  <si>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</si>
  <si>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</si>
  <si>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</si>
  <si>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</si>
  <si>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</si>
  <si>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</si>
  <si>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</si>
  <si>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</si>
  <si>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</si>
  <si>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</si>
  <si>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</si>
  <si>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</si>
  <si>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</si>
  <si>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</si>
  <si>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</si>
  <si>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</si>
  <si>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</si>
  <si>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</si>
  <si>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</si>
  <si>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</si>
  <si>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</si>
  <si>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</si>
  <si>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</si>
  <si>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</si>
  <si>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</si>
  <si>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</si>
  <si>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</si>
  <si>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</si>
  <si>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</si>
  <si>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</si>
  <si>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</si>
  <si>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</si>
  <si>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</si>
  <si>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</si>
  <si>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</si>
  <si>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</si>
  <si>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</si>
  <si>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</si>
  <si>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</si>
  <si>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</si>
  <si>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</si>
  <si>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</si>
  <si>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</si>
  <si>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</si>
  <si>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</si>
  <si>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</si>
  <si>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</si>
  <si>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</si>
  <si>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</si>
  <si>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</si>
  <si>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</si>
  <si>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</si>
  <si>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</si>
  <si>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</si>
  <si>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</si>
  <si>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</si>
  <si>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</si>
  <si>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</si>
  <si>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</si>
  <si>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</si>
  <si>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</si>
  <si>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</si>
  <si>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</si>
  <si>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</si>
  <si>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</si>
  <si>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</si>
  <si>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</si>
  <si>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</si>
  <si>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</si>
  <si>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</si>
  <si>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</si>
  <si>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</si>
  <si>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</si>
  <si>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</si>
  <si>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</si>
  <si>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</si>
  <si>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</si>
  <si>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</si>
  <si>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</si>
  <si>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</si>
  <si>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</si>
  <si>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</si>
  <si>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</si>
  <si>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</si>
  <si>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</si>
  <si>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</si>
  <si>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</si>
  <si>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</si>
  <si>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</si>
  <si>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</si>
  <si>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</si>
  <si>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</si>
  <si>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</si>
  <si>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</si>
  <si>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</si>
  <si>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</si>
  <si>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</si>
  <si>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</si>
  <si>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</si>
  <si>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</si>
  <si>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</si>
  <si>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</si>
  <si>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</si>
  <si>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</si>
  <si>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</si>
  <si>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</si>
  <si>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</si>
  <si>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</si>
  <si>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</si>
  <si>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</si>
  <si>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</si>
  <si>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</si>
  <si>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</si>
  <si>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</si>
  <si>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</si>
  <si>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</si>
  <si>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</si>
  <si>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</si>
  <si>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</si>
  <si>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</si>
  <si>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</si>
  <si>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</si>
  <si>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</si>
  <si>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</si>
  <si>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</si>
  <si>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</si>
  <si>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</si>
  <si>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</si>
  <si>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</si>
  <si>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</si>
  <si>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</si>
  <si>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</si>
  <si>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</si>
  <si>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</si>
  <si>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</si>
  <si>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</si>
  <si>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</si>
  <si>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</si>
  <si>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</si>
  <si>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</si>
  <si>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</si>
  <si>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</si>
  <si>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</si>
  <si>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</si>
  <si>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</si>
  <si>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</si>
  <si>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</si>
  <si>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</si>
  <si>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</si>
  <si>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</si>
  <si>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</si>
  <si>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</si>
  <si>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</si>
  <si>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</si>
  <si>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</si>
  <si>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</si>
  <si>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</si>
  <si>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</si>
  <si>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</si>
  <si>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</si>
  <si>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</si>
  <si>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</si>
  <si>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</si>
  <si>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</si>
  <si>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</si>
  <si>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</si>
  <si>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</si>
  <si>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</si>
  <si>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</si>
  <si>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</si>
  <si>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</si>
  <si>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</si>
  <si>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</si>
  <si>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</si>
  <si>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</si>
  <si>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</si>
  <si>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</si>
  <si>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</si>
  <si>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</si>
  <si>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</si>
  <si>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</si>
  <si>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</si>
  <si>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</si>
  <si>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</si>
  <si>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</si>
  <si>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</si>
  <si>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</si>
  <si>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</si>
  <si>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</si>
  <si>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</si>
  <si>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</si>
  <si>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</si>
  <si>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</si>
  <si>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</si>
  <si>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</si>
  <si>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</si>
  <si>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</si>
  <si>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</si>
  <si>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</si>
  <si>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</si>
  <si>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</si>
  <si>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</si>
  <si>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</si>
  <si>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</si>
  <si>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</si>
  <si>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</si>
  <si>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</si>
  <si>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</si>
  <si>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</si>
  <si>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</si>
  <si>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</si>
  <si>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</si>
  <si>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</si>
  <si>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</si>
  <si>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</si>
  <si>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</si>
  <si>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</si>
  <si>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</si>
  <si>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</si>
  <si>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</si>
  <si>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</si>
  <si>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</si>
  <si>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</si>
  <si>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</si>
  <si>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</si>
  <si>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</si>
  <si>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</si>
  <si>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</si>
  <si>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</si>
  <si>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</si>
  <si>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</si>
  <si>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</si>
  <si>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</si>
  <si>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</si>
  <si>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</si>
  <si>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</si>
  <si>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</si>
  <si>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</si>
  <si>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</si>
  <si>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</si>
  <si>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</si>
  <si>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</si>
  <si>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</si>
  <si>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</si>
  <si>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</si>
  <si>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</si>
  <si>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</si>
  <si>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</si>
  <si>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</si>
  <si>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</si>
  <si>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</si>
  <si>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</si>
  <si>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</si>
  <si>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</si>
  <si>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</si>
  <si>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</si>
  <si>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</si>
  <si>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</si>
  <si>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</si>
  <si>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</si>
  <si>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</si>
  <si>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</si>
  <si>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</si>
  <si>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</si>
  <si>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</si>
  <si>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</si>
  <si>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</si>
  <si>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</si>
  <si>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</si>
  <si>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</si>
  <si>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</si>
  <si>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</si>
  <si>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</si>
  <si>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</si>
  <si>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</si>
  <si>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</si>
  <si>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</si>
  <si>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</si>
  <si>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</si>
  <si>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</si>
  <si>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</si>
  <si>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</si>
  <si>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</si>
  <si>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</si>
  <si>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</si>
  <si>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</si>
  <si>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</si>
  <si>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</si>
  <si>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</si>
  <si>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</si>
  <si>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</si>
  <si>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</si>
  <si>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</si>
  <si>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</si>
  <si>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</si>
  <si>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</si>
  <si>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</si>
  <si>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</si>
  <si>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</si>
  <si>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</si>
  <si>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</si>
  <si>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</si>
  <si>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</si>
  <si>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</si>
  <si>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</si>
  <si>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</si>
  <si>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</si>
  <si>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</si>
  <si>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</si>
  <si>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</si>
  <si>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</si>
  <si>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</si>
  <si>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</si>
  <si>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</si>
  <si>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</si>
  <si>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</si>
  <si>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</si>
  <si>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</si>
  <si>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</si>
  <si>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</si>
  <si>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</si>
  <si>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</si>
  <si>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</si>
  <si>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</si>
  <si>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</si>
  <si>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</si>
  <si>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</si>
  <si>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</si>
  <si>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</si>
  <si>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</si>
  <si>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</si>
  <si>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</si>
  <si>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</si>
  <si>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</si>
  <si>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</si>
  <si>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</si>
  <si>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</si>
  <si>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</si>
  <si>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</si>
  <si>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</si>
  <si>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</si>
  <si>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</si>
  <si>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</si>
  <si>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</si>
  <si>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</si>
  <si>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</si>
  <si>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</si>
  <si>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</si>
  <si>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</si>
  <si>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</si>
  <si>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</si>
  <si>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</si>
  <si>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</si>
  <si>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</si>
  <si>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</si>
  <si>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</si>
  <si>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</si>
  <si>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</si>
  <si>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</si>
  <si>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</si>
  <si>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</si>
  <si>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</si>
  <si>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</si>
  <si>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</si>
  <si>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</si>
  <si>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</si>
  <si>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</si>
  <si>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</si>
  <si>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</si>
  <si>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</si>
  <si>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</si>
  <si>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</si>
  <si>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</si>
  <si>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</si>
  <si>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</si>
  <si>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</si>
  <si>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</si>
  <si>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</si>
  <si>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</si>
  <si>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</si>
  <si>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</si>
  <si>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</si>
  <si>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</si>
  <si>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</si>
  <si>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</si>
  <si>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</si>
  <si>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</si>
  <si>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</si>
  <si>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</si>
  <si>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</si>
  <si>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</si>
  <si>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</si>
  <si>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</si>
  <si>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</si>
  <si>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</si>
  <si>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</si>
  <si>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</si>
  <si>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</si>
  <si>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</si>
  <si>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</si>
  <si>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</si>
  <si>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</si>
  <si>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</si>
  <si>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</si>
  <si>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</si>
  <si>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</si>
  <si>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</si>
  <si>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</si>
  <si>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</si>
  <si>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</si>
  <si>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</si>
  <si>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</si>
  <si>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</si>
  <si>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</si>
  <si>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</si>
  <si>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</si>
  <si>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</si>
  <si>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</si>
  <si>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</si>
  <si>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</si>
  <si>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</si>
  <si>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</si>
  <si>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</si>
  <si>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</si>
  <si>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</si>
  <si>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</si>
  <si>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</si>
  <si>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</si>
  <si>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</si>
  <si>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</si>
  <si>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</si>
  <si>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</si>
  <si>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</si>
  <si>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</si>
  <si>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</si>
  <si>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</si>
  <si>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</si>
  <si>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</si>
  <si>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</si>
  <si>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</si>
  <si>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</si>
  <si>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</si>
  <si>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</si>
  <si>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</si>
  <si>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</si>
  <si>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</si>
  <si>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</si>
  <si>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</si>
  <si>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</si>
  <si>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</si>
  <si>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</si>
  <si>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</si>
  <si>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</si>
  <si>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</si>
  <si>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</si>
  <si>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</si>
  <si>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</si>
  <si>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</si>
  <si>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</si>
  <si>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</si>
  <si>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</si>
  <si>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</si>
  <si>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</si>
  <si>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</si>
  <si>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</si>
  <si>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</si>
  <si>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</si>
  <si>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</si>
  <si>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</si>
  <si>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</si>
  <si>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</si>
  <si>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</si>
  <si>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</si>
  <si>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</si>
  <si>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</si>
  <si>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</si>
  <si>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</si>
  <si>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</si>
  <si>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</si>
  <si>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</si>
  <si>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</si>
  <si>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</si>
  <si>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</si>
  <si>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</si>
  <si>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</si>
  <si>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</si>
  <si>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</si>
  <si>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</si>
  <si>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</si>
  <si>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</si>
  <si>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</si>
  <si>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</si>
  <si>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</si>
  <si>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</si>
  <si>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</si>
  <si>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</si>
  <si>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</si>
  <si>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</si>
  <si>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</si>
  <si>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</si>
  <si>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</si>
  <si>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</si>
  <si>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</si>
  <si>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</si>
  <si>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</si>
  <si>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</si>
  <si>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</si>
  <si>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</si>
  <si>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</si>
  <si>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</si>
  <si>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</si>
  <si>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</si>
  <si>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</si>
  <si>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</si>
  <si>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</si>
  <si>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</si>
  <si>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</si>
  <si>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</si>
  <si>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</si>
  <si>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</si>
  <si>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</si>
  <si>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</si>
  <si>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</si>
  <si>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</si>
  <si>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</si>
  <si>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</si>
  <si>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</si>
  <si>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</si>
  <si>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</si>
  <si>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</si>
  <si>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</si>
  <si>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</si>
  <si>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</si>
  <si>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</si>
  <si>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</si>
  <si>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</si>
  <si>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</si>
  <si>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</si>
  <si>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</si>
  <si>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</si>
  <si>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</si>
  <si>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</si>
  <si>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</si>
  <si>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</si>
  <si>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</si>
  <si>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</si>
  <si>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</si>
  <si>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</si>
  <si>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</si>
  <si>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</si>
  <si>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</si>
  <si>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</si>
  <si>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</si>
  <si>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</si>
  <si>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</si>
  <si>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</si>
  <si>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</si>
  <si>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</si>
  <si>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</si>
  <si>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</si>
  <si>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</si>
  <si>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</si>
  <si>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</si>
  <si>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</si>
  <si>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</si>
  <si>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</si>
  <si>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</si>
  <si>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</si>
  <si>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</si>
  <si>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</si>
  <si>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</si>
  <si>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</si>
  <si>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</si>
  <si>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</si>
  <si>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</si>
  <si>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</si>
  <si>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</si>
  <si>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</si>
  <si>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</si>
  <si>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</si>
  <si>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</si>
  <si>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</si>
  <si>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</si>
  <si>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</si>
  <si>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</si>
  <si>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</si>
  <si>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</si>
  <si>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</si>
  <si>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</si>
  <si>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</si>
  <si>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</si>
  <si>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</si>
  <si>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</si>
  <si>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</si>
  <si>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</si>
  <si>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</si>
  <si>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</si>
  <si>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</si>
  <si>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</si>
  <si>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</si>
  <si>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</si>
  <si>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</si>
  <si>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</si>
  <si>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</si>
  <si>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</si>
  <si>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</si>
  <si>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</si>
  <si>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</si>
  <si>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</si>
  <si>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</si>
  <si>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</si>
  <si>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</si>
  <si>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</si>
  <si>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</si>
  <si>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</si>
  <si>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</si>
  <si>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</si>
  <si>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</si>
  <si>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</si>
  <si>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</si>
  <si>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</si>
  <si>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</si>
  <si>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</si>
  <si>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</si>
  <si>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</si>
  <si>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</si>
  <si>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</si>
  <si>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</si>
  <si>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</si>
  <si>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</si>
  <si>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</si>
  <si>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</si>
  <si>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</si>
  <si>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</si>
  <si>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</si>
  <si>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</si>
  <si>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</si>
  <si>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</si>
  <si>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</si>
  <si>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</si>
  <si>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</si>
  <si>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</si>
  <si>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</si>
  <si>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</si>
  <si>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</si>
  <si>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</si>
  <si>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</si>
  <si>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</si>
  <si>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</si>
  <si>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</si>
  <si>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</si>
  <si>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</si>
  <si>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</si>
  <si>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</si>
  <si>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</si>
  <si>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</si>
  <si>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</si>
  <si>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</si>
  <si>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</si>
  <si>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</si>
  <si>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</si>
  <si>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</si>
  <si>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</si>
  <si>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</si>
  <si>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</si>
  <si>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</si>
  <si>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</si>
  <si>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</si>
  <si>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</si>
  <si>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</si>
  <si>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</si>
  <si>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</si>
  <si>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</si>
  <si>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</si>
  <si>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</si>
  <si>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</si>
  <si>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</si>
  <si>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</si>
  <si>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</si>
  <si>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</si>
  <si>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</si>
  <si>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</si>
  <si>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</si>
  <si>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</si>
  <si>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</si>
  <si>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</si>
  <si>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</si>
  <si>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</si>
  <si>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</si>
  <si>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</si>
  <si>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</si>
  <si>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</si>
  <si>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</si>
  <si>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</si>
  <si>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</si>
  <si>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</si>
  <si>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</si>
  <si>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</si>
  <si>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</si>
  <si>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</si>
  <si>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</si>
  <si>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</si>
  <si>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</si>
  <si>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</si>
  <si>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</si>
  <si>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</si>
  <si>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</si>
  <si>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</si>
  <si>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</si>
  <si>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</si>
  <si>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</si>
  <si>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</si>
  <si>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</si>
  <si>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</si>
  <si>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</si>
  <si>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</si>
  <si>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</si>
  <si>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</si>
  <si>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</si>
  <si>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</si>
  <si>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</si>
  <si>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</si>
  <si>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</si>
  <si>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</si>
  <si>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</si>
  <si>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</si>
  <si>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</si>
  <si>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</si>
  <si>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</si>
  <si>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</si>
  <si>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</si>
  <si>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</si>
  <si>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</si>
  <si>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</si>
  <si>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</si>
  <si>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</si>
  <si>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</si>
  <si>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</si>
  <si>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</si>
  <si>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</si>
  <si>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</si>
  <si>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</si>
  <si>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</si>
  <si>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</si>
  <si>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</si>
  <si>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</si>
  <si>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</si>
  <si>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</si>
  <si>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</si>
  <si>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</si>
  <si>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</si>
  <si>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</si>
  <si>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</si>
  <si>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</si>
  <si>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</si>
  <si>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</si>
  <si>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</si>
  <si>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</si>
  <si>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</si>
  <si>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</si>
  <si>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</si>
  <si>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</si>
  <si>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</si>
  <si>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</si>
  <si>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</si>
  <si>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</si>
  <si>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</si>
  <si>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</si>
  <si>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</si>
  <si>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</si>
  <si>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</si>
  <si>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</si>
  <si>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</si>
  <si>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</si>
  <si>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</si>
  <si>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</si>
  <si>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</si>
  <si>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</si>
  <si>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</si>
  <si>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</si>
  <si>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</si>
  <si>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</si>
  <si>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</si>
  <si>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</si>
  <si>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</si>
  <si>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</si>
  <si>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</si>
  <si>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</si>
  <si>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</si>
  <si>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</si>
  <si>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</si>
  <si>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</si>
  <si>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</si>
  <si>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</si>
  <si>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</si>
  <si>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</si>
  <si>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</si>
  <si>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</si>
  <si>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</si>
  <si>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</si>
  <si>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</si>
  <si>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</si>
  <si>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</si>
  <si>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</si>
  <si>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</si>
  <si>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</si>
  <si>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</si>
  <si>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</si>
  <si>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</si>
  <si>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</si>
  <si>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</si>
  <si>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</si>
  <si>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</si>
  <si>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</si>
  <si>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</si>
  <si>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</si>
  <si>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</si>
  <si>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</si>
  <si>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</si>
  <si>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</si>
  <si>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</si>
  <si>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</si>
  <si>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</si>
  <si>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</si>
  <si>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</si>
  <si>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</si>
  <si>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</si>
  <si>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</si>
  <si>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</si>
  <si>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</si>
  <si>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</si>
  <si>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</si>
  <si>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</si>
  <si>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</si>
  <si>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</si>
  <si>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</si>
  <si>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</si>
  <si>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</si>
  <si>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</si>
  <si>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</si>
  <si>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</si>
  <si>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</si>
  <si>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</si>
  <si>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</si>
  <si>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</si>
  <si>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</si>
  <si>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</si>
  <si>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</si>
  <si>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</si>
  <si>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</si>
  <si>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</si>
  <si>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</si>
  <si>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</si>
  <si>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</si>
  <si>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</si>
  <si>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</si>
  <si>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</si>
  <si>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</si>
  <si>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</si>
  <si>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</si>
  <si>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</si>
  <si>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</si>
  <si>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</si>
  <si>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</si>
  <si>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</si>
  <si>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</si>
  <si>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</si>
  <si>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</si>
  <si>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</si>
  <si>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</si>
  <si>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</si>
  <si>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</si>
  <si>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</si>
  <si>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</si>
  <si>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</si>
  <si>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</si>
  <si>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</si>
  <si>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</si>
  <si>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</si>
  <si>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</si>
  <si>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</si>
  <si>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</si>
  <si>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</si>
  <si>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</si>
  <si>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</si>
  <si>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</si>
  <si>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</si>
  <si>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</si>
  <si>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</si>
  <si>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</si>
  <si>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</si>
  <si>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</si>
  <si>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</si>
  <si>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</si>
  <si>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</si>
  <si>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</si>
  <si>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</si>
  <si>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</si>
  <si>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</si>
  <si>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</si>
  <si>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</si>
  <si>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</si>
  <si>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</si>
  <si>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</si>
  <si>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</si>
  <si>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</si>
  <si>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</si>
  <si>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</si>
  <si>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</si>
  <si>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</si>
  <si>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</si>
  <si>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</si>
  <si>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</si>
  <si>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</si>
  <si>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</si>
  <si>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</si>
  <si>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</si>
  <si>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</si>
  <si>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</si>
  <si>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</si>
  <si>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</si>
  <si>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</si>
  <si>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</si>
  <si>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</si>
  <si>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</si>
  <si>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</si>
  <si>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</si>
  <si>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</si>
  <si>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</si>
  <si>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</si>
  <si>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</si>
  <si>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</si>
  <si>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</si>
  <si>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</si>
  <si>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</si>
  <si>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</si>
  <si>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</si>
  <si>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</si>
  <si>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</si>
  <si>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</si>
  <si>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</si>
  <si>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</si>
  <si>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</si>
  <si>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</si>
  <si>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</si>
  <si>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</si>
  <si>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</si>
  <si>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</si>
  <si>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</si>
  <si>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</si>
  <si>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</si>
  <si>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</si>
  <si>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</si>
  <si>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</si>
  <si>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</si>
  <si>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</si>
  <si>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</si>
  <si>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</si>
  <si>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</si>
  <si>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</si>
  <si>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</si>
  <si>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</si>
  <si>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</si>
  <si>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</si>
  <si>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</si>
  <si>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</si>
  <si>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</si>
  <si>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</si>
  <si>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</si>
  <si>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</si>
  <si>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</si>
  <si>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</si>
  <si>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</si>
  <si>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</si>
  <si>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</si>
  <si>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</si>
  <si>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</si>
  <si>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</si>
  <si>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</si>
  <si>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</si>
  <si>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</si>
  <si>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</si>
  <si>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</si>
  <si>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</si>
  <si>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</si>
  <si>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</si>
  <si>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</si>
  <si>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</si>
  <si>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</si>
  <si>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</si>
  <si>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</si>
  <si>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</si>
  <si>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</si>
  <si>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</si>
  <si>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</si>
  <si>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</si>
  <si>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</si>
  <si>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</si>
  <si>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</si>
  <si>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</si>
  <si>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</si>
  <si>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</si>
  <si>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</si>
  <si>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</si>
  <si>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</si>
  <si>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</si>
  <si>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</si>
  <si>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</si>
  <si>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</si>
  <si>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</si>
  <si>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</si>
  <si>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</si>
  <si>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</si>
  <si>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</si>
  <si>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</si>
  <si>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</si>
  <si>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</si>
  <si>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</si>
  <si>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</si>
  <si>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</si>
  <si>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</si>
  <si>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</si>
  <si>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</si>
  <si>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</si>
  <si>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</si>
  <si>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</si>
  <si>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</si>
  <si>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</si>
  <si>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</si>
  <si>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</si>
  <si>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</si>
  <si>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</si>
  <si>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</si>
  <si>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</si>
  <si>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</si>
  <si>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</si>
  <si>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</si>
  <si>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</si>
  <si>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</si>
  <si>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</si>
  <si>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</si>
  <si>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</si>
  <si>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</si>
  <si>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</si>
  <si>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</si>
  <si>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</si>
  <si>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</si>
  <si>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</si>
  <si>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</si>
  <si>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</si>
  <si>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</si>
  <si>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</si>
  <si>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</si>
  <si>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</si>
  <si>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</si>
  <si>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</si>
  <si>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</si>
  <si>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</si>
  <si>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</si>
  <si>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</si>
  <si>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</si>
  <si>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</si>
  <si>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</si>
  <si>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</si>
  <si>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</si>
  <si>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</si>
  <si>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</si>
  <si>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</si>
  <si>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</si>
  <si>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</si>
  <si>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</si>
  <si>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</si>
  <si>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</si>
  <si>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</si>
  <si>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</si>
  <si>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</si>
  <si>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</si>
  <si>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</si>
  <si>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</si>
  <si>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</si>
  <si>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</si>
  <si>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</si>
  <si>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</si>
  <si>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</si>
  <si>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</si>
  <si>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</si>
  <si>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</si>
  <si>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</si>
  <si>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</si>
  <si>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</si>
  <si>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</si>
  <si>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</si>
  <si>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</si>
  <si>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</si>
  <si>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</si>
  <si>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</si>
  <si>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</si>
  <si>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</si>
  <si>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</si>
  <si>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</si>
  <si>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</si>
  <si>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</si>
  <si>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</si>
  <si>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</si>
  <si>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</si>
  <si>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</si>
  <si>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</si>
  <si>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</si>
  <si>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</si>
  <si>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</si>
  <si>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</si>
  <si>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</si>
  <si>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</si>
  <si>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</si>
  <si>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</si>
  <si>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</si>
  <si>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</si>
  <si>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</si>
  <si>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</si>
  <si>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</si>
  <si>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</si>
  <si>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</si>
  <si>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</si>
  <si>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</si>
  <si>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</si>
  <si>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</si>
  <si>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</si>
  <si>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</si>
  <si>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</si>
  <si>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</si>
  <si>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</si>
  <si>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</si>
  <si>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</si>
  <si>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</si>
  <si>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</si>
  <si>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</si>
  <si>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</si>
  <si>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</si>
  <si>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</si>
  <si>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</si>
  <si>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</si>
  <si>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</si>
  <si>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</si>
  <si>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</si>
  <si>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</si>
  <si>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</si>
  <si>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</si>
  <si>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</si>
  <si>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</si>
  <si>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</si>
  <si>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</si>
  <si>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</si>
  <si>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</si>
  <si>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</si>
  <si>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</si>
  <si>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</si>
  <si>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</si>
  <si>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</si>
  <si>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</si>
  <si>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</si>
  <si>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</si>
  <si>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</si>
  <si>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</si>
  <si>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</si>
  <si>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</si>
  <si>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</si>
  <si>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</si>
  <si>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</si>
  <si>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</si>
  <si>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</si>
  <si>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</si>
  <si>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</si>
  <si>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</si>
  <si>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</si>
  <si>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</si>
  <si>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</si>
  <si>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</si>
  <si>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</si>
  <si>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</si>
  <si>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</si>
  <si>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</si>
  <si>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</si>
  <si>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</si>
  <si>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</si>
  <si>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</si>
  <si>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</si>
  <si>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</si>
  <si>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</si>
  <si>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</si>
  <si>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</si>
  <si>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</si>
  <si>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</si>
  <si>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</si>
  <si>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</si>
  <si>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</si>
  <si>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</si>
  <si>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</si>
  <si>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</si>
  <si>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</si>
  <si>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</si>
  <si>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</si>
  <si>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</si>
  <si>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</si>
  <si>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</si>
  <si>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</si>
  <si>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</si>
  <si>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</si>
  <si>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</si>
  <si>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</si>
  <si>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</si>
  <si>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</si>
  <si>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</si>
  <si>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</si>
  <si>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</si>
  <si>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</si>
  <si>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</si>
  <si>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</si>
  <si>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</si>
  <si>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</si>
  <si>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</si>
  <si>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</si>
  <si>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</si>
  <si>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</si>
  <si>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</si>
  <si>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</si>
  <si>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</si>
  <si>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</si>
  <si>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</si>
  <si>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</si>
  <si>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</si>
  <si>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</si>
  <si>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</si>
  <si>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</si>
  <si>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</si>
  <si>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</si>
  <si>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</si>
  <si>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</si>
  <si>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</si>
  <si>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</si>
  <si>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</si>
  <si>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</si>
  <si>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</si>
  <si>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</si>
  <si>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</si>
  <si>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</si>
  <si>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</si>
  <si>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</si>
  <si>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</si>
  <si>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</si>
  <si>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</si>
  <si>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</si>
  <si>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</si>
  <si>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</si>
  <si>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</si>
  <si>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</si>
  <si>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</si>
  <si>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</si>
  <si>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</si>
  <si>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</si>
  <si>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</si>
  <si>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</si>
  <si>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</si>
  <si>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</si>
  <si>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</si>
  <si>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</si>
  <si>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</si>
  <si>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</si>
  <si>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</si>
  <si>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</si>
  <si>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</si>
  <si>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</si>
  <si>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</si>
  <si>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</si>
  <si>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</si>
  <si>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</si>
  <si>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</si>
  <si>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</si>
  <si>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</si>
  <si>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</si>
  <si>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</si>
  <si>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</si>
  <si>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</si>
  <si>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</si>
  <si>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</si>
  <si>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</si>
  <si>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</si>
  <si>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</si>
  <si>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</si>
  <si>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</si>
  <si>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</si>
  <si>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</si>
  <si>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</si>
  <si>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</si>
  <si>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</si>
  <si>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</si>
  <si>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</si>
  <si>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</si>
  <si>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</si>
  <si>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</si>
  <si>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</si>
  <si>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</si>
  <si>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</si>
  <si>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</si>
  <si>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</si>
  <si>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</si>
  <si>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</si>
  <si>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</si>
  <si>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</si>
  <si>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</si>
  <si>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</si>
  <si>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</si>
  <si>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</si>
  <si>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</si>
  <si>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</si>
  <si>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</si>
  <si>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</si>
  <si>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</si>
  <si>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</si>
  <si>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</si>
  <si>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</si>
  <si>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</si>
  <si>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</si>
  <si>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</si>
  <si>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</si>
  <si>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</si>
  <si>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</si>
  <si>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</si>
  <si>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</si>
  <si>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</si>
  <si>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</si>
  <si>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</si>
  <si>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</si>
  <si>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</si>
  <si>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</si>
  <si>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</si>
  <si>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</si>
  <si>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</si>
  <si>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</si>
  <si>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</si>
  <si>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</si>
  <si>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</si>
  <si>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</si>
  <si>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</si>
  <si>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</si>
  <si>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</si>
  <si>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</si>
  <si>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</si>
  <si>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</si>
  <si>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</si>
  <si>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</si>
  <si>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</si>
  <si>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</si>
  <si>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</si>
  <si>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</si>
  <si>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</si>
  <si>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</si>
  <si>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</si>
  <si>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</si>
  <si>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</si>
  <si>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</si>
  <si>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</si>
  <si>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</si>
  <si>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</si>
  <si>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</si>
  <si>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</si>
  <si>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</si>
  <si>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</si>
  <si>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</si>
  <si>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</si>
  <si>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</si>
  <si>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</si>
  <si>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</si>
  <si>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</si>
  <si>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</si>
  <si>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</si>
  <si>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</si>
  <si>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</si>
  <si>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</si>
  <si>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</si>
  <si>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</si>
  <si>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</si>
  <si>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</si>
  <si>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</si>
  <si>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</si>
  <si>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</si>
  <si>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</si>
  <si>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</si>
  <si>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</si>
  <si>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</si>
  <si>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</si>
  <si>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</si>
  <si>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</si>
  <si>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</si>
  <si>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</si>
  <si>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</si>
  <si>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</si>
  <si>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</si>
  <si>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</si>
  <si>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</si>
  <si>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</si>
  <si>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</si>
  <si>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</si>
  <si>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</si>
  <si>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</si>
  <si>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</si>
  <si>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</si>
  <si>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</si>
  <si>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</si>
  <si>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</si>
  <si>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</si>
  <si>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</si>
  <si>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</si>
  <si>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</si>
  <si>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</si>
  <si>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</si>
  <si>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</si>
  <si>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</si>
  <si>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</si>
  <si>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</si>
  <si>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</si>
  <si>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</si>
  <si>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</si>
  <si>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</si>
  <si>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</si>
  <si>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</si>
  <si>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</si>
  <si>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</si>
  <si>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</si>
  <si>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</si>
  <si>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</si>
  <si>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</si>
  <si>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</si>
  <si>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</si>
  <si>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</si>
  <si>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</si>
  <si>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</si>
  <si>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</si>
  <si>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</si>
  <si>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</si>
  <si>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</si>
  <si>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</si>
  <si>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</si>
  <si>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</si>
  <si>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</si>
  <si>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</si>
  <si>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</si>
  <si>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</si>
  <si>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</si>
  <si>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</si>
  <si>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</si>
  <si>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</si>
  <si>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</si>
  <si>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</si>
  <si>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</si>
  <si>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</si>
  <si>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</si>
  <si>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</si>
  <si>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</si>
  <si>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</si>
  <si>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</si>
  <si>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</si>
  <si>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</si>
  <si>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</si>
  <si>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</si>
  <si>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</si>
  <si>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</si>
  <si>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</si>
  <si>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</si>
  <si>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</si>
  <si>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</si>
  <si>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</si>
  <si>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</si>
  <si>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</si>
  <si>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</si>
  <si>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</si>
  <si>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</si>
  <si>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</si>
  <si>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</si>
  <si>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</si>
  <si>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</si>
  <si>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</si>
  <si>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</si>
  <si>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</si>
  <si>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</si>
  <si>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</si>
  <si>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</si>
  <si>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</si>
  <si>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</si>
  <si>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</si>
  <si>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</si>
  <si>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</si>
  <si>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</si>
  <si>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</si>
  <si>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</si>
  <si>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</si>
  <si>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</si>
  <si>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</si>
  <si>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</si>
  <si>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</si>
  <si>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</si>
  <si>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</si>
  <si>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</si>
  <si>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</si>
  <si>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</si>
  <si>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</si>
  <si>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</si>
  <si>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</si>
  <si>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</si>
  <si>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</si>
  <si>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</si>
  <si>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</si>
  <si>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</si>
  <si>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</si>
  <si>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</si>
  <si>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</si>
  <si>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</si>
  <si>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</si>
  <si>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</si>
  <si>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</si>
  <si>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</si>
  <si>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</si>
  <si>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</si>
  <si>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</si>
  <si>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</si>
  <si>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</si>
  <si>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</si>
  <si>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</si>
  <si>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</si>
  <si>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</si>
  <si>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</si>
  <si>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</si>
  <si>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</si>
  <si>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</si>
  <si>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</si>
  <si>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</si>
  <si>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</si>
  <si>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</si>
  <si>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</si>
  <si>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</si>
  <si>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</si>
  <si>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</si>
  <si>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</si>
  <si>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</si>
  <si>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</si>
  <si>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</si>
  <si>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</si>
  <si>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</si>
  <si>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</si>
  <si>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</si>
  <si>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</si>
  <si>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</si>
  <si>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</si>
  <si>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</si>
  <si>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</si>
  <si>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</si>
  <si>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</si>
  <si>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</si>
  <si>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</si>
  <si>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</si>
  <si>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</si>
  <si>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</si>
  <si>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</si>
  <si>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</si>
  <si>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</si>
  <si>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</si>
  <si>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</si>
  <si>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</si>
  <si>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</si>
  <si>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</si>
  <si>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</si>
  <si>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</si>
  <si>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</si>
  <si>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</si>
  <si>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</si>
  <si>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</si>
  <si>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</si>
  <si>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</si>
  <si>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</si>
  <si>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</si>
  <si>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</si>
  <si>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</si>
  <si>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</si>
  <si>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</si>
  <si>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</si>
  <si>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</si>
  <si>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</si>
  <si>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</si>
  <si>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</si>
  <si>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</si>
  <si>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</si>
  <si>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</si>
  <si>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</si>
  <si>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</si>
  <si>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</si>
  <si>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</si>
  <si>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</si>
  <si>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</si>
  <si>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</si>
  <si>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</si>
  <si>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</si>
  <si>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</si>
  <si>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</si>
  <si>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</si>
  <si>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</si>
  <si>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</si>
  <si>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</si>
  <si>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</si>
  <si>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</si>
  <si>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</si>
  <si>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</si>
  <si>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</si>
  <si>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</si>
  <si>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</si>
  <si>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</si>
  <si>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</si>
  <si>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</si>
  <si>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</si>
  <si>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</si>
  <si>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</si>
  <si>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</si>
  <si>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</si>
  <si>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</si>
  <si>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</si>
  <si>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</si>
  <si>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</si>
  <si>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</si>
  <si>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</si>
  <si>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</si>
  <si>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</si>
  <si>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</si>
  <si>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</si>
  <si>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</si>
  <si>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</si>
  <si>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</si>
  <si>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</si>
  <si>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</si>
  <si>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</si>
  <si>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</si>
  <si>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</si>
  <si>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</si>
  <si>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</si>
  <si>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</si>
  <si>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</si>
  <si>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</si>
  <si>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</si>
  <si>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</si>
  <si>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</si>
  <si>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</si>
  <si>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</si>
  <si>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</si>
  <si>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</si>
  <si>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</si>
  <si>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</si>
  <si>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</si>
  <si>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</si>
  <si>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</si>
  <si>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</si>
  <si>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</si>
  <si>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</si>
  <si>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</si>
  <si>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</si>
  <si>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</si>
  <si>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</si>
  <si>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</si>
  <si>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</si>
  <si>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</si>
  <si>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</si>
  <si>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</si>
  <si>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</si>
  <si>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</si>
  <si>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</si>
  <si>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</si>
  <si>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</si>
  <si>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</si>
  <si>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</si>
  <si>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</si>
  <si>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</si>
  <si>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</si>
  <si>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</si>
  <si>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</si>
  <si>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</si>
  <si>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</si>
  <si>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</si>
  <si>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</si>
  <si>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</si>
  <si>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</si>
  <si>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</si>
  <si>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</si>
  <si>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</si>
  <si>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</si>
  <si>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</si>
  <si>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</si>
  <si>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</si>
  <si>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</si>
  <si>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</si>
  <si>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</si>
  <si>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</si>
  <si>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</si>
  <si>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</si>
  <si>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</si>
  <si>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</si>
  <si>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</si>
  <si>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</si>
  <si>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</si>
  <si>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</si>
  <si>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</si>
  <si>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</si>
  <si>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</si>
  <si>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</si>
  <si>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</si>
  <si>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</si>
  <si>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</si>
  <si>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</si>
  <si>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</si>
  <si>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</si>
  <si>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</si>
  <si>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</si>
  <si>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</si>
  <si>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</si>
  <si>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</si>
  <si>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</si>
  <si>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</si>
  <si>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</si>
  <si>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</si>
  <si>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</si>
  <si>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</si>
  <si>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</si>
  <si>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</si>
  <si>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</si>
  <si>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</si>
  <si>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</si>
  <si>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</si>
  <si>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</si>
  <si>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</si>
  <si>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</si>
  <si>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</si>
  <si>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</si>
  <si>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</si>
  <si>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</si>
  <si>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</si>
  <si>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</si>
  <si>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</si>
  <si>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</si>
  <si>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</si>
  <si>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</si>
  <si>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</si>
  <si>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</si>
  <si>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</si>
  <si>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</si>
  <si>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</si>
  <si>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</si>
  <si>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</si>
  <si>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</si>
  <si>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</si>
  <si>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</si>
  <si>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</si>
  <si>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</si>
  <si>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</si>
  <si>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</si>
  <si>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</si>
  <si>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</si>
  <si>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</si>
  <si>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</si>
  <si>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</si>
  <si>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</si>
  <si>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</si>
  <si>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</si>
  <si>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</si>
  <si>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</si>
  <si>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</si>
  <si>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</si>
  <si>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</si>
  <si>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</si>
  <si>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</si>
  <si>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</si>
  <si>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</si>
  <si>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</si>
  <si>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</si>
  <si>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</si>
  <si>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</si>
  <si>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</si>
  <si>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</si>
  <si>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</si>
  <si>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</si>
  <si>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</si>
  <si>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</si>
  <si>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</si>
  <si>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</si>
  <si>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</si>
  <si>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</si>
  <si>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</si>
  <si>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</si>
  <si>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</si>
  <si>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</si>
  <si>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</si>
  <si>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</si>
  <si>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</si>
  <si>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</si>
  <si>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</si>
  <si>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</si>
  <si>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</si>
  <si>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</si>
  <si>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</si>
  <si>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</si>
  <si>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</si>
  <si>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</si>
  <si>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</si>
  <si>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</si>
  <si>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</si>
  <si>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</si>
  <si>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</si>
  <si>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</si>
  <si>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</si>
  <si>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</si>
  <si>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</si>
  <si>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</si>
  <si>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</si>
  <si>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</si>
  <si>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</si>
  <si>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</si>
  <si>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</si>
  <si>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</si>
  <si>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</si>
  <si>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</si>
  <si>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</si>
  <si>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</si>
  <si>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</si>
  <si>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</si>
  <si>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</si>
  <si>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</si>
  <si>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</si>
  <si>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</si>
  <si>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</si>
  <si>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</si>
  <si>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</si>
  <si>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</si>
  <si>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</si>
  <si>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</si>
  <si>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</si>
  <si>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</si>
  <si>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</si>
  <si>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</si>
  <si>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</si>
  <si>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</si>
  <si>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</si>
  <si>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</si>
  <si>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</si>
  <si>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</si>
  <si>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</si>
  <si>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</si>
  <si>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</si>
  <si>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</si>
  <si>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</si>
  <si>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</si>
  <si>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</si>
  <si>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</si>
  <si>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</si>
  <si>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</si>
  <si>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</si>
  <si>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</si>
  <si>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</si>
  <si>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</si>
  <si>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</si>
  <si>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</si>
  <si>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</si>
  <si>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</si>
  <si>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</si>
  <si>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</si>
  <si>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</si>
  <si>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</si>
  <si>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</si>
  <si>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</si>
  <si>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</si>
  <si>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</si>
  <si>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</si>
  <si>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</si>
  <si>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</si>
  <si>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</si>
  <si>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</si>
  <si>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</si>
  <si>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</si>
  <si>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</si>
  <si>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</si>
  <si>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</si>
  <si>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</si>
  <si>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</si>
  <si>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</si>
  <si>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</si>
  <si>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</si>
  <si>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</si>
  <si>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</si>
  <si>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</si>
  <si>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</si>
  <si>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</si>
  <si>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</si>
  <si>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</si>
  <si>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</si>
  <si>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</si>
  <si>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</si>
  <si>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</si>
  <si>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</si>
  <si>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</si>
  <si>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</si>
  <si>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</si>
  <si>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</si>
  <si>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</si>
  <si>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</si>
  <si>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</si>
  <si>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</si>
  <si>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</si>
  <si>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</si>
  <si>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</si>
  <si>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</si>
  <si>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</si>
  <si>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</si>
  <si>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</si>
  <si>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</si>
  <si>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</si>
  <si>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</si>
  <si>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</si>
  <si>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</si>
  <si>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</si>
  <si>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</si>
  <si>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</si>
  <si>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</si>
  <si>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</si>
  <si>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</si>
  <si>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</si>
  <si>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</si>
  <si>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</si>
  <si>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</si>
  <si>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</si>
  <si>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</si>
  <si>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</si>
  <si>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</si>
  <si>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</si>
  <si>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</si>
  <si>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</si>
  <si>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</si>
  <si>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</si>
  <si>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</si>
  <si>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</si>
  <si>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</si>
  <si>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</si>
  <si>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</si>
  <si>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</si>
  <si>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</si>
  <si>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</si>
  <si>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</si>
  <si>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</si>
  <si>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</si>
  <si>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</si>
  <si>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</si>
  <si>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</si>
  <si>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</si>
  <si>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</si>
  <si>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</si>
  <si>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</si>
  <si>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</si>
  <si>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</si>
  <si>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</si>
  <si>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</si>
  <si>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</si>
  <si>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</si>
  <si>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</si>
  <si>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</si>
  <si>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</si>
  <si>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</si>
  <si>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</si>
  <si>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</si>
  <si>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</si>
  <si>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</si>
  <si>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</si>
  <si>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</si>
  <si>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</si>
  <si>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</si>
  <si>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</si>
  <si>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</si>
  <si>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</si>
  <si>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</si>
  <si>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</si>
  <si>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</si>
  <si>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</si>
  <si>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</si>
  <si>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</si>
  <si>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</si>
  <si>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</si>
  <si>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</si>
  <si>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</si>
  <si>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</si>
  <si>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</si>
  <si>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</si>
  <si>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</si>
  <si>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</si>
  <si>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</si>
  <si>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</si>
  <si>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</si>
  <si>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</si>
  <si>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</si>
  <si>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</si>
  <si>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</si>
  <si>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</si>
  <si>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</si>
  <si>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</si>
  <si>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</si>
  <si>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</si>
  <si>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</si>
  <si>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</si>
  <si>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</si>
  <si>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</si>
  <si>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</si>
  <si>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</si>
  <si>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</si>
  <si>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</si>
  <si>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</si>
  <si>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</si>
  <si>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</si>
  <si>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</si>
  <si>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</si>
  <si>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</si>
  <si>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</si>
  <si>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</si>
  <si>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</si>
  <si>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</si>
  <si>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</si>
  <si>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</si>
  <si>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</si>
  <si>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</si>
  <si>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</si>
  <si>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</si>
  <si>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</si>
  <si>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</si>
  <si>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</si>
  <si>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</si>
  <si>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</si>
  <si>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</si>
  <si>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</si>
  <si>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</si>
  <si>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</si>
  <si>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</si>
  <si>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</si>
  <si>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</si>
  <si>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</si>
  <si>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</si>
  <si>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</si>
  <si>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</si>
  <si>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</si>
  <si>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</si>
  <si>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</si>
  <si>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</si>
  <si>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</si>
  <si>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</si>
  <si>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</si>
  <si>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</si>
  <si>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</si>
  <si>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</si>
  <si>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</si>
  <si>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</si>
  <si>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</si>
  <si>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</si>
  <si>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</si>
  <si>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</si>
  <si>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</si>
  <si>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</si>
  <si>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</si>
  <si>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</si>
  <si>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</si>
  <si>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</si>
  <si>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</si>
  <si>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</si>
  <si>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</si>
  <si>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</si>
  <si>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</si>
  <si>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</si>
  <si>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</si>
  <si>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</si>
  <si>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</si>
  <si>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</si>
  <si>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</si>
  <si>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</si>
  <si>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</si>
  <si>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</si>
  <si>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</si>
  <si>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</si>
  <si>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</si>
  <si>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</si>
  <si>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</si>
  <si>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</si>
  <si>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</si>
  <si>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</si>
  <si>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</si>
  <si>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</si>
  <si>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</si>
  <si>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</si>
  <si>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</si>
  <si>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</si>
  <si>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</si>
  <si>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</si>
  <si>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</si>
  <si>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</si>
  <si>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</si>
  <si>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</si>
  <si>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</si>
  <si>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</si>
  <si>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</si>
  <si>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</si>
  <si>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</si>
  <si>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</si>
  <si>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</si>
  <si>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</si>
  <si>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</si>
  <si>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</si>
  <si>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</si>
  <si>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</si>
  <si>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</si>
  <si>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</si>
  <si>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</si>
  <si>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</si>
  <si>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</si>
  <si>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</si>
  <si>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</si>
  <si>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</si>
  <si>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</si>
  <si>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</si>
  <si>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</si>
  <si>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</si>
  <si>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</si>
  <si>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</si>
  <si>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</si>
  <si>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</si>
  <si>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</si>
  <si>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</si>
  <si>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</si>
  <si>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</si>
  <si>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</si>
  <si>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</si>
  <si>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</si>
  <si>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</si>
  <si>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</si>
  <si>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</si>
  <si>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</si>
  <si>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</si>
  <si>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</si>
  <si>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</si>
  <si>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</si>
  <si>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</si>
  <si>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</si>
  <si>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</si>
  <si>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</si>
  <si>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</si>
  <si>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</si>
  <si>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</si>
  <si>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</si>
  <si>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</si>
  <si>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</si>
  <si>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</si>
  <si>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</si>
  <si>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</si>
  <si>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</si>
  <si>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</si>
  <si>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</si>
  <si>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</si>
  <si>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</si>
  <si>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</si>
  <si>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</si>
  <si>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</si>
  <si>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</si>
  <si>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</si>
  <si>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</si>
  <si>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</si>
  <si>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</si>
  <si>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</si>
  <si>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</si>
  <si>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</si>
  <si>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</si>
  <si>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</si>
  <si>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</si>
  <si>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</si>
  <si>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</si>
  <si>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</si>
  <si>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</si>
  <si>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</si>
  <si>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</si>
  <si>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</si>
  <si>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</si>
  <si>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</si>
  <si>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</si>
  <si>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</si>
  <si>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</si>
  <si>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</si>
  <si>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</si>
  <si>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</si>
  <si>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</si>
  <si>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</si>
  <si>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</si>
  <si>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</si>
  <si>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</si>
  <si>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</si>
  <si>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</si>
  <si>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</si>
  <si>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</si>
  <si>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</si>
  <si>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</si>
  <si>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</si>
  <si>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</si>
  <si>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</si>
  <si>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</si>
  <si>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</si>
  <si>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</si>
  <si>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</si>
  <si>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</si>
  <si>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</si>
  <si>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</si>
  <si>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</si>
  <si>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</si>
  <si>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</si>
  <si>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</si>
  <si>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</si>
  <si>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</si>
  <si>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</si>
  <si>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</si>
  <si>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</si>
  <si>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</si>
  <si>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</si>
  <si>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</si>
  <si>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</si>
  <si>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</si>
  <si>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</si>
  <si>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</si>
  <si>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</si>
  <si>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</si>
  <si>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</si>
  <si>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</si>
  <si>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</si>
  <si>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</si>
  <si>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</si>
  <si>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</si>
  <si>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</si>
  <si>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</si>
  <si>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</si>
  <si>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</si>
  <si>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</si>
  <si>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</si>
  <si>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</si>
  <si>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</si>
  <si>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</si>
  <si>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</si>
  <si>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</si>
  <si>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</si>
  <si>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</si>
  <si>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</si>
  <si>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</si>
  <si>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</si>
  <si>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</si>
  <si>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</si>
  <si>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</si>
  <si>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</si>
  <si>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</si>
  <si>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</si>
  <si>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</si>
  <si>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</si>
  <si>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</si>
  <si>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</si>
  <si>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</si>
  <si>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</si>
  <si>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</si>
  <si>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</si>
  <si>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</si>
  <si>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</si>
  <si>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</si>
  <si>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</si>
  <si>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</si>
  <si>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</si>
  <si>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</si>
  <si>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</si>
  <si>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</si>
  <si>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</si>
  <si>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</si>
  <si>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</si>
  <si>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</si>
  <si>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</si>
  <si>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</si>
  <si>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</si>
  <si>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</si>
  <si>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</si>
  <si>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</si>
  <si>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</si>
  <si>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</si>
  <si>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</si>
  <si>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</si>
  <si>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</si>
  <si>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</si>
  <si>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</si>
  <si>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</si>
  <si>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</si>
  <si>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</si>
  <si>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</si>
  <si>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</si>
  <si>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</si>
  <si>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</si>
  <si>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</si>
  <si>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</si>
  <si>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</si>
  <si>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</si>
  <si>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</si>
  <si>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</si>
  <si>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</si>
  <si>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</si>
  <si>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</si>
  <si>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</si>
  <si>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</si>
  <si>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</si>
  <si>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</si>
  <si>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</si>
  <si>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</si>
  <si>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</si>
  <si>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</si>
  <si>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</si>
  <si>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</si>
  <si>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</si>
  <si>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</si>
  <si>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</si>
  <si>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</si>
  <si>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</si>
  <si>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</si>
  <si>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</si>
  <si>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</si>
  <si>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</si>
  <si>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</si>
  <si>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</si>
  <si>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</si>
  <si>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</si>
  <si>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</si>
  <si>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</si>
  <si>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</si>
  <si>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</si>
  <si>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</si>
  <si>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</si>
  <si>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</si>
  <si>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</si>
  <si>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</si>
  <si>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</si>
  <si>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</si>
  <si>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</si>
  <si>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</si>
  <si>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</si>
  <si>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</si>
  <si>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</si>
  <si>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</si>
  <si>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</si>
  <si>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</si>
  <si>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</si>
  <si>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</si>
  <si>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</si>
  <si>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</si>
  <si>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</si>
  <si>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</si>
  <si>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</si>
  <si>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</si>
  <si>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</si>
  <si>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</si>
  <si>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</si>
  <si>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</si>
  <si>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</si>
  <si>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</si>
  <si>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</si>
  <si>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</si>
  <si>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</si>
  <si>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</si>
  <si>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</si>
  <si>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</si>
  <si>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</si>
  <si>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</si>
  <si>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</si>
  <si>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</si>
  <si>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</si>
  <si>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</si>
  <si>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</si>
  <si>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</si>
  <si>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</si>
  <si>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</si>
  <si>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</si>
  <si>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</si>
  <si>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</si>
  <si>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</si>
  <si>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</si>
  <si>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</si>
  <si>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</si>
  <si>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</si>
  <si>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</si>
  <si>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</si>
  <si>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</si>
  <si>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</si>
  <si>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</si>
  <si>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</si>
  <si>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</si>
  <si>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</si>
  <si>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</si>
  <si>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</si>
  <si>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</si>
  <si>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</si>
  <si>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</si>
  <si>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</si>
  <si>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</si>
  <si>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</si>
  <si>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</si>
  <si>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</si>
  <si>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</si>
  <si>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</si>
  <si>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</si>
  <si>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</si>
  <si>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</si>
  <si>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</si>
  <si>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</si>
  <si>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</si>
  <si>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</si>
  <si>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</si>
  <si>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</si>
  <si>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</si>
  <si>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</si>
  <si>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</si>
  <si>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</si>
  <si>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</si>
  <si>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</si>
  <si>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</si>
  <si>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</si>
  <si>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</si>
  <si>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</si>
  <si>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</si>
  <si>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</si>
  <si>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</si>
  <si>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</si>
  <si>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</si>
  <si>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</si>
  <si>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</si>
  <si>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</si>
  <si>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</si>
  <si>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</si>
  <si>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</si>
  <si>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</si>
  <si>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</si>
  <si>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</si>
  <si>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</si>
  <si>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</si>
  <si>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</si>
  <si>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</si>
  <si>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</si>
  <si>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</si>
  <si>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</si>
  <si>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</si>
  <si>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</si>
  <si>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</si>
  <si>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</si>
  <si>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</si>
  <si>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</si>
  <si>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</si>
  <si>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</si>
  <si>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</si>
  <si>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</si>
  <si>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</si>
  <si>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</si>
  <si>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</si>
  <si>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</si>
  <si>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</si>
  <si>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</si>
  <si>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</si>
  <si>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</si>
  <si>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</si>
  <si>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</si>
  <si>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</si>
  <si>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</si>
  <si>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</si>
  <si>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</si>
  <si>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</si>
  <si>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</si>
  <si>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</si>
  <si>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</si>
  <si>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</si>
  <si>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</si>
  <si>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</si>
  <si>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</si>
  <si>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</si>
  <si>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</si>
  <si>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</si>
  <si>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</si>
  <si>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</si>
  <si>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</si>
  <si>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</si>
  <si>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</si>
  <si>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</si>
  <si>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</si>
  <si>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</si>
  <si>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</si>
  <si>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</si>
  <si>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</si>
  <si>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</si>
  <si>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</si>
  <si>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</si>
  <si>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</si>
  <si>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</si>
  <si>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</si>
  <si>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</si>
  <si>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</si>
  <si>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</si>
  <si>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</si>
  <si>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</si>
  <si>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</si>
  <si>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</si>
  <si>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</si>
  <si>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</si>
  <si>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</si>
  <si>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</si>
  <si>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</si>
  <si>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</si>
  <si>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</si>
  <si>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</si>
  <si>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</si>
  <si>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</si>
  <si>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</si>
  <si>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</si>
  <si>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</si>
  <si>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</si>
  <si>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</si>
  <si>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</si>
  <si>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</si>
  <si>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</si>
  <si>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</si>
  <si>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</si>
  <si>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</si>
  <si>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</si>
  <si>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</si>
  <si>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</si>
  <si>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</si>
  <si>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</si>
  <si>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</si>
  <si>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</si>
  <si>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</si>
  <si>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</si>
  <si>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</si>
  <si>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</si>
  <si>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</si>
  <si>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</si>
  <si>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</si>
  <si>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</si>
  <si>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</si>
  <si>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</si>
  <si>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</si>
  <si>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</si>
  <si>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</si>
  <si>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</si>
  <si>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</si>
  <si>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</si>
  <si>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</si>
  <si>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</si>
  <si>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</si>
  <si>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</si>
  <si>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</si>
  <si>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</si>
  <si>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</si>
  <si>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</si>
  <si>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</si>
  <si>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</si>
  <si>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</si>
  <si>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</si>
  <si>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</si>
  <si>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</si>
  <si>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</si>
  <si>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</si>
  <si>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</si>
  <si>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</si>
  <si>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</si>
  <si>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</si>
  <si>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</si>
  <si>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</si>
  <si>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</si>
  <si>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</si>
  <si>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</si>
  <si>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</si>
  <si>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</si>
  <si>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</si>
  <si>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</si>
  <si>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</si>
  <si>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</si>
  <si>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</si>
  <si>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</si>
  <si>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</si>
  <si>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</si>
  <si>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</si>
  <si>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</si>
  <si>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</si>
  <si>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</si>
  <si>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</si>
  <si>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</si>
  <si>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</si>
  <si>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</si>
  <si>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</si>
  <si>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</si>
  <si>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</si>
  <si>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</si>
  <si>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</si>
  <si>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</si>
  <si>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</si>
  <si>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</si>
  <si>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</si>
  <si>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</si>
  <si>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</si>
  <si>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</si>
  <si>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</si>
  <si>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</si>
  <si>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</si>
  <si>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</si>
  <si>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</si>
  <si>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</si>
  <si>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</si>
  <si>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</si>
  <si>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</si>
  <si>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</si>
  <si>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</si>
  <si>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</si>
  <si>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</si>
  <si>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</si>
  <si>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</si>
  <si>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</si>
  <si>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</si>
  <si>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</si>
  <si>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</si>
  <si>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</si>
  <si>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</si>
  <si>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</si>
  <si>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</si>
  <si>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</si>
  <si>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</si>
  <si>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</si>
  <si>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</si>
  <si>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</si>
  <si>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</si>
  <si>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</si>
  <si>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</si>
  <si>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</si>
  <si>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</si>
  <si>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</si>
  <si>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</si>
  <si>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</si>
  <si>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</si>
  <si>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</si>
  <si>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</si>
  <si>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</si>
  <si>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</si>
  <si>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</si>
  <si>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</si>
  <si>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</si>
  <si>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</si>
  <si>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</si>
  <si>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</si>
  <si>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</si>
  <si>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</si>
  <si>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</si>
  <si>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</si>
  <si>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</si>
  <si>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</si>
  <si>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</si>
  <si>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</si>
  <si>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</si>
  <si>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</si>
  <si>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</si>
  <si>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</si>
  <si>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</si>
  <si>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</si>
  <si>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</si>
  <si>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</si>
  <si>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</si>
  <si>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</si>
  <si>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</si>
  <si>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</si>
  <si>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</si>
  <si>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</si>
  <si>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</si>
  <si>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</si>
  <si>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</si>
  <si>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</si>
  <si>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</si>
  <si>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</si>
  <si>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</si>
  <si>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</si>
  <si>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</si>
  <si>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</si>
  <si>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</si>
  <si>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</si>
  <si>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</si>
  <si>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</si>
  <si>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</si>
  <si>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</si>
  <si>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</si>
  <si>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</si>
  <si>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</si>
  <si>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</si>
  <si>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</si>
  <si>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</si>
  <si>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</si>
  <si>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</si>
  <si>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</si>
  <si>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</si>
  <si>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</si>
  <si>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</si>
  <si>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</si>
  <si>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</si>
  <si>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</si>
  <si>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</si>
  <si>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</si>
  <si>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</si>
  <si>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</si>
  <si>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</si>
  <si>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</si>
  <si>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</si>
  <si>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</si>
  <si>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</si>
  <si>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</si>
  <si>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</si>
  <si>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</si>
  <si>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</si>
  <si>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</si>
  <si>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</si>
  <si>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</si>
  <si>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</si>
  <si>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</si>
  <si>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</si>
  <si>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</si>
  <si>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</si>
  <si>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</si>
  <si>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</si>
  <si>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</si>
  <si>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</si>
  <si>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</si>
  <si>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</si>
  <si>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</si>
  <si>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</si>
  <si>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</si>
  <si>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</si>
  <si>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</si>
  <si>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</si>
  <si>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</si>
  <si>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</si>
  <si>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</si>
  <si>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</si>
  <si>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</si>
  <si>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</si>
  <si>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</si>
  <si>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</si>
  <si>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</si>
  <si>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</si>
  <si>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</si>
  <si>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</si>
  <si>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</si>
  <si>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</si>
  <si>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</si>
  <si>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</si>
  <si>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</si>
  <si>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</si>
  <si>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</si>
  <si>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</si>
  <si>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</si>
  <si>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</si>
  <si>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</si>
  <si>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</si>
  <si>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</si>
  <si>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</si>
  <si>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</si>
  <si>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</si>
  <si>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</si>
  <si>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</si>
  <si>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</si>
  <si>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</si>
  <si>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</si>
  <si>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</si>
  <si>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</si>
  <si>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</si>
  <si>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</si>
  <si>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</si>
  <si>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</si>
  <si>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</si>
  <si>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</si>
  <si>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</si>
  <si>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</si>
  <si>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</si>
  <si>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</si>
  <si>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</si>
  <si>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</si>
  <si>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</si>
  <si>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</si>
  <si>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</si>
  <si>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</si>
  <si>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</si>
  <si>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</si>
  <si>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</si>
  <si>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</si>
  <si>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</si>
  <si>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</si>
  <si>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</si>
  <si>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</si>
  <si>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</si>
  <si>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</si>
  <si>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</si>
  <si>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</si>
  <si>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</si>
  <si>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</si>
  <si>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</si>
  <si>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</si>
  <si>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</si>
  <si>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</si>
  <si>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</si>
  <si>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</si>
  <si>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</si>
  <si>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</si>
  <si>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</si>
  <si>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</si>
  <si>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</si>
  <si>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</si>
  <si>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</si>
  <si>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</si>
  <si>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</si>
  <si>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</si>
  <si>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</si>
  <si>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</si>
  <si>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</si>
  <si>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</si>
  <si>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</si>
  <si>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</si>
  <si>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</si>
  <si>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</si>
  <si>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</si>
  <si>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</si>
  <si>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</si>
  <si>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</si>
  <si>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</si>
  <si>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</si>
  <si>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</si>
  <si>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</si>
  <si>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</si>
  <si>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</si>
  <si>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</si>
  <si>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</si>
  <si>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</si>
  <si>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</si>
  <si>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</si>
  <si>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</si>
  <si>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</si>
  <si>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</si>
  <si>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</si>
  <si>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</si>
  <si>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</si>
  <si>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</si>
  <si>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</si>
  <si>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</si>
  <si>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</si>
  <si>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</si>
  <si>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</si>
  <si>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</si>
  <si>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</si>
  <si>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</si>
  <si>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</si>
  <si>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</si>
  <si>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</si>
  <si>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</si>
  <si>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</si>
  <si>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</si>
  <si>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</si>
  <si>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</si>
  <si>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</si>
  <si>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</si>
  <si>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</si>
  <si>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</si>
  <si>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</si>
  <si>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</si>
  <si>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</si>
  <si>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</si>
  <si>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</si>
  <si>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</si>
  <si>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</si>
  <si>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</si>
  <si>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</si>
  <si>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</si>
  <si>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</si>
  <si>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</si>
  <si>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</si>
  <si>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</si>
  <si>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</si>
  <si>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</si>
  <si>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</si>
  <si>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</si>
  <si>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</si>
  <si>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</si>
  <si>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</si>
  <si>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</si>
  <si>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</si>
  <si>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</si>
  <si>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</si>
  <si>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</si>
  <si>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</si>
  <si>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</si>
  <si>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</si>
  <si>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</si>
  <si>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</si>
  <si>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</si>
  <si>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</si>
  <si>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</si>
  <si>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</si>
  <si>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</si>
  <si>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</si>
  <si>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</si>
  <si>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</si>
  <si>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</si>
  <si>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</si>
  <si>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</si>
  <si>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</si>
  <si>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</si>
  <si>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</si>
  <si>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</si>
  <si>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</si>
  <si>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</si>
  <si>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</si>
  <si>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</si>
  <si>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</si>
  <si>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</si>
  <si>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</si>
  <si>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</si>
  <si>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</si>
  <si>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</si>
  <si>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</si>
  <si>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</si>
  <si>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</si>
  <si>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</si>
  <si>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</si>
  <si>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</si>
  <si>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</si>
  <si>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</si>
  <si>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</si>
  <si>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</si>
  <si>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</si>
  <si>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</si>
  <si>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</si>
  <si>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</si>
  <si>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</si>
  <si>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</si>
  <si>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</si>
  <si>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</si>
  <si>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</si>
  <si>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</si>
  <si>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</si>
  <si>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</si>
  <si>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</si>
  <si>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</si>
  <si>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</si>
  <si>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</si>
  <si>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</si>
  <si>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</si>
  <si>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</si>
  <si>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</si>
  <si>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</si>
  <si>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</si>
  <si>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</si>
  <si>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</si>
  <si>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</si>
  <si>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</si>
  <si>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</si>
  <si>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</si>
  <si>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</si>
  <si>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</si>
  <si>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</si>
  <si>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</si>
  <si>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</si>
  <si>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</si>
  <si>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</si>
  <si>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</si>
  <si>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</si>
  <si>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</si>
  <si>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</si>
  <si>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</si>
  <si>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</si>
  <si>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</si>
  <si>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</si>
  <si>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</si>
  <si>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</si>
  <si>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</si>
  <si>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</si>
  <si>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</si>
  <si>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</si>
  <si>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</si>
  <si>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</si>
  <si>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</si>
  <si>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</si>
  <si>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</si>
  <si>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</si>
  <si>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</si>
  <si>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</si>
  <si>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</si>
  <si>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</si>
  <si>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</si>
  <si>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</si>
  <si>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</si>
  <si>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</si>
  <si>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</si>
  <si>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</si>
  <si>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</si>
  <si>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</si>
  <si>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</si>
  <si>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</si>
  <si>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</si>
  <si>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</si>
  <si>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</si>
  <si>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</si>
  <si>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</si>
  <si>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</si>
  <si>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</si>
  <si>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</si>
  <si>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</si>
  <si>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</si>
  <si>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</si>
  <si>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</si>
  <si>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</si>
  <si>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</si>
  <si>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</si>
  <si>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</si>
  <si>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</si>
  <si>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</si>
  <si>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</si>
  <si>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</si>
  <si>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</si>
  <si>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</si>
  <si>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</si>
  <si>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</si>
  <si>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</si>
  <si>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</si>
  <si>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</si>
  <si>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</si>
  <si>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</si>
  <si>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</si>
  <si>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</si>
  <si>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</si>
  <si>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</si>
  <si>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</si>
  <si>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</si>
  <si>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</si>
  <si>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</si>
  <si>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</si>
  <si>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</si>
  <si>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</si>
  <si>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</si>
  <si>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</si>
  <si>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</si>
  <si>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</si>
  <si>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</si>
  <si>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</si>
  <si>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</si>
  <si>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</si>
  <si>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</si>
  <si>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</si>
  <si>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</si>
  <si>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</si>
  <si>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</si>
  <si>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</si>
  <si>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</si>
  <si>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</si>
  <si>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</si>
  <si>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</si>
  <si>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</si>
  <si>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</si>
  <si>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</si>
  <si>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</si>
  <si>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</si>
  <si>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</si>
  <si>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</si>
  <si>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</si>
  <si>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</si>
  <si>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</si>
  <si>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</si>
  <si>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</si>
  <si>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</si>
  <si>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</si>
  <si>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</si>
  <si>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</si>
  <si>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</si>
  <si>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</si>
  <si>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</si>
  <si>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</si>
  <si>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</si>
  <si>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</si>
  <si>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</si>
  <si>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</si>
  <si>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</si>
  <si>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</si>
  <si>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</si>
  <si>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</si>
  <si>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</si>
  <si>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</si>
  <si>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</si>
  <si>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</si>
  <si>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</si>
  <si>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</si>
  <si>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</si>
  <si>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</si>
  <si>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</si>
  <si>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</si>
  <si>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</si>
  <si>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</si>
  <si>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</si>
  <si>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</si>
  <si>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</si>
  <si>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</si>
  <si>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</si>
  <si>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</si>
  <si>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</si>
  <si>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</si>
  <si>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</si>
  <si>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</si>
  <si>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</si>
  <si>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</si>
  <si>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</si>
  <si>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</si>
  <si>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</si>
  <si>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</si>
  <si>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</si>
  <si>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</si>
  <si>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</si>
  <si>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</si>
  <si>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</si>
  <si>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</si>
  <si>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</si>
  <si>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</si>
  <si>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</si>
  <si>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</si>
  <si>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</si>
  <si>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</si>
  <si>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</si>
  <si>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</si>
  <si>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</si>
  <si>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</si>
  <si>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</si>
  <si>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</si>
  <si>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</si>
  <si>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</si>
  <si>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</si>
  <si>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</si>
  <si>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</si>
  <si>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</si>
  <si>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</si>
  <si>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</si>
  <si>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</si>
  <si>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</si>
  <si>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</si>
  <si>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</si>
  <si>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</si>
  <si>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</si>
  <si>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</si>
  <si>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</si>
  <si>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</si>
  <si>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</si>
  <si>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</si>
  <si>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</si>
  <si>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</si>
  <si>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</si>
  <si>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</si>
  <si>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</si>
  <si>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</si>
  <si>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</si>
  <si>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</si>
  <si>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</si>
  <si>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</si>
  <si>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</si>
  <si>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</si>
  <si>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</si>
  <si>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</si>
  <si>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</si>
  <si>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</si>
  <si>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</si>
  <si>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</si>
  <si>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</si>
  <si>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</si>
  <si>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</si>
  <si>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</si>
  <si>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</si>
  <si>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</si>
  <si>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</si>
  <si>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</si>
  <si>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</si>
  <si>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</si>
  <si>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</si>
  <si>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</si>
  <si>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</si>
  <si>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</si>
  <si>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</si>
  <si>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</si>
  <si>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</si>
  <si>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</si>
  <si>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</si>
  <si>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</si>
  <si>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</si>
  <si>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</si>
  <si>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</si>
  <si>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</si>
  <si>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</si>
  <si>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</si>
  <si>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</si>
  <si>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</si>
  <si>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</si>
  <si>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</si>
  <si>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</si>
  <si>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</si>
  <si>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</si>
  <si>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</si>
  <si>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</si>
  <si>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</si>
  <si>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</si>
  <si>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</si>
  <si>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</si>
  <si>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</si>
  <si>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</si>
  <si>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</si>
  <si>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</si>
  <si>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</si>
  <si>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</si>
  <si>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</si>
  <si>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</si>
  <si>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</si>
  <si>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</si>
  <si>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</si>
  <si>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</si>
  <si>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</si>
  <si>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</si>
  <si>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</si>
  <si>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</si>
  <si>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</si>
  <si>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</si>
  <si>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</si>
  <si>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</si>
  <si>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</si>
  <si>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</si>
  <si>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</si>
  <si>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</si>
  <si>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</si>
  <si>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</si>
  <si>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</si>
  <si>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</si>
  <si>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</si>
  <si>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</si>
  <si>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</si>
  <si>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</si>
  <si>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</si>
  <si>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</si>
  <si>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</si>
  <si>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</si>
  <si>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</si>
  <si>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</si>
  <si>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</si>
  <si>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</si>
  <si>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</si>
  <si>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</si>
  <si>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</si>
  <si>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</si>
  <si>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</si>
  <si>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</si>
  <si>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</si>
  <si>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</si>
  <si>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</si>
  <si>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</si>
  <si>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</si>
  <si>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</si>
  <si>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</si>
  <si>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</si>
  <si>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</si>
  <si>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</si>
  <si>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</si>
  <si>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</si>
  <si>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</si>
  <si>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</si>
  <si>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</si>
  <si>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</si>
  <si>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</si>
  <si>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</si>
  <si>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</si>
  <si>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</si>
  <si>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</si>
  <si>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</si>
  <si>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</si>
  <si>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</si>
  <si>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</si>
  <si>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</si>
  <si>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</si>
  <si>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</si>
  <si>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</si>
  <si>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</si>
  <si>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</si>
  <si>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</si>
  <si>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</si>
  <si>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</si>
  <si>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</si>
  <si>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</si>
  <si>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</si>
  <si>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</si>
  <si>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</si>
  <si>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</si>
  <si>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</si>
  <si>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</si>
  <si>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</si>
  <si>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</si>
  <si>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</si>
  <si>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</si>
  <si>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</si>
  <si>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</si>
  <si>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</si>
  <si>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</si>
  <si>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</si>
  <si>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</si>
  <si>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</si>
  <si>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</si>
  <si>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</si>
  <si>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</si>
  <si>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</si>
  <si>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</si>
  <si>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</si>
  <si>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</si>
  <si>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</si>
  <si>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</si>
  <si>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</si>
  <si>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</si>
  <si>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</si>
  <si>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</si>
  <si>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</si>
  <si>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</si>
  <si>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</si>
  <si>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</si>
  <si>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</si>
  <si>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</si>
  <si>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</si>
  <si>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</si>
  <si>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</si>
  <si>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</si>
  <si>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</si>
  <si>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</si>
  <si>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</si>
  <si>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</si>
  <si>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</si>
  <si>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</si>
  <si>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</si>
  <si>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</si>
  <si>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</si>
  <si>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</si>
  <si>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</si>
  <si>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</si>
  <si>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</si>
  <si>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</si>
  <si>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</si>
  <si>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</si>
  <si>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</si>
  <si>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</si>
  <si>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</si>
  <si>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</si>
  <si>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</si>
  <si>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</si>
  <si>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</si>
  <si>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</si>
  <si>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</si>
  <si>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</si>
  <si>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</si>
  <si>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</si>
  <si>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</si>
  <si>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</si>
  <si>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</si>
  <si>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</si>
  <si>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</si>
  <si>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</si>
  <si>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</si>
  <si>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</si>
  <si>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</si>
  <si>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</si>
  <si>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</si>
  <si>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</si>
  <si>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</si>
  <si>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</si>
  <si>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</si>
  <si>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</si>
  <si>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</si>
  <si>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</si>
  <si>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</si>
  <si>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</si>
  <si>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</si>
  <si>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</si>
  <si>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</si>
  <si>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</si>
  <si>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</si>
  <si>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</si>
  <si>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</si>
  <si>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</si>
  <si>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</si>
  <si>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</si>
  <si>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</si>
  <si>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</si>
  <si>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</si>
  <si>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</si>
  <si>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</si>
  <si>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</si>
  <si>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</si>
  <si>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</si>
  <si>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</si>
  <si>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</si>
  <si>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</si>
  <si>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</si>
  <si>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</si>
  <si>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</si>
  <si>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</si>
  <si>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</si>
  <si>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</si>
  <si>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</si>
  <si>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</si>
  <si>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</si>
  <si>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</si>
  <si>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</si>
  <si>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</si>
  <si>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</si>
  <si>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</si>
  <si>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</si>
  <si>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</si>
  <si>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</si>
  <si>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</si>
  <si>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</si>
  <si>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</si>
  <si>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</si>
  <si>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</si>
  <si>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</si>
  <si>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</si>
  <si>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</si>
  <si>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</si>
  <si>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</si>
  <si>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</si>
  <si>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</si>
  <si>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</si>
  <si>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</si>
  <si>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</si>
  <si>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</si>
  <si>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</si>
  <si>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</si>
  <si>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</si>
  <si>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</si>
  <si>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</si>
  <si>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</si>
  <si>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</si>
  <si>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</si>
  <si>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</si>
  <si>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</si>
  <si>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</si>
  <si>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</si>
  <si>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</si>
  <si>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</si>
  <si>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</si>
  <si>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</si>
  <si>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</si>
  <si>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</si>
  <si>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</si>
  <si>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</si>
  <si>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</si>
  <si>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</si>
  <si>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</si>
  <si>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</si>
  <si>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</si>
  <si>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</si>
  <si>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</si>
  <si>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</si>
  <si>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</si>
  <si>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</si>
  <si>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</si>
  <si>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</si>
  <si>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</si>
  <si>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</si>
  <si>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</si>
  <si>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</si>
  <si>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</si>
  <si>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</si>
  <si>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</si>
  <si>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</si>
  <si>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</si>
  <si>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</si>
  <si>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</si>
  <si>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</si>
  <si>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</si>
  <si>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</si>
  <si>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</si>
  <si>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</si>
  <si>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</si>
  <si>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</si>
  <si>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</si>
  <si>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</si>
  <si>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</si>
  <si>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</si>
  <si>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</si>
  <si>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</si>
  <si>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</si>
  <si>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</si>
  <si>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</si>
  <si>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</si>
  <si>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</si>
  <si>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</si>
  <si>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</si>
  <si>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</si>
  <si>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</si>
  <si>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</si>
  <si>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</si>
  <si>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</si>
  <si>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</si>
  <si>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</si>
  <si>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</si>
  <si>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</si>
  <si>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</si>
  <si>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</si>
  <si>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</si>
  <si>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</si>
  <si>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</si>
  <si>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</si>
  <si>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</si>
  <si>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</si>
  <si>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</si>
  <si>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</si>
  <si>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</si>
  <si>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</si>
  <si>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</si>
  <si>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</si>
  <si>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</si>
  <si>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</si>
  <si>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</si>
  <si>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</si>
  <si>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</si>
  <si>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</si>
  <si>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</si>
  <si>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</si>
  <si>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</si>
  <si>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</si>
  <si>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</si>
  <si>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</si>
  <si>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</si>
  <si>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</si>
  <si>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</si>
  <si>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</si>
  <si>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</si>
  <si>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</si>
  <si>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</si>
  <si>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</si>
  <si>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</si>
  <si>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</si>
  <si>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</si>
  <si>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</si>
  <si>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</si>
  <si>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</si>
  <si>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</si>
  <si>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</si>
  <si>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</si>
  <si>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</si>
  <si>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</si>
  <si>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</si>
  <si>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</si>
  <si>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</si>
  <si>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</si>
  <si>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</si>
  <si>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</si>
  <si>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</si>
  <si>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</si>
  <si>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</si>
  <si>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</si>
  <si>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</si>
  <si>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</si>
  <si>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</si>
  <si>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</si>
  <si>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</si>
  <si>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</si>
  <si>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</si>
  <si>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</si>
  <si>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</si>
  <si>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</si>
  <si>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</si>
  <si>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</si>
  <si>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</si>
  <si>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</si>
  <si>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</si>
  <si>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</si>
  <si>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</si>
  <si>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</si>
  <si>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</si>
  <si>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</si>
  <si>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</si>
  <si>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</si>
  <si>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</si>
  <si>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</si>
  <si>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</si>
  <si>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</si>
  <si>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</si>
  <si>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</si>
  <si>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</si>
  <si>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</si>
  <si>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</si>
  <si>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</si>
  <si>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</si>
  <si>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</si>
  <si>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</si>
  <si>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</si>
  <si>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</si>
  <si>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</si>
  <si>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</si>
  <si>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</si>
  <si>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</si>
  <si>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</si>
  <si>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</si>
  <si>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</si>
  <si>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</si>
  <si>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</si>
  <si>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</si>
  <si>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</si>
  <si>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</si>
  <si>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</si>
  <si>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</si>
  <si>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</si>
  <si>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</si>
  <si>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</si>
  <si>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</si>
  <si>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</si>
  <si>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</si>
  <si>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</si>
  <si>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</si>
  <si>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</si>
  <si>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</si>
  <si>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</si>
  <si>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</si>
  <si>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</si>
  <si>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</si>
  <si>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</si>
  <si>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</si>
  <si>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</si>
  <si>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</si>
  <si>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</si>
  <si>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</si>
  <si>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</si>
  <si>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</si>
  <si>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</si>
  <si>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</si>
  <si>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</si>
  <si>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</si>
  <si>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</si>
  <si>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</si>
  <si>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</si>
  <si>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</si>
  <si>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</si>
  <si>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</si>
  <si>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</si>
  <si>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</si>
  <si>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</si>
  <si>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</si>
  <si>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</si>
  <si>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</si>
  <si>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</si>
  <si>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</si>
  <si>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</si>
  <si>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</si>
  <si>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</si>
  <si>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</si>
  <si>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</si>
  <si>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</si>
  <si>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</si>
  <si>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</si>
  <si>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</si>
  <si>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</si>
  <si>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</si>
  <si>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</si>
  <si>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</si>
  <si>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</si>
  <si>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</si>
  <si>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</si>
  <si>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</si>
  <si>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</si>
  <si>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</si>
  <si>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</si>
  <si>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</si>
  <si>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</si>
  <si>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</si>
  <si>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</si>
  <si>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</si>
  <si>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</si>
  <si>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</si>
  <si>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</si>
  <si>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</si>
  <si>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</si>
  <si>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</si>
  <si>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</si>
  <si>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</si>
  <si>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</si>
  <si>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</si>
  <si>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</si>
  <si>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</si>
  <si>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</si>
  <si>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</si>
  <si>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</si>
  <si>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</si>
  <si>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</si>
  <si>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</si>
  <si>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</si>
  <si>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</si>
  <si>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</si>
  <si>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</si>
  <si>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</si>
  <si>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</si>
  <si>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</si>
  <si>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</si>
  <si>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</si>
  <si>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</si>
  <si>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</si>
  <si>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</si>
  <si>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</si>
  <si>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</si>
  <si>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</si>
  <si>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</si>
  <si>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</si>
  <si>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</si>
  <si>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</si>
  <si>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</si>
  <si>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</si>
  <si>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</si>
  <si>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</si>
  <si>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</si>
  <si>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</si>
  <si>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</si>
  <si>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</si>
  <si>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</si>
  <si>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</si>
  <si>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</si>
  <si>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</si>
  <si>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</si>
  <si>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</si>
  <si>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</si>
  <si>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</si>
  <si>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</si>
  <si>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</si>
  <si>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</si>
  <si>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</si>
  <si>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</si>
  <si>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</si>
  <si>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</si>
  <si>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</si>
  <si>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</si>
  <si>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</si>
  <si>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</si>
  <si>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</si>
  <si>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</si>
  <si>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</si>
  <si>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</si>
  <si>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</si>
  <si>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</si>
  <si>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</si>
  <si>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</si>
  <si>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</si>
  <si>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</si>
  <si>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</si>
  <si>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</si>
  <si>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</si>
  <si>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</si>
  <si>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</si>
  <si>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</si>
  <si>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</si>
  <si>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</si>
  <si>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</si>
  <si>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</si>
  <si>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</si>
  <si>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</si>
  <si>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</si>
  <si>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</si>
  <si>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</si>
  <si>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</si>
  <si>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</si>
  <si>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</si>
  <si>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</si>
  <si>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</si>
  <si>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</si>
  <si>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</si>
  <si>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</si>
  <si>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</si>
  <si>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</si>
  <si>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</si>
  <si>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</si>
  <si>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</si>
  <si>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</si>
  <si>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</si>
  <si>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</si>
  <si>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</si>
  <si>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</si>
  <si>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</si>
  <si>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</si>
  <si>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</si>
  <si>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</si>
  <si>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</si>
  <si>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</si>
  <si>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</si>
  <si>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</si>
  <si>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</si>
  <si>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</si>
  <si>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</si>
  <si>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</si>
  <si>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</si>
  <si>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</si>
  <si>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</si>
  <si>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</si>
  <si>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</si>
  <si>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</si>
  <si>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</si>
  <si>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</si>
  <si>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</si>
  <si>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</si>
  <si>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</si>
  <si>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</si>
  <si>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</si>
  <si>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</si>
  <si>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</si>
  <si>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</si>
  <si>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</si>
  <si>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</si>
  <si>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</si>
  <si>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</si>
  <si>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</si>
  <si>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</si>
  <si>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</si>
  <si>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</si>
  <si>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</si>
  <si>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</si>
  <si>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</si>
  <si>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</si>
  <si>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</si>
  <si>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</si>
  <si>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</si>
  <si>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</si>
  <si>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</si>
  <si>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</si>
  <si>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</si>
  <si>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</si>
  <si>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</si>
  <si>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</si>
  <si>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</si>
  <si>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</si>
  <si>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</si>
  <si>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</si>
  <si>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</si>
  <si>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</si>
  <si>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</si>
  <si>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</si>
  <si>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</si>
  <si>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</si>
  <si>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</si>
  <si>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</si>
  <si>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</si>
  <si>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</si>
  <si>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</si>
  <si>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</si>
  <si>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</si>
  <si>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</si>
  <si>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</si>
  <si>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</si>
  <si>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</si>
  <si>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</si>
  <si>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</si>
  <si>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</si>
  <si>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</si>
  <si>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</si>
  <si>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</si>
  <si>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</si>
  <si>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</si>
  <si>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</si>
  <si>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</si>
  <si>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</si>
  <si>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</si>
  <si>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</si>
  <si>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</si>
  <si>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</si>
  <si>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</si>
  <si>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</si>
  <si>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</si>
  <si>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</si>
  <si>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</si>
  <si>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</si>
  <si>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</si>
  <si>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</si>
  <si>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</si>
  <si>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</si>
  <si>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</si>
  <si>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</si>
  <si>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</si>
  <si>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</si>
  <si>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</si>
  <si>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</si>
  <si>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</si>
  <si>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</si>
  <si>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</si>
  <si>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</si>
  <si>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</si>
  <si>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</si>
  <si>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</si>
  <si>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</si>
  <si>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</si>
  <si>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</si>
  <si>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</si>
  <si>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</si>
  <si>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</si>
  <si>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</si>
  <si>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</si>
  <si>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</si>
  <si>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</si>
  <si>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</si>
  <si>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</si>
  <si>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</si>
  <si>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</si>
  <si>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</si>
  <si>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</si>
  <si>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</si>
  <si>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</si>
  <si>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</si>
  <si>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</si>
  <si>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</si>
  <si>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</si>
  <si>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</si>
  <si>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</si>
  <si>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</si>
  <si>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</si>
  <si>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</si>
  <si>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</si>
  <si>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</si>
  <si>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</si>
  <si>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</si>
  <si>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</si>
  <si>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</si>
  <si>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</si>
  <si>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</si>
  <si>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</si>
  <si>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</si>
  <si>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</si>
  <si>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</si>
  <si>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</si>
  <si>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</si>
  <si>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</si>
  <si>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</si>
  <si>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</si>
  <si>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</si>
  <si>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</si>
  <si>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</si>
  <si>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</si>
  <si>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</si>
  <si>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</si>
  <si>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</si>
  <si>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</si>
  <si>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</si>
  <si>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</si>
  <si>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</si>
  <si>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</si>
  <si>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</si>
  <si>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</si>
  <si>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</si>
  <si>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</si>
  <si>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</si>
  <si>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</si>
  <si>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</si>
  <si>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</si>
  <si>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</si>
  <si>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</si>
  <si>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</si>
  <si>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</si>
  <si>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</si>
  <si>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</si>
  <si>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</si>
  <si>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</si>
  <si>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</si>
  <si>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</si>
  <si>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</si>
  <si>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</si>
  <si>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</si>
  <si>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</si>
  <si>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</si>
  <si>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</si>
  <si>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</si>
  <si>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</si>
  <si>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</si>
  <si>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</si>
  <si>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</si>
  <si>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</si>
  <si>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</si>
  <si>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</si>
  <si>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</si>
  <si>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</si>
  <si>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</si>
  <si>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</si>
  <si>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</si>
  <si>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</si>
  <si>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</si>
  <si>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</si>
  <si>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</si>
  <si>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</si>
  <si>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</si>
  <si>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</si>
  <si>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</si>
  <si>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</si>
  <si>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</si>
  <si>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</si>
  <si>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</si>
  <si>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</si>
  <si>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</si>
  <si>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</si>
  <si>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</si>
  <si>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</si>
  <si>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</si>
  <si>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</si>
  <si>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</si>
  <si>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</si>
  <si>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</si>
  <si>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</si>
  <si>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</si>
  <si>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</si>
  <si>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</si>
  <si>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</si>
  <si>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</si>
  <si>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</si>
  <si>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</si>
  <si>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</si>
  <si>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</si>
  <si>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</si>
  <si>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</si>
  <si>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</si>
  <si>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</si>
  <si>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</si>
  <si>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</si>
  <si>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</si>
  <si>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</si>
  <si>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</si>
  <si>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</si>
  <si>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</si>
  <si>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</si>
  <si>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</si>
  <si>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</si>
  <si>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</si>
  <si>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</si>
  <si>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</si>
  <si>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</si>
  <si>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</si>
  <si>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</si>
  <si>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</si>
  <si>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</si>
  <si>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</si>
  <si>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</si>
  <si>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</si>
  <si>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</si>
  <si>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</si>
  <si>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</si>
  <si>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</si>
  <si>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</si>
  <si>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</si>
  <si>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</si>
  <si>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</si>
  <si>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</si>
  <si>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</si>
  <si>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</si>
  <si>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</si>
  <si>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</si>
  <si>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</si>
  <si>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</si>
  <si>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</si>
  <si>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</si>
  <si>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</si>
  <si>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</si>
  <si>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</si>
  <si>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</si>
  <si>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</si>
  <si>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</si>
  <si>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</si>
  <si>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</si>
  <si>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</si>
  <si>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</si>
  <si>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</si>
  <si>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</si>
  <si>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</si>
  <si>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</si>
  <si>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</si>
  <si>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</si>
  <si>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</si>
  <si>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</si>
  <si>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</si>
  <si>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</si>
  <si>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</si>
  <si>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</si>
  <si>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</si>
  <si>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</si>
  <si>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</si>
  <si>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</si>
  <si>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</si>
  <si>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</si>
  <si>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</si>
  <si>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</si>
  <si>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</si>
  <si>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</si>
  <si>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</si>
  <si>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</si>
  <si>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</si>
  <si>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</si>
  <si>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</si>
  <si>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</si>
  <si>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</si>
  <si>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</si>
  <si>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</si>
  <si>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</si>
  <si>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</si>
  <si>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</si>
  <si>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</si>
  <si>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</si>
  <si>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</si>
  <si>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</si>
  <si>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</si>
  <si>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</si>
  <si>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</si>
  <si>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</si>
  <si>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</si>
  <si>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</si>
  <si>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</si>
  <si>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</si>
  <si>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</si>
  <si>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</si>
  <si>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</si>
  <si>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</si>
  <si>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</si>
  <si>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</si>
  <si>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</si>
  <si>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</si>
  <si>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</si>
  <si>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</si>
  <si>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</si>
  <si>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</si>
  <si>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</si>
  <si>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</si>
  <si>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</si>
  <si>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</si>
  <si>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</si>
  <si>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</si>
  <si>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</si>
  <si>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</si>
  <si>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</si>
  <si>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</si>
  <si>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</si>
  <si>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</si>
  <si>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</si>
  <si>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</si>
  <si>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</si>
  <si>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</si>
  <si>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</si>
  <si>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</si>
  <si>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</si>
  <si>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</si>
  <si>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</si>
  <si>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</si>
  <si>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</si>
  <si>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</si>
  <si>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</si>
  <si>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</si>
  <si>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</si>
  <si>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</si>
  <si>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</si>
  <si>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</si>
  <si>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</si>
  <si>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</si>
  <si>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</si>
  <si>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</si>
  <si>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</si>
  <si>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</si>
  <si>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</si>
  <si>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</si>
  <si>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</si>
  <si>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</si>
  <si>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</si>
  <si>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</si>
  <si>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</si>
  <si>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</si>
  <si>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</si>
  <si>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</si>
  <si>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</si>
  <si>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</si>
  <si>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</si>
  <si>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</si>
  <si>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</si>
  <si>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</si>
  <si>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</si>
  <si>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</si>
  <si>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</si>
  <si>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</si>
  <si>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</si>
  <si>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</si>
  <si>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</si>
  <si>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</si>
  <si>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</si>
  <si>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</si>
  <si>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</si>
  <si>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</si>
  <si>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</si>
  <si>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</si>
  <si>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</si>
  <si>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</si>
  <si>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</si>
  <si>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</si>
  <si>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</si>
  <si>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</si>
  <si>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</si>
  <si>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</si>
  <si>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</si>
  <si>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</si>
  <si>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</si>
  <si>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</si>
  <si>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</si>
  <si>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</si>
  <si>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</si>
  <si>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</si>
  <si>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</si>
  <si>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</si>
  <si>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</si>
  <si>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</si>
  <si>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</si>
  <si>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</si>
  <si>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</si>
  <si>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</si>
  <si>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</si>
  <si>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</si>
  <si>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</si>
  <si>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</si>
  <si>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</si>
  <si>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</si>
  <si>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</si>
  <si>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</si>
  <si>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</si>
  <si>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</si>
  <si>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</si>
  <si>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</si>
  <si>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</si>
  <si>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</si>
  <si>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</si>
  <si>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</si>
  <si>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</si>
  <si>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</si>
  <si>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</si>
  <si>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</si>
  <si>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</si>
  <si>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</si>
  <si>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</si>
  <si>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</si>
  <si>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</si>
  <si>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</si>
  <si>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</si>
  <si>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</si>
  <si>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</si>
  <si>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</si>
  <si>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</si>
  <si>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</si>
  <si>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</si>
  <si>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</si>
  <si>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</si>
  <si>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</si>
  <si>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</si>
  <si>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</si>
  <si>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</si>
  <si>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</si>
  <si>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</si>
  <si>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</si>
  <si>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</si>
  <si>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</si>
  <si>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</si>
  <si>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</si>
  <si>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</si>
  <si>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</si>
  <si>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</si>
  <si>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</si>
  <si>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</si>
  <si>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</si>
  <si>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</si>
  <si>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</si>
  <si>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</si>
  <si>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</si>
  <si>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</si>
  <si>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</si>
  <si>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</si>
  <si>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</si>
  <si>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</si>
  <si>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</si>
  <si>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</si>
  <si>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</si>
  <si>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</si>
  <si>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</si>
  <si>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</si>
  <si>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</si>
  <si>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</si>
  <si>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</si>
  <si>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</si>
  <si>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</si>
  <si>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</si>
  <si>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</si>
  <si>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</si>
  <si>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</si>
  <si>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</si>
  <si>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</si>
  <si>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</si>
  <si>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</si>
  <si>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</si>
  <si>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</si>
  <si>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</si>
  <si>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</si>
  <si>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</si>
  <si>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</si>
  <si>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</si>
  <si>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</si>
  <si>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</si>
  <si>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</si>
  <si>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</si>
  <si>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</si>
  <si>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</si>
  <si>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</si>
  <si>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</si>
  <si>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</si>
  <si>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</si>
  <si>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</si>
  <si>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</si>
  <si>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</si>
  <si>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</si>
  <si>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</si>
  <si>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</si>
  <si>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</si>
  <si>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</si>
  <si>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</si>
  <si>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</si>
  <si>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</si>
  <si>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</si>
  <si>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</si>
  <si>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</si>
  <si>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</si>
  <si>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</si>
  <si>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</si>
  <si>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</si>
  <si>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</si>
  <si>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</si>
  <si>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</si>
  <si>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</si>
  <si>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</si>
  <si>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</si>
  <si>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</si>
  <si>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</si>
  <si>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</si>
  <si>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</si>
  <si>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</si>
  <si>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</si>
  <si>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</si>
  <si>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</si>
  <si>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</si>
  <si>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</si>
  <si>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</si>
  <si>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</si>
  <si>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</si>
  <si>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</si>
  <si>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</si>
  <si>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</si>
  <si>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</si>
  <si>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</si>
  <si>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</si>
  <si>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</si>
  <si>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</si>
  <si>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</si>
  <si>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</si>
  <si>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</si>
  <si>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</si>
  <si>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</si>
  <si>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</si>
  <si>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</si>
  <si>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</si>
  <si>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</si>
  <si>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</si>
  <si>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</si>
  <si>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</si>
  <si>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</si>
  <si>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</si>
  <si>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</si>
  <si>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</si>
  <si>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</si>
  <si>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</si>
  <si>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</si>
  <si>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</si>
  <si>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</si>
  <si>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</si>
  <si>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</si>
  <si>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</si>
  <si>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</si>
  <si>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</si>
  <si>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</si>
  <si>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</si>
  <si>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</si>
  <si>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</si>
  <si>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</si>
  <si>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</si>
  <si>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</si>
  <si>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</si>
  <si>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</si>
  <si>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</si>
  <si>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</si>
  <si>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</si>
  <si>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</si>
  <si>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</si>
  <si>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</si>
  <si>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</si>
  <si>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</si>
  <si>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</si>
  <si>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</si>
  <si>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</si>
  <si>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</si>
  <si>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</si>
  <si>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</si>
  <si>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</si>
  <si>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</si>
  <si>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</si>
  <si>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</si>
  <si>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</si>
  <si>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</si>
  <si>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</si>
  <si>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</si>
  <si>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</si>
  <si>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</si>
  <si>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</si>
  <si>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</si>
  <si>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</si>
  <si>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</si>
  <si>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</si>
  <si>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</si>
  <si>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</si>
  <si>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</si>
  <si>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</si>
  <si>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</si>
  <si>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</si>
  <si>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</si>
  <si>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</si>
  <si>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</si>
  <si>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</si>
  <si>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</si>
  <si>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</si>
  <si>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</si>
  <si>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</si>
  <si>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</si>
  <si>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</si>
  <si>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</si>
  <si>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</si>
  <si>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</si>
  <si>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</si>
  <si>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</si>
  <si>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</si>
  <si>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</si>
  <si>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</si>
  <si>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</si>
  <si>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</si>
  <si>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</si>
  <si>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</si>
  <si>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</si>
  <si>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</si>
  <si>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</si>
  <si>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</si>
  <si>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</si>
  <si>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</si>
  <si>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</si>
  <si>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</si>
  <si>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</si>
  <si>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</si>
  <si>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</si>
  <si>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</si>
  <si>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</si>
  <si>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</si>
  <si>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</si>
  <si>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</si>
  <si>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</si>
  <si>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</si>
  <si>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</si>
  <si>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</si>
  <si>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</si>
  <si>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</si>
  <si>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</si>
  <si>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</si>
  <si>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</si>
  <si>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</si>
  <si>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</si>
  <si>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</si>
  <si>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</si>
  <si>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</si>
  <si>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</si>
  <si>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</si>
  <si>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</si>
  <si>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</si>
  <si>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</si>
  <si>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</si>
  <si>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</si>
  <si>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</si>
  <si>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</si>
  <si>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</si>
  <si>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</si>
  <si>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</si>
  <si>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</si>
  <si>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</si>
  <si>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</si>
  <si>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</si>
  <si>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</si>
  <si>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</si>
  <si>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</si>
  <si>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</si>
  <si>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</si>
  <si>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</si>
  <si>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</si>
  <si>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</si>
  <si>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</si>
  <si>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</si>
  <si>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</si>
  <si>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</si>
  <si>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</si>
  <si>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</si>
  <si>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</si>
  <si>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</si>
  <si>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</si>
  <si>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</si>
  <si>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</si>
  <si>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</si>
  <si>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</si>
  <si>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</si>
  <si>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</si>
  <si>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</si>
  <si>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</si>
  <si>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</si>
  <si>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</si>
  <si>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</si>
  <si>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</si>
  <si>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</si>
  <si>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</si>
  <si>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</si>
  <si>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</si>
  <si>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</si>
  <si>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</si>
  <si>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</si>
  <si>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</si>
  <si>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</si>
  <si>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</si>
  <si>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</si>
  <si>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</si>
  <si>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</si>
  <si>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</si>
  <si>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</si>
  <si>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</si>
  <si>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</si>
  <si>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</si>
  <si>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</si>
  <si>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</si>
  <si>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</si>
  <si>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</si>
  <si>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</si>
  <si>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</si>
  <si>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</si>
  <si>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</si>
  <si>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</si>
  <si>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</si>
  <si>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</si>
  <si>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</si>
  <si>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</si>
  <si>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</si>
  <si>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</si>
  <si>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</si>
  <si>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</si>
  <si>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</si>
  <si>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</si>
  <si>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</si>
  <si>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</si>
  <si>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</si>
  <si>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</si>
  <si>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</si>
  <si>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</si>
  <si>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</si>
  <si>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</si>
  <si>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</si>
  <si>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</si>
  <si>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</si>
  <si>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</si>
  <si>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</si>
  <si>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</si>
  <si>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</si>
  <si>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</si>
  <si>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</si>
  <si>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</si>
  <si>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</si>
  <si>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</si>
  <si>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</si>
  <si>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</si>
  <si>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</si>
  <si>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</si>
  <si>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</si>
  <si>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</si>
  <si>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</si>
  <si>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</si>
  <si>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</si>
  <si>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</si>
  <si>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</si>
  <si>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</si>
  <si>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</si>
  <si>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</si>
  <si>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</si>
  <si>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</si>
  <si>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</si>
  <si>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</si>
  <si>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</si>
  <si>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</si>
  <si>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</si>
  <si>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</si>
  <si>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</si>
  <si>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</si>
  <si>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</si>
  <si>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</si>
  <si>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</si>
  <si>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</si>
  <si>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</si>
  <si>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</si>
  <si>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</si>
  <si>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</si>
  <si>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</si>
  <si>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</si>
  <si>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</si>
  <si>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</si>
  <si>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</si>
  <si>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</si>
  <si>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</si>
  <si>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</si>
  <si>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</si>
  <si>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</si>
  <si>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</si>
  <si>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</si>
  <si>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</si>
  <si>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</si>
  <si>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</si>
  <si>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</si>
  <si>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</si>
  <si>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</si>
  <si>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</si>
  <si>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</si>
  <si>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</si>
  <si>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</si>
  <si>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</si>
  <si>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</si>
  <si>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</si>
  <si>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</si>
  <si>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</si>
  <si>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</si>
  <si>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</si>
  <si>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</si>
  <si>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</si>
  <si>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</si>
  <si>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</si>
  <si>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</si>
  <si>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</si>
  <si>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</si>
  <si>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</si>
  <si>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</si>
  <si>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</si>
  <si>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</si>
  <si>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</si>
  <si>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</si>
  <si>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</si>
  <si>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</si>
  <si>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</si>
  <si>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</si>
  <si>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</si>
  <si>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</si>
  <si>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</si>
  <si>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</si>
  <si>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</si>
  <si>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</si>
  <si>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</si>
  <si>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</si>
  <si>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</si>
  <si>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</si>
  <si>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</si>
  <si>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</si>
  <si>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</si>
  <si>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</si>
  <si>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</si>
  <si>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</si>
  <si>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</si>
  <si>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</si>
  <si>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</si>
  <si>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</si>
  <si>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</si>
  <si>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</si>
  <si>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</si>
  <si>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</si>
  <si>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</si>
  <si>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</si>
  <si>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</si>
  <si>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</si>
  <si>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</si>
  <si>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</si>
  <si>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</si>
  <si>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</si>
  <si>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</si>
  <si>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</si>
  <si>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</si>
  <si>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</si>
  <si>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</si>
  <si>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</si>
  <si>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</si>
  <si>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</si>
  <si>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</si>
  <si>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</si>
  <si>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</si>
  <si>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</si>
  <si>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</si>
  <si>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</si>
  <si>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</si>
  <si>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</si>
  <si>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</si>
  <si>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</si>
  <si>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</si>
  <si>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</si>
  <si>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</si>
  <si>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</si>
  <si>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</si>
  <si>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</si>
  <si>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</si>
  <si>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</si>
  <si>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</si>
  <si>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</si>
  <si>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</si>
  <si>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</si>
  <si>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</si>
  <si>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</si>
  <si>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</si>
  <si>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</si>
  <si>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</si>
  <si>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</si>
  <si>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</si>
  <si>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</si>
  <si>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</si>
  <si>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</si>
  <si>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</si>
  <si>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</si>
  <si>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</si>
  <si>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</si>
  <si>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</si>
  <si>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</si>
  <si>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</si>
  <si>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</si>
  <si>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</si>
  <si>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</si>
  <si>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</si>
  <si>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</si>
  <si>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</si>
  <si>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</si>
  <si>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</si>
  <si>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</si>
  <si>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</si>
  <si>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</si>
  <si>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</si>
  <si>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</si>
  <si>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</si>
  <si>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</si>
  <si>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</si>
  <si>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</si>
  <si>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</si>
  <si>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</si>
  <si>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</si>
  <si>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</si>
  <si>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</si>
  <si>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</si>
  <si>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</si>
  <si>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</si>
  <si>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</si>
  <si>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</si>
  <si>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</si>
  <si>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</si>
  <si>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</si>
  <si>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</si>
  <si>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</si>
  <si>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</si>
  <si>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</si>
  <si>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</si>
  <si>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</si>
  <si>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</si>
  <si>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</si>
  <si>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</si>
  <si>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</si>
  <si>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</si>
  <si>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</si>
  <si>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</si>
  <si>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</si>
  <si>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</si>
  <si>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</si>
  <si>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</si>
  <si>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</si>
  <si>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</si>
  <si>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</si>
  <si>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</si>
  <si>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</si>
  <si>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</si>
  <si>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</si>
  <si>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</si>
  <si>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</si>
  <si>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</si>
  <si>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</si>
  <si>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</si>
  <si>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</si>
  <si>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</si>
  <si>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</si>
  <si>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</si>
  <si>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</si>
  <si>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</si>
  <si>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</si>
  <si>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</si>
  <si>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</si>
  <si>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</si>
  <si>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</si>
  <si>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</si>
  <si>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</si>
  <si>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</si>
  <si>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</si>
  <si>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</si>
  <si>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</si>
  <si>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</si>
  <si>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</si>
  <si>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</si>
  <si>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</si>
  <si>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</si>
  <si>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</si>
  <si>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</si>
  <si>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</si>
  <si>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</si>
  <si>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</si>
  <si>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</si>
  <si>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</si>
  <si>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</si>
  <si>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</si>
  <si>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</si>
  <si>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</si>
  <si>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</si>
  <si>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</si>
  <si>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</si>
  <si>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</si>
  <si>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</si>
  <si>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</si>
  <si>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</si>
  <si>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</si>
  <si>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</si>
  <si>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</si>
  <si>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</si>
  <si>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</si>
  <si>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</si>
  <si>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</si>
  <si>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</si>
  <si>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</si>
  <si>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</si>
  <si>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</si>
  <si>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</si>
  <si>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</si>
  <si>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</si>
  <si>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</si>
  <si>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</si>
  <si>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</si>
  <si>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</si>
  <si>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</si>
  <si>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</si>
  <si>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</si>
  <si>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</si>
  <si>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</si>
  <si>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</si>
  <si>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</si>
  <si>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</si>
  <si>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</si>
  <si>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</si>
  <si>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</si>
  <si>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</si>
  <si>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</si>
  <si>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</si>
  <si>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</si>
  <si>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</si>
  <si>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</si>
  <si>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</si>
  <si>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</si>
  <si>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</si>
  <si>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</si>
  <si>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</si>
  <si>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</si>
  <si>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</si>
  <si>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</si>
  <si>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</si>
  <si>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</si>
  <si>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</si>
  <si>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</si>
  <si>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</si>
  <si>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</si>
  <si>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</si>
  <si>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</si>
  <si>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</si>
  <si>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</si>
  <si>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</si>
  <si>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</si>
  <si>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</si>
  <si>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</si>
  <si>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</si>
  <si>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</si>
  <si>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</si>
  <si>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</si>
  <si>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</si>
  <si>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</si>
  <si>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</si>
  <si>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</si>
  <si>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</si>
  <si>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</si>
  <si>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</si>
  <si>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</si>
  <si>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</si>
  <si>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</si>
  <si>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</si>
  <si>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</si>
  <si>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</si>
  <si>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</si>
  <si>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</si>
  <si>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</si>
  <si>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</si>
  <si>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</si>
  <si>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</si>
  <si>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</si>
  <si>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</si>
  <si>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</si>
  <si>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</si>
  <si>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</si>
  <si>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</si>
  <si>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</si>
  <si>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</si>
  <si>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</si>
  <si>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</si>
  <si>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</si>
  <si>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</si>
  <si>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</si>
  <si>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</si>
  <si>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</si>
  <si>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</si>
  <si>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</si>
  <si>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</si>
  <si>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</si>
  <si>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</si>
  <si>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</si>
  <si>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</si>
  <si>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</si>
  <si>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</si>
  <si>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</si>
  <si>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</si>
  <si>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</si>
  <si>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</si>
  <si>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</si>
  <si>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</si>
  <si>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</si>
  <si>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</si>
  <si>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</si>
  <si>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</si>
  <si>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</si>
  <si>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</si>
  <si>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</si>
  <si>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</si>
  <si>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</si>
  <si>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</si>
  <si>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</si>
  <si>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</si>
  <si>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</si>
  <si>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</si>
  <si>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</si>
  <si>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</si>
  <si>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</si>
  <si>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</si>
  <si>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</si>
  <si>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</si>
  <si>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</si>
  <si>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</si>
  <si>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</si>
  <si>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</si>
  <si>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</si>
  <si>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</si>
  <si>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</si>
  <si>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</si>
  <si>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</si>
  <si>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</si>
  <si>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</si>
  <si>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</si>
  <si>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</si>
  <si>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</si>
  <si>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</si>
  <si>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</si>
  <si>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</si>
  <si>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</si>
  <si>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</si>
  <si>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</si>
  <si>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</si>
  <si>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</si>
  <si>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</si>
  <si>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</si>
  <si>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</si>
  <si>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</si>
  <si>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</si>
  <si>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</si>
  <si>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</si>
  <si>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</si>
  <si>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</si>
  <si>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</si>
  <si>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</si>
  <si>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</si>
  <si>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</si>
  <si>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</si>
  <si>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</si>
  <si>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</si>
  <si>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</si>
  <si>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</si>
  <si>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</si>
  <si>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</si>
  <si>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</si>
  <si>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</si>
  <si>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</si>
  <si>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</si>
  <si>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</si>
  <si>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</si>
  <si>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</si>
  <si>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</si>
  <si>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</si>
  <si>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</si>
  <si>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</si>
  <si>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</si>
  <si>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</si>
  <si>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</si>
  <si>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</si>
  <si>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</si>
  <si>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</si>
  <si>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</si>
  <si>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</si>
  <si>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</si>
  <si>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</si>
  <si>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</si>
  <si>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</si>
  <si>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</si>
  <si>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</si>
  <si>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</si>
  <si>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</si>
  <si>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</si>
  <si>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</si>
  <si>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</si>
  <si>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</si>
  <si>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</si>
  <si>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</si>
  <si>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</si>
  <si>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</si>
  <si>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</si>
  <si>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</si>
  <si>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</si>
  <si>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</si>
  <si>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</si>
  <si>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</si>
  <si>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</si>
  <si>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</si>
  <si>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</si>
  <si>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</si>
  <si>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</si>
  <si>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</si>
  <si>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</si>
  <si>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</si>
  <si>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</si>
  <si>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</si>
  <si>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</si>
  <si>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</si>
  <si>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</si>
  <si>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</si>
  <si>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</si>
  <si>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</si>
  <si>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</si>
  <si>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</si>
  <si>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</si>
  <si>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</si>
  <si>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</si>
  <si>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</si>
  <si>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</si>
  <si>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</si>
  <si>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</si>
  <si>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</si>
  <si>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</si>
  <si>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</si>
  <si>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</si>
  <si>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</si>
  <si>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</si>
  <si>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</si>
  <si>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</si>
  <si>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</si>
  <si>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</si>
  <si>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</si>
  <si>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</si>
  <si>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</si>
  <si>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</si>
  <si>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</si>
  <si>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</si>
  <si>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</si>
  <si>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</si>
  <si>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</si>
  <si>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</si>
  <si>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</si>
  <si>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</si>
  <si>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</si>
  <si>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</si>
  <si>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</si>
  <si>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</si>
  <si>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</si>
  <si>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</si>
  <si>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</si>
  <si>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</si>
  <si>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</si>
  <si>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</si>
  <si>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</si>
  <si>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</si>
  <si>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</si>
  <si>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</si>
  <si>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</si>
  <si>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</si>
  <si>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</si>
  <si>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</si>
  <si>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</si>
  <si>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</si>
  <si>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</si>
  <si>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</si>
  <si>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</si>
  <si>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</si>
  <si>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</si>
  <si>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</si>
  <si>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</si>
  <si>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</si>
  <si>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</si>
  <si>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</si>
  <si>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</si>
  <si>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</si>
  <si>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</si>
  <si>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</si>
  <si>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</si>
  <si>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</si>
  <si>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</si>
  <si>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</si>
  <si>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</si>
  <si>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</si>
  <si>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</si>
  <si>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</si>
  <si>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</si>
  <si>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</si>
  <si>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</si>
  <si>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</si>
  <si>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</si>
  <si>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</si>
  <si>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</si>
  <si>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</si>
  <si>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</si>
  <si>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</si>
  <si>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</si>
  <si>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</si>
  <si>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</si>
  <si>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</si>
  <si>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</si>
  <si>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</si>
  <si>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</si>
  <si>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</si>
  <si>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</si>
  <si>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</si>
  <si>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</si>
  <si>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</si>
  <si>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</si>
  <si>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</si>
  <si>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</si>
  <si>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</si>
  <si>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</si>
  <si>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</si>
  <si>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</si>
  <si>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</si>
  <si>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</si>
  <si>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</si>
  <si>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</si>
  <si>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</si>
  <si>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</si>
  <si>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</si>
  <si>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</si>
  <si>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</si>
  <si>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</si>
  <si>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</si>
  <si>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</si>
  <si>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</si>
  <si>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</si>
  <si>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</si>
  <si>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</si>
  <si>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</si>
  <si>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</si>
  <si>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</si>
  <si>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</si>
  <si>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</si>
  <si>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</si>
  <si>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</si>
  <si>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</si>
  <si>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</si>
  <si>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</si>
  <si>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</si>
  <si>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</si>
  <si>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</si>
  <si>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</si>
  <si>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</si>
  <si>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</si>
  <si>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</si>
  <si>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</si>
  <si>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</si>
  <si>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</si>
  <si>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</si>
  <si>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</si>
  <si>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</si>
  <si>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</si>
  <si>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</si>
  <si>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</si>
  <si>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</si>
  <si>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</si>
  <si>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</si>
  <si>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</si>
  <si>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</si>
  <si>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</si>
  <si>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</si>
  <si>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</si>
  <si>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</si>
  <si>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</si>
  <si>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</si>
  <si>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</si>
  <si>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</si>
  <si>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</si>
  <si>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</si>
  <si>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</si>
  <si>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</si>
  <si>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</si>
  <si>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</si>
  <si>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</si>
  <si>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</si>
  <si>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</si>
  <si>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</si>
  <si>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</si>
  <si>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</si>
  <si>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</si>
  <si>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</si>
  <si>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</si>
  <si>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</si>
  <si>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</si>
  <si>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</si>
  <si>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</si>
  <si>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</si>
  <si>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</si>
  <si>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</si>
  <si>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</si>
  <si>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</si>
  <si>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</si>
  <si>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</si>
  <si>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</si>
  <si>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</si>
  <si>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</si>
  <si>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</si>
  <si>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</si>
  <si>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</si>
  <si>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</si>
  <si>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</si>
  <si>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</si>
  <si>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</si>
  <si>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</si>
  <si>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</si>
  <si>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</si>
  <si>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</si>
  <si>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</si>
  <si>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</si>
  <si>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</si>
  <si>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</si>
  <si>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</si>
  <si>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</si>
  <si>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</si>
  <si>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</si>
  <si>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</si>
  <si>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</si>
  <si>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</si>
  <si>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</si>
  <si>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</si>
  <si>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</si>
  <si>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</si>
  <si>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</si>
  <si>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</si>
  <si>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</si>
  <si>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</si>
  <si>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</si>
  <si>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</si>
  <si>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</si>
  <si>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</si>
  <si>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</si>
  <si>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</si>
  <si>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</si>
  <si>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</si>
  <si>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</si>
  <si>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</si>
  <si>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</si>
  <si>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</si>
  <si>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</si>
  <si>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</si>
  <si>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</si>
  <si>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</si>
  <si>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</si>
  <si>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</si>
  <si>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</si>
  <si>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</si>
  <si>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</si>
  <si>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</si>
  <si>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</si>
  <si>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</si>
  <si>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</si>
  <si>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</si>
  <si>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</si>
  <si>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</si>
  <si>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</si>
  <si>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</si>
  <si>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</si>
  <si>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</si>
  <si>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</si>
  <si>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</si>
  <si>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</si>
  <si>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</si>
  <si>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</si>
  <si>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</si>
  <si>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</si>
  <si>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</si>
  <si>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</si>
  <si>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</si>
  <si>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</si>
  <si>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</si>
  <si>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</si>
  <si>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</si>
  <si>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</si>
  <si>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</si>
  <si>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</si>
  <si>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</si>
  <si>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</si>
  <si>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</si>
  <si>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</si>
  <si>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</si>
  <si>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</si>
  <si>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</si>
  <si>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</si>
  <si>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</si>
  <si>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</si>
  <si>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</si>
  <si>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</si>
  <si>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</si>
  <si>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</si>
  <si>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</si>
  <si>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</si>
  <si>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</si>
  <si>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</si>
  <si>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</si>
  <si>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</si>
  <si>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</si>
  <si>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</si>
  <si>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</si>
  <si>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</si>
  <si>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</si>
  <si>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</si>
  <si>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</si>
  <si>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</si>
  <si>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</si>
  <si>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</si>
  <si>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</si>
  <si>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</si>
  <si>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</si>
  <si>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</si>
  <si>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</si>
  <si>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</si>
  <si>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</si>
  <si>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</si>
  <si>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</si>
  <si>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</si>
  <si>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</si>
  <si>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</si>
  <si>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</si>
  <si>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</si>
  <si>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</si>
  <si>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</si>
  <si>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</si>
  <si>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</si>
  <si>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</si>
  <si>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</si>
  <si>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</si>
  <si>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</si>
  <si>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</si>
  <si>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</si>
  <si>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</si>
  <si>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</si>
  <si>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</si>
  <si>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</si>
  <si>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</si>
  <si>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</si>
  <si>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</si>
  <si>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</si>
  <si>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</si>
  <si>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</si>
  <si>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</si>
  <si>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</si>
  <si>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</si>
  <si>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</si>
  <si>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</si>
  <si>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</si>
  <si>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</si>
  <si>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</si>
  <si>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</si>
  <si>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</si>
  <si>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</si>
  <si>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</si>
  <si>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</si>
  <si>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</si>
  <si>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</si>
  <si>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</si>
  <si>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</si>
  <si>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</si>
  <si>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</si>
  <si>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</si>
  <si>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</si>
  <si>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</si>
  <si>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</si>
  <si>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</si>
  <si>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</si>
  <si>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</si>
  <si>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</si>
  <si>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</si>
  <si>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</si>
  <si>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</si>
  <si>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</si>
  <si>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</si>
  <si>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</si>
  <si>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</si>
  <si>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</si>
  <si>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</si>
  <si>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</si>
  <si>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</si>
  <si>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</si>
  <si>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</si>
  <si>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</si>
  <si>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</si>
  <si>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</si>
  <si>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</si>
  <si>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</si>
  <si>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</si>
  <si>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</si>
  <si>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</si>
  <si>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</si>
  <si>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</si>
  <si>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</si>
  <si>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</si>
  <si>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</si>
  <si>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</si>
  <si>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</si>
  <si>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</si>
  <si>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</si>
  <si>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</si>
  <si>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</si>
  <si>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</si>
  <si>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</si>
  <si>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</si>
  <si>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</si>
  <si>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</si>
  <si>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</si>
  <si>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</si>
  <si>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</si>
  <si>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</si>
  <si>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</si>
  <si>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</si>
  <si>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</si>
  <si>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</si>
  <si>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</si>
  <si>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</si>
  <si>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</si>
  <si>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</si>
  <si>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</si>
  <si>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</si>
  <si>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</si>
  <si>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</si>
  <si>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</si>
  <si>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</si>
  <si>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</si>
  <si>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</si>
  <si>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</si>
  <si>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</si>
  <si>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</si>
  <si>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</si>
  <si>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</si>
  <si>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</si>
  <si>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</si>
  <si>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</si>
  <si>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</si>
  <si>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</si>
  <si>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</si>
  <si>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</si>
  <si>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</si>
  <si>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</si>
  <si>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</si>
  <si>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</si>
  <si>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</si>
  <si>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</si>
  <si>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</si>
  <si>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</si>
  <si>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</si>
  <si>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</si>
  <si>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</si>
  <si>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</si>
  <si>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</si>
  <si>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</si>
  <si>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</si>
  <si>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</si>
  <si>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</si>
  <si>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</si>
  <si>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</si>
  <si>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</si>
  <si>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</si>
  <si>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</si>
  <si>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</si>
  <si>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</si>
  <si>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</si>
  <si>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</si>
  <si>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</si>
  <si>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</si>
  <si>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</si>
  <si>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</si>
  <si>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</si>
  <si>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</si>
  <si>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</si>
  <si>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</si>
  <si>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</si>
  <si>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</si>
  <si>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</si>
  <si>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</si>
  <si>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</si>
  <si>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</si>
  <si>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</si>
  <si>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</si>
  <si>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</si>
  <si>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</si>
  <si>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</si>
  <si>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</si>
  <si>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</si>
  <si>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</si>
  <si>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</si>
  <si>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</si>
  <si>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</si>
  <si>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</si>
  <si>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</si>
  <si>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</si>
  <si>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</si>
  <si>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</si>
  <si>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</si>
  <si>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</si>
  <si>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</si>
  <si>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</si>
  <si>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</si>
  <si>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</si>
  <si>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</si>
  <si>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</si>
  <si>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</si>
  <si>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</si>
  <si>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</si>
  <si>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</si>
  <si>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</si>
  <si>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</si>
  <si>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</si>
  <si>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</si>
  <si>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</si>
  <si>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</si>
  <si>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</si>
  <si>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</si>
  <si>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</si>
  <si>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</si>
  <si>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</si>
  <si>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</si>
  <si>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</si>
  <si>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</si>
  <si>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</si>
  <si>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</si>
  <si>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</si>
  <si>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</si>
  <si>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</si>
  <si>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</si>
  <si>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</si>
  <si>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</si>
  <si>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</si>
  <si>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</si>
  <si>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</si>
  <si>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</si>
  <si>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</si>
  <si>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</si>
  <si>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</si>
  <si>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</si>
  <si>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</si>
  <si>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</si>
  <si>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</si>
  <si>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</si>
  <si>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</si>
  <si>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</si>
  <si>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</si>
  <si>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</si>
  <si>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</si>
  <si>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</si>
  <si>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</si>
  <si>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</si>
  <si>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</si>
  <si>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</si>
  <si>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</si>
  <si>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</si>
  <si>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</si>
  <si>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</si>
  <si>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</si>
  <si>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</si>
  <si>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</si>
  <si>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</si>
  <si>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</si>
  <si>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</si>
  <si>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</si>
  <si>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</si>
  <si>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</si>
  <si>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</si>
  <si>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</si>
  <si>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</si>
  <si>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</si>
  <si>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</si>
  <si>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</si>
  <si>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</si>
  <si>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</si>
  <si>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</si>
  <si>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</si>
  <si>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</si>
  <si>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</si>
  <si>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</si>
  <si>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</si>
  <si>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</si>
  <si>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</si>
  <si>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</si>
  <si>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</si>
  <si>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</si>
  <si>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</si>
  <si>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</si>
  <si>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</si>
  <si>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</si>
  <si>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</si>
  <si>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</si>
  <si>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</si>
  <si>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</si>
  <si>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</si>
  <si>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</si>
  <si>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</si>
  <si>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</si>
  <si>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</si>
  <si>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</si>
  <si>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</si>
  <si>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</si>
  <si>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</si>
  <si>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</si>
  <si>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</si>
  <si>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</si>
  <si>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</si>
  <si>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</si>
  <si>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</si>
  <si>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</si>
  <si>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</si>
  <si>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</si>
  <si>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</si>
  <si>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</si>
  <si>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</si>
  <si>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</si>
  <si>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</si>
  <si>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</si>
  <si>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</si>
  <si>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</si>
  <si>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</si>
  <si>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</si>
  <si>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</si>
  <si>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</si>
  <si>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</si>
  <si>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</si>
  <si>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</si>
  <si>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</si>
  <si>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</si>
  <si>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</si>
  <si>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</si>
  <si>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</si>
  <si>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</si>
  <si>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</si>
  <si>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</si>
  <si>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</si>
  <si>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</si>
  <si>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</si>
  <si>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</si>
  <si>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</si>
  <si>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</si>
  <si>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</si>
  <si>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</si>
  <si>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</si>
  <si>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</si>
  <si>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</si>
  <si>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</si>
  <si>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</si>
  <si>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</si>
  <si>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</si>
  <si>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</si>
  <si>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</si>
  <si>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</si>
  <si>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</si>
  <si>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</si>
  <si>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</si>
  <si>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</si>
  <si>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</si>
  <si>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</si>
  <si>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</si>
  <si>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</si>
  <si>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</si>
  <si>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</si>
  <si>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</si>
  <si>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</si>
  <si>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</si>
  <si>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</si>
  <si>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</si>
  <si>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</si>
  <si>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</si>
  <si>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</si>
  <si>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</si>
  <si>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</si>
  <si>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</si>
  <si>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</si>
  <si>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</si>
  <si>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</si>
  <si>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</si>
  <si>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</si>
  <si>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</si>
  <si>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</si>
  <si>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</si>
  <si>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</si>
  <si>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</si>
  <si>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</si>
  <si>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</si>
  <si>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</si>
  <si>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</si>
  <si>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</si>
  <si>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</si>
  <si>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</si>
  <si>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</si>
  <si>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</si>
  <si>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</si>
  <si>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</si>
  <si>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</si>
  <si>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</si>
  <si>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</si>
  <si>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</si>
  <si>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</si>
  <si>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</si>
  <si>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</si>
  <si>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</si>
  <si>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</si>
  <si>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</si>
  <si>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</si>
  <si>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</si>
  <si>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</si>
  <si>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</si>
  <si>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</si>
  <si>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</si>
  <si>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</si>
  <si>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</si>
  <si>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</si>
  <si>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</si>
  <si>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</si>
  <si>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</si>
  <si>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</si>
  <si>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</si>
  <si>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</si>
  <si>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</si>
  <si>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</si>
  <si>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</si>
  <si>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</si>
  <si>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</si>
  <si>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</si>
  <si>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</si>
  <si>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</si>
  <si>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</si>
  <si>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</si>
  <si>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</si>
  <si>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</si>
  <si>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</si>
  <si>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</si>
  <si>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</si>
  <si>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</si>
  <si>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</si>
  <si>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</si>
  <si>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</si>
  <si>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</si>
  <si>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</si>
  <si>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</si>
  <si>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</si>
  <si>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</si>
  <si>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</si>
  <si>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</si>
  <si>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</si>
  <si>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</si>
  <si>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</si>
  <si>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</si>
  <si>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</si>
  <si>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</si>
  <si>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</si>
  <si>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</si>
  <si>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</si>
  <si>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</si>
  <si>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</si>
  <si>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</si>
  <si>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</si>
  <si>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</si>
  <si>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</si>
  <si>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</si>
  <si>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</si>
  <si>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</si>
  <si>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</si>
  <si>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</si>
  <si>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</si>
  <si>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</si>
  <si>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</si>
  <si>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</si>
  <si>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</si>
  <si>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</si>
  <si>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</si>
  <si>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</si>
  <si>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</si>
  <si>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</si>
  <si>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</si>
  <si>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</si>
  <si>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</si>
  <si>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</si>
  <si>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</si>
  <si>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</si>
  <si>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</si>
  <si>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</si>
  <si>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</si>
  <si>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</si>
  <si>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</si>
  <si>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</si>
  <si>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</si>
  <si>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</si>
  <si>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</si>
  <si>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</si>
  <si>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</si>
  <si>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</si>
  <si>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</si>
  <si>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</si>
  <si>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</si>
  <si>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</si>
  <si>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</si>
  <si>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</si>
  <si>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</si>
  <si>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</si>
  <si>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</si>
  <si>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</si>
  <si>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</si>
  <si>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</si>
  <si>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</si>
  <si>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</si>
  <si>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</si>
  <si>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</si>
  <si>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</si>
  <si>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</si>
  <si>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</si>
  <si>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</si>
  <si>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</si>
  <si>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</si>
  <si>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</si>
  <si>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</si>
  <si>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</si>
  <si>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</si>
  <si>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</si>
  <si>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</si>
  <si>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</si>
  <si>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</si>
  <si>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</si>
  <si>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</si>
  <si>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</si>
  <si>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</si>
  <si>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</si>
  <si>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</si>
  <si>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</si>
  <si>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</si>
  <si>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</si>
  <si>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</si>
  <si>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</si>
  <si>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</si>
  <si>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</si>
  <si>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</si>
  <si>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</si>
  <si>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</si>
  <si>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</si>
  <si>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</si>
  <si>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</si>
  <si>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</si>
  <si>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</si>
  <si>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</si>
  <si>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</si>
  <si>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</si>
  <si>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</si>
  <si>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</si>
  <si>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</si>
  <si>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</si>
  <si>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</si>
  <si>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</si>
  <si>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</si>
  <si>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</si>
  <si>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</si>
  <si>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</si>
  <si>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</si>
  <si>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</si>
  <si>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</si>
  <si>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</si>
  <si>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</si>
  <si>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</si>
  <si>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</si>
  <si>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</si>
  <si>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</si>
  <si>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</si>
  <si>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</si>
  <si>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</si>
  <si>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</si>
  <si>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</si>
  <si>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</si>
  <si>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</si>
  <si>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</si>
  <si>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</si>
  <si>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</si>
  <si>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</si>
  <si>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</si>
  <si>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</si>
  <si>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</si>
  <si>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</si>
  <si>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</si>
  <si>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</si>
  <si>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</si>
  <si>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</si>
  <si>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</si>
  <si>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</si>
  <si>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</si>
  <si>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</si>
  <si>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</si>
  <si>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</si>
  <si>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</si>
  <si>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</si>
  <si>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</si>
  <si>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</si>
  <si>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</si>
  <si>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</si>
  <si>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</si>
  <si>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</si>
  <si>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</si>
  <si>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</si>
  <si>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</si>
  <si>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</si>
  <si>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</si>
  <si>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</si>
  <si>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</si>
  <si>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</si>
  <si>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</si>
  <si>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</si>
  <si>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</si>
  <si>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</si>
  <si>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</si>
  <si>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</si>
  <si>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</si>
  <si>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</si>
  <si>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</si>
  <si>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</si>
  <si>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</si>
  <si>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</si>
  <si>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</si>
  <si>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</si>
  <si>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</si>
  <si>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</si>
  <si>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</si>
  <si>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</si>
  <si>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</si>
  <si>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</si>
  <si>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</si>
  <si>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</si>
  <si>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</si>
  <si>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</si>
  <si>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</si>
  <si>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</si>
  <si>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</si>
  <si>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</si>
  <si>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</si>
  <si>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</si>
  <si>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</si>
  <si>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</si>
  <si>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</si>
  <si>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</si>
  <si>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</si>
  <si>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</si>
  <si>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</si>
  <si>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</si>
  <si>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</si>
  <si>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</si>
  <si>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</si>
  <si>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</si>
  <si>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</si>
  <si>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</si>
  <si>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</si>
  <si>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</si>
  <si>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</si>
  <si>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</si>
  <si>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</si>
  <si>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</si>
  <si>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</si>
  <si>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</si>
  <si>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</si>
  <si>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</si>
  <si>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</si>
  <si>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</si>
  <si>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</si>
  <si>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</si>
  <si>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</si>
  <si>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</si>
  <si>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</si>
  <si>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</si>
  <si>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</si>
  <si>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</si>
  <si>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</si>
  <si>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</si>
  <si>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</si>
  <si>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</si>
  <si>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</si>
  <si>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</si>
  <si>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</si>
  <si>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</si>
  <si>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</si>
  <si>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</si>
  <si>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</si>
  <si>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</si>
  <si>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</si>
  <si>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</si>
  <si>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</si>
  <si>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</si>
  <si>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</si>
  <si>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</si>
  <si>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</si>
  <si>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</si>
  <si>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</si>
  <si>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</si>
  <si>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</si>
  <si>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</si>
  <si>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</si>
  <si>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</si>
  <si>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</si>
  <si>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</si>
  <si>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</si>
  <si>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</si>
  <si>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</si>
  <si>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</si>
  <si>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</si>
  <si>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</si>
  <si>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</si>
  <si>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</si>
  <si>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</si>
  <si>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</si>
  <si>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</si>
  <si>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</si>
  <si>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</si>
  <si>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</si>
  <si>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</si>
  <si>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</si>
  <si>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</si>
  <si>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</si>
  <si>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</si>
  <si>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</si>
  <si>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</si>
  <si>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</si>
  <si>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</si>
  <si>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</si>
  <si>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</si>
  <si>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</si>
  <si>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</si>
  <si>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</si>
  <si>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</si>
  <si>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</si>
  <si>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</si>
  <si>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</si>
  <si>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</si>
  <si>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</si>
  <si>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</si>
  <si>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</si>
  <si>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</si>
  <si>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</si>
  <si>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</si>
  <si>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</si>
  <si>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</si>
  <si>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</si>
  <si>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</si>
  <si>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</si>
  <si>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</si>
  <si>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</si>
  <si>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</si>
  <si>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</si>
  <si>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</si>
  <si>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</si>
  <si>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</si>
  <si>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</si>
  <si>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</si>
  <si>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</si>
  <si>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</si>
  <si>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</si>
  <si>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</si>
  <si>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</si>
  <si>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</si>
  <si>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</si>
  <si>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</si>
  <si>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</si>
  <si>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</si>
  <si>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</si>
  <si>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</si>
  <si>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</si>
  <si>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</si>
  <si>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</si>
  <si>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</si>
  <si>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</si>
  <si>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</si>
  <si>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</si>
  <si>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</si>
  <si>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</si>
  <si>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</si>
  <si>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</si>
  <si>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</si>
  <si>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</si>
  <si>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</si>
  <si>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</si>
  <si>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</si>
  <si>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</si>
  <si>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</si>
  <si>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</si>
  <si>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</si>
  <si>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</si>
  <si>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</si>
  <si>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</si>
  <si>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</si>
  <si>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</si>
  <si>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</si>
  <si>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</si>
  <si>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</si>
  <si>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</si>
  <si>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</si>
  <si>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</si>
  <si>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</si>
  <si>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</si>
  <si>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</si>
  <si>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</si>
  <si>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</si>
  <si>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</si>
  <si>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</si>
  <si>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</si>
  <si>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</si>
  <si>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</si>
  <si>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</si>
  <si>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</si>
  <si>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</si>
  <si>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</si>
  <si>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</si>
  <si>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</si>
  <si>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</si>
  <si>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</si>
  <si>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</si>
  <si>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</si>
  <si>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</si>
  <si>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</si>
  <si>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</si>
  <si>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</si>
  <si>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</si>
  <si>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</si>
  <si>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</si>
  <si>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</si>
  <si>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</si>
  <si>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</si>
  <si>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</si>
  <si>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</si>
  <si>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</si>
  <si>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</si>
  <si>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</si>
  <si>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</si>
  <si>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</si>
  <si>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</si>
  <si>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</si>
  <si>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</si>
  <si>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</si>
  <si>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</si>
  <si>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</si>
  <si>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</si>
  <si>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</si>
  <si>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</si>
  <si>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</si>
  <si>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</si>
  <si>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</si>
  <si>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</si>
  <si>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</si>
  <si>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</si>
  <si>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</si>
  <si>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</si>
  <si>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</si>
  <si>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</si>
  <si>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</si>
  <si>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</si>
  <si>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</si>
  <si>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</si>
  <si>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</si>
  <si>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</si>
  <si>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</si>
  <si>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</si>
  <si>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</si>
  <si>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</si>
  <si>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</si>
  <si>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</si>
  <si>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</si>
  <si>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</si>
  <si>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</si>
  <si>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</si>
  <si>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</si>
  <si>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</si>
  <si>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</si>
  <si>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</si>
  <si>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</si>
  <si>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</si>
  <si>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</si>
  <si>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</si>
  <si>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</si>
  <si>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</si>
  <si>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</si>
  <si>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</si>
  <si>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</si>
  <si>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</si>
  <si>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</si>
  <si>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</si>
  <si>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</si>
  <si>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</si>
  <si>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</si>
  <si>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</si>
  <si>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</si>
  <si>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</si>
  <si>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</si>
  <si>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</si>
  <si>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</si>
  <si>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</si>
  <si>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</si>
  <si>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</si>
  <si>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</si>
  <si>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</si>
  <si>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</si>
  <si>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</si>
  <si>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</si>
  <si>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</si>
  <si>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</si>
  <si>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</si>
  <si>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</si>
  <si>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</si>
  <si>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</si>
  <si>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</si>
  <si>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</si>
  <si>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</si>
  <si>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</si>
  <si>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</si>
  <si>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</si>
  <si>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</si>
  <si>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</si>
  <si>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</si>
  <si>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</si>
  <si>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</si>
  <si>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</si>
  <si>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</si>
  <si>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</si>
  <si>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</si>
  <si>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</si>
  <si>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</si>
  <si>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</si>
  <si>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</si>
  <si>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</si>
  <si>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</si>
  <si>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</si>
  <si>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</si>
  <si>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</si>
  <si>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</si>
  <si>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</si>
  <si>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</si>
  <si>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</si>
  <si>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</si>
  <si>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</si>
  <si>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</si>
  <si>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</si>
  <si>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</si>
  <si>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</si>
  <si>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</si>
  <si>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</si>
  <si>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</si>
  <si>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</si>
  <si>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</si>
  <si>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</si>
  <si>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</si>
  <si>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</si>
  <si>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</si>
  <si>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</si>
  <si>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</si>
  <si>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</si>
  <si>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</si>
  <si>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</si>
  <si>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</si>
  <si>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</si>
  <si>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</si>
  <si>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</si>
  <si>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</si>
  <si>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</si>
  <si>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</si>
  <si>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</si>
  <si>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</si>
  <si>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</si>
  <si>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</si>
  <si>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</si>
  <si>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</si>
  <si>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</si>
  <si>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</si>
  <si>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</si>
  <si>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</si>
  <si>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</si>
  <si>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</si>
  <si>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</si>
  <si>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</si>
  <si>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</si>
  <si>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</si>
  <si>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</si>
  <si>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</si>
  <si>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</si>
  <si>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</si>
  <si>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</si>
  <si>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</si>
  <si>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</si>
  <si>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</si>
  <si>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</si>
  <si>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</si>
  <si>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</si>
  <si>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</si>
  <si>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</si>
  <si>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</si>
  <si>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</si>
  <si>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</si>
  <si>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</si>
  <si>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</si>
  <si>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</si>
  <si>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</si>
  <si>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</si>
  <si>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</si>
  <si>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</si>
  <si>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</si>
  <si>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</si>
  <si>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</si>
  <si>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</si>
  <si>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</si>
  <si>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</si>
  <si>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</si>
  <si>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</si>
  <si>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</si>
  <si>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</si>
  <si>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</si>
  <si>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</si>
  <si>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</si>
  <si>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</si>
  <si>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</si>
  <si>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</si>
  <si>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</si>
  <si>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</si>
  <si>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</si>
  <si>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</si>
  <si>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</si>
  <si>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</si>
  <si>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</si>
  <si>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</si>
  <si>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</si>
  <si>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</si>
  <si>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</si>
  <si>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</si>
  <si>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</si>
  <si>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</si>
  <si>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</si>
  <si>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</si>
  <si>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</si>
  <si>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</si>
  <si>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</si>
  <si>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</si>
  <si>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</si>
  <si>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</si>
  <si>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</si>
  <si>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</si>
  <si>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</si>
  <si>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</si>
  <si>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</si>
  <si>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</si>
  <si>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</si>
  <si>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</si>
  <si>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</si>
  <si>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</si>
  <si>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</si>
  <si>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</si>
  <si>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</si>
  <si>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</si>
  <si>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</si>
  <si>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</si>
  <si>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</si>
  <si>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</si>
  <si>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</si>
  <si>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</si>
  <si>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</si>
  <si>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</si>
  <si>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</si>
  <si>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</si>
  <si>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</si>
  <si>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</si>
  <si>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</si>
  <si>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</si>
  <si>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</si>
  <si>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</si>
  <si>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</si>
  <si>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</si>
  <si>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</si>
  <si>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</si>
  <si>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</si>
  <si>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</si>
  <si>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</si>
  <si>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</si>
  <si>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</si>
  <si>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</si>
  <si>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</si>
  <si>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</si>
  <si>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</si>
  <si>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</si>
  <si>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</si>
  <si>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</si>
  <si>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</si>
  <si>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</si>
  <si>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</si>
  <si>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</si>
  <si>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</si>
  <si>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</si>
  <si>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</si>
  <si>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</si>
  <si>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</si>
  <si>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</si>
  <si>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</si>
  <si>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</si>
  <si>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</si>
  <si>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</si>
  <si>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</si>
  <si>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</si>
  <si>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</si>
  <si>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</si>
  <si>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</si>
  <si>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</si>
  <si>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</si>
  <si>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</si>
  <si>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</si>
  <si>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</si>
  <si>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</si>
  <si>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</si>
  <si>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</si>
  <si>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</si>
  <si>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</si>
  <si>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</si>
  <si>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</si>
  <si>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</si>
  <si>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</si>
  <si>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</si>
  <si>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</si>
  <si>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</si>
  <si>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</si>
  <si>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</si>
  <si>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</si>
  <si>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</si>
  <si>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</si>
  <si>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</si>
  <si>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</si>
  <si>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</si>
  <si>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</si>
  <si>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</si>
  <si>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</si>
  <si>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</si>
  <si>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</si>
  <si>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</si>
  <si>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</si>
  <si>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</si>
  <si>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</si>
  <si>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</si>
  <si>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</si>
  <si>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</si>
  <si>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</si>
  <si>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</si>
  <si>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</si>
  <si>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</si>
  <si>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</si>
  <si>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</si>
  <si>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</si>
  <si>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</si>
  <si>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</si>
  <si>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</si>
  <si>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</si>
  <si>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</si>
  <si>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</si>
  <si>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</si>
  <si>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</si>
  <si>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</si>
  <si>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</si>
  <si>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</si>
  <si>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</si>
  <si>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</si>
  <si>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</si>
  <si>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</si>
  <si>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</si>
  <si>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</si>
  <si>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</si>
  <si>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</si>
  <si>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</si>
  <si>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</si>
  <si>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</si>
  <si>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</si>
  <si>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</si>
  <si>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</si>
  <si>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</si>
  <si>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</si>
  <si>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</si>
  <si>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</si>
  <si>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</si>
  <si>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</si>
  <si>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</si>
  <si>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</si>
  <si>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</si>
  <si>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</si>
  <si>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</si>
  <si>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</si>
  <si>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</si>
  <si>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</si>
  <si>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</si>
  <si>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</si>
  <si>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</si>
  <si>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</si>
  <si>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</si>
  <si>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</si>
  <si>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</si>
  <si>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</si>
  <si>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</si>
  <si>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</si>
  <si>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</si>
  <si>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</si>
  <si>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</si>
  <si>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</si>
  <si>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</si>
  <si>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</si>
  <si>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</si>
  <si>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</si>
  <si>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</si>
  <si>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</si>
  <si>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</si>
  <si>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</si>
  <si>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</si>
  <si>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</si>
  <si>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</si>
  <si>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</si>
  <si>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</si>
  <si>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</si>
  <si>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</si>
  <si>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</si>
  <si>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</si>
  <si>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</si>
  <si>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</si>
  <si>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</si>
  <si>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</si>
  <si>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</si>
  <si>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</si>
  <si>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</si>
  <si>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</si>
  <si>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</si>
  <si>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</si>
  <si>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</si>
  <si>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</si>
  <si>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</si>
  <si>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</si>
  <si>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</si>
  <si>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</si>
  <si>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</si>
  <si>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</si>
  <si>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</si>
  <si>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</si>
  <si>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</si>
  <si>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</si>
  <si>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</si>
  <si>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</si>
  <si>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</si>
  <si>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</si>
  <si>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</si>
  <si>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</si>
  <si>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</si>
  <si>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</si>
  <si>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</si>
  <si>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</si>
  <si>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</si>
  <si>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</si>
  <si>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</si>
  <si>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</si>
  <si>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</si>
  <si>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</si>
  <si>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</si>
  <si>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</si>
  <si>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</si>
  <si>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</si>
  <si>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</si>
  <si>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</si>
  <si>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</si>
  <si>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</si>
  <si>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</si>
  <si>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</si>
  <si>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</si>
  <si>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</si>
  <si>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</si>
  <si>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</si>
  <si>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</si>
  <si>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</si>
  <si>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</si>
  <si>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</si>
  <si>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</si>
  <si>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</si>
  <si>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</si>
  <si>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</si>
  <si>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</si>
  <si>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</si>
  <si>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</si>
  <si>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</si>
  <si>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</si>
  <si>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</si>
  <si>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</si>
  <si>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</si>
  <si>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</si>
  <si>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</si>
  <si>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</si>
  <si>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</si>
  <si>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</si>
  <si>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</si>
  <si>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</si>
  <si>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</si>
  <si>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</si>
  <si>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</si>
  <si>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</si>
  <si>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</si>
  <si>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</si>
  <si>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</si>
  <si>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</si>
  <si>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</si>
  <si>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</si>
  <si>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</si>
  <si>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</si>
  <si>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</si>
  <si>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</si>
  <si>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</si>
  <si>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</si>
  <si>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</si>
  <si>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</si>
  <si>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</si>
  <si>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</si>
  <si>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</si>
  <si>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</si>
  <si>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</si>
  <si>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</si>
  <si>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</si>
  <si>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</si>
  <si>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</si>
  <si>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</si>
  <si>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</si>
  <si>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</si>
  <si>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</si>
  <si>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</si>
  <si>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</si>
  <si>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</si>
  <si>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</si>
  <si>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</si>
  <si>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</si>
  <si>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</si>
  <si>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</si>
  <si>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</si>
  <si>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</si>
  <si>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</si>
  <si>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</si>
  <si>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</si>
  <si>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</si>
  <si>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</si>
  <si>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</si>
  <si>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</si>
  <si>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</si>
  <si>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</si>
  <si>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</si>
  <si>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</si>
  <si>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</si>
  <si>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</si>
  <si>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</si>
  <si>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</si>
  <si>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</si>
  <si>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</si>
  <si>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</si>
  <si>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</si>
  <si>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</si>
  <si>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</si>
  <si>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</si>
  <si>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</si>
  <si>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</si>
  <si>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</si>
  <si>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</si>
  <si>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</si>
  <si>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</si>
  <si>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</si>
  <si>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</si>
  <si>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</si>
  <si>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</si>
  <si>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</si>
  <si>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</si>
  <si>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</si>
  <si>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</si>
  <si>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</si>
  <si>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</si>
  <si>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</si>
  <si>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</si>
  <si>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</si>
  <si>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</si>
  <si>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</si>
  <si>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</si>
  <si>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</si>
  <si>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</si>
  <si>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</si>
  <si>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</si>
  <si>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</si>
  <si>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</si>
  <si>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</si>
  <si>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</si>
  <si>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</si>
  <si>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</si>
  <si>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</si>
  <si>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</si>
  <si>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</si>
  <si>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</si>
  <si>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</si>
  <si>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</si>
  <si>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</si>
  <si>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</si>
  <si>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</si>
  <si>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</si>
  <si>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</si>
  <si>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</si>
  <si>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</si>
  <si>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</si>
  <si>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</si>
  <si>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</si>
  <si>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</si>
  <si>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</si>
  <si>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</si>
  <si>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</si>
  <si>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</si>
  <si>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</si>
  <si>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</si>
  <si>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</si>
  <si>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</si>
  <si>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</si>
  <si>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</si>
  <si>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</si>
  <si>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</si>
  <si>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</si>
  <si>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</si>
  <si>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</si>
  <si>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</si>
  <si>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</si>
  <si>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</si>
  <si>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</si>
  <si>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</si>
  <si>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</si>
  <si>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</si>
  <si>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</si>
  <si>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</si>
  <si>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</si>
  <si>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</si>
  <si>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</si>
  <si>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</si>
  <si>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</si>
  <si>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</si>
  <si>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</si>
  <si>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</si>
  <si>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</si>
  <si>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</si>
  <si>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</si>
  <si>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</si>
  <si>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</si>
  <si>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</si>
  <si>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</si>
  <si>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</si>
  <si>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</si>
  <si>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</si>
  <si>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</si>
  <si>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</si>
  <si>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</si>
  <si>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</si>
  <si>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</si>
  <si>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</si>
  <si>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</si>
  <si>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</si>
  <si>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</si>
  <si>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</si>
  <si>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</si>
  <si>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</si>
  <si>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</si>
  <si>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</si>
  <si>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</si>
  <si>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</si>
  <si>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</si>
  <si>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</si>
  <si>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</si>
  <si>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</si>
  <si>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</si>
  <si>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</si>
  <si>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</si>
  <si>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</si>
  <si>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</si>
  <si>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</si>
  <si>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</si>
  <si>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</si>
  <si>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</si>
  <si>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</si>
  <si>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</si>
  <si>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</si>
  <si>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</si>
  <si>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</si>
  <si>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</si>
  <si>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</si>
  <si>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</si>
  <si>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</si>
  <si>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</si>
  <si>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</si>
  <si>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</si>
  <si>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</si>
  <si>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</si>
  <si>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</si>
  <si>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</si>
  <si>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</si>
  <si>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</si>
  <si>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</si>
  <si>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</si>
  <si>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</si>
  <si>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</si>
  <si>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</si>
  <si>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</si>
  <si>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</si>
  <si>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</si>
  <si>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</si>
  <si>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</si>
  <si>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</si>
  <si>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</si>
  <si>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</si>
  <si>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</si>
  <si>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</si>
  <si>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</si>
  <si>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</si>
  <si>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</si>
  <si>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</si>
  <si>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</si>
  <si>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</si>
  <si>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</si>
  <si>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</si>
  <si>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</si>
  <si>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</si>
  <si>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</si>
  <si>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</si>
  <si>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</si>
  <si>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</si>
  <si>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</si>
  <si>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</si>
  <si>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</si>
  <si>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</si>
  <si>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</si>
  <si>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</si>
  <si>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</si>
  <si>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</si>
  <si>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</si>
  <si>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</si>
  <si>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</si>
  <si>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</si>
  <si>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</si>
  <si>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</si>
  <si>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</si>
  <si>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</si>
  <si>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</si>
  <si>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</si>
  <si>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</si>
  <si>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</si>
  <si>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</si>
  <si>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</si>
  <si>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</si>
  <si>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</si>
  <si>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</si>
  <si>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</si>
  <si>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</si>
  <si>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</si>
  <si>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</si>
  <si>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</si>
  <si>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</si>
  <si>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</si>
  <si>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</si>
  <si>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</si>
  <si>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</si>
  <si>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</si>
  <si>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</si>
  <si>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</si>
  <si>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</si>
  <si>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</si>
  <si>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</si>
  <si>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</si>
  <si>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</si>
  <si>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</si>
  <si>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</si>
  <si>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</si>
  <si>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</si>
  <si>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</si>
  <si>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</si>
  <si>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</si>
  <si>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</si>
  <si>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</si>
  <si>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</si>
  <si>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</si>
  <si>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</si>
  <si>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</si>
  <si>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</si>
  <si>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</si>
  <si>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</si>
  <si>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</si>
  <si>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</si>
  <si>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</si>
  <si>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</si>
  <si>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</si>
  <si>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</si>
  <si>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</si>
  <si>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</si>
  <si>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</si>
  <si>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</si>
  <si>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</si>
  <si>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</si>
  <si>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</si>
  <si>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</si>
  <si>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</si>
  <si>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</si>
  <si>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</si>
  <si>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</si>
  <si>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</si>
  <si>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</si>
  <si>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</si>
  <si>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</si>
  <si>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</si>
  <si>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</si>
  <si>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</si>
  <si>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</si>
  <si>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</si>
  <si>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</si>
  <si>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</si>
  <si>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</si>
  <si>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</si>
  <si>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</si>
  <si>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</si>
  <si>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</si>
  <si>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</si>
  <si>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</si>
  <si>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</si>
  <si>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</si>
  <si>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</si>
  <si>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</si>
  <si>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</si>
  <si>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</si>
  <si>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</si>
  <si>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</si>
  <si>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</si>
  <si>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</si>
  <si>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</si>
  <si>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</si>
  <si>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</si>
  <si>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</si>
  <si>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</si>
  <si>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</si>
  <si>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</si>
  <si>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</si>
  <si>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</si>
  <si>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</si>
  <si>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</si>
  <si>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</si>
  <si>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</si>
  <si>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</si>
  <si>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</si>
  <si>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</si>
  <si>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</si>
  <si>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</si>
  <si>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</si>
  <si>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</si>
  <si>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</si>
  <si>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</si>
  <si>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</si>
  <si>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</si>
  <si>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</si>
  <si>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</si>
  <si>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</si>
  <si>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</si>
  <si>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</si>
  <si>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</si>
  <si>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</si>
  <si>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</si>
  <si>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</si>
  <si>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</si>
  <si>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</si>
  <si>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</si>
  <si>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</si>
  <si>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</si>
  <si>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</si>
  <si>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</si>
  <si>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</si>
  <si>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</si>
  <si>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</si>
  <si>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</si>
  <si>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</si>
  <si>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</si>
  <si>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</si>
  <si>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</si>
  <si>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</si>
  <si>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</si>
  <si>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</si>
  <si>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</si>
  <si>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</si>
  <si>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</si>
  <si>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</si>
  <si>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</si>
  <si>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</si>
  <si>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</si>
  <si>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</si>
  <si>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</si>
  <si>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</si>
  <si>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</si>
  <si>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</si>
  <si>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</si>
  <si>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</si>
  <si>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</si>
  <si>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</si>
  <si>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</si>
  <si>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</si>
  <si>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</si>
  <si>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</si>
  <si>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</si>
  <si>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</si>
  <si>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</si>
  <si>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</si>
  <si>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</si>
  <si>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</si>
  <si>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</si>
  <si>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</si>
  <si>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</si>
  <si>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</si>
  <si>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</si>
  <si>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</si>
  <si>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</si>
  <si>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</si>
  <si>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</si>
  <si>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</si>
  <si>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</si>
  <si>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</si>
  <si>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</si>
  <si>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</si>
  <si>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</si>
  <si>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</si>
  <si>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</si>
  <si>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</si>
  <si>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</si>
  <si>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</si>
  <si>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</si>
  <si>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</si>
  <si>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</si>
  <si>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</si>
  <si>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</si>
  <si>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</si>
  <si>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</si>
  <si>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</si>
  <si>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</si>
  <si>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</si>
  <si>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</si>
  <si>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</si>
  <si>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</si>
  <si>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</si>
  <si>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</si>
  <si>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</si>
  <si>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</si>
  <si>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</si>
  <si>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</si>
  <si>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</si>
  <si>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</si>
  <si>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</si>
  <si>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</si>
  <si>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</si>
  <si>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</si>
  <si>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</si>
  <si>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</si>
  <si>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</si>
  <si>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</si>
  <si>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</si>
  <si>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</si>
  <si>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</si>
  <si>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</si>
  <si>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</si>
  <si>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</si>
  <si>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</si>
  <si>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</si>
  <si>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</si>
  <si>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</si>
  <si>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</si>
  <si>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</si>
  <si>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</si>
  <si>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</si>
  <si>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</si>
  <si>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</si>
  <si>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</si>
  <si>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</si>
  <si>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</si>
  <si>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</si>
  <si>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</si>
  <si>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</si>
  <si>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</si>
  <si>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</si>
  <si>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</si>
  <si>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</si>
  <si>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</si>
  <si>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</si>
  <si>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</si>
  <si>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</si>
  <si>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</si>
  <si>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</si>
  <si>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</si>
  <si>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</si>
  <si>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</si>
  <si>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</si>
  <si>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</si>
  <si>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</si>
  <si>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</si>
  <si>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</si>
  <si>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</si>
  <si>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</si>
  <si>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</si>
  <si>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</si>
  <si>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</si>
  <si>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</si>
  <si>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</si>
  <si>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</si>
  <si>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</si>
  <si>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</si>
  <si>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</si>
  <si>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</si>
  <si>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</si>
  <si>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</si>
  <si>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</si>
  <si>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</si>
  <si>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</si>
  <si>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</si>
  <si>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</si>
  <si>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</si>
  <si>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</si>
  <si>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</si>
  <si>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</si>
  <si>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</si>
  <si>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</si>
  <si>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</si>
  <si>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</si>
  <si>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</si>
  <si>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</si>
  <si>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</si>
  <si>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</si>
  <si>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</si>
  <si>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</si>
  <si>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</si>
  <si>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</si>
  <si>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</si>
  <si>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</si>
  <si>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</si>
  <si>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</si>
  <si>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</si>
  <si>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</si>
  <si>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</si>
  <si>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</si>
  <si>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</si>
  <si>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</si>
  <si>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</si>
  <si>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</si>
  <si>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</si>
  <si>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</si>
  <si>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</si>
  <si>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</si>
  <si>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</si>
  <si>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</si>
  <si>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</si>
  <si>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</si>
  <si>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</si>
  <si>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</si>
  <si>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</si>
  <si>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</si>
  <si>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</si>
  <si>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</si>
  <si>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</si>
  <si>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</si>
  <si>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</si>
  <si>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</si>
  <si>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</si>
  <si>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</si>
  <si>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</si>
  <si>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</si>
  <si>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</si>
  <si>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</si>
  <si>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</si>
  <si>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</si>
  <si>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</si>
  <si>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</si>
  <si>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</si>
  <si>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</si>
  <si>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</si>
  <si>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</si>
  <si>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</si>
  <si>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</si>
  <si>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</si>
  <si>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</si>
  <si>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</si>
  <si>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</si>
  <si>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</si>
  <si>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</si>
  <si>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</si>
  <si>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</si>
  <si>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</si>
  <si>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</si>
  <si>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</si>
  <si>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</si>
  <si>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</si>
  <si>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</si>
  <si>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</si>
  <si>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</si>
  <si>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</si>
  <si>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</si>
  <si>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</si>
  <si>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</si>
  <si>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</si>
  <si>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</si>
  <si>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</si>
  <si>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</si>
  <si>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</si>
  <si>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</si>
  <si>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</si>
  <si>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</si>
  <si>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</si>
  <si>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</si>
  <si>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</si>
  <si>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</si>
  <si>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</si>
  <si>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</si>
  <si>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</si>
  <si>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</si>
  <si>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</si>
  <si>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</si>
  <si>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</si>
  <si>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</si>
  <si>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</si>
  <si>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</si>
  <si>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</si>
  <si>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</si>
  <si>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</si>
  <si>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</si>
  <si>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</si>
  <si>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</si>
  <si>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</si>
  <si>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</si>
  <si>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</si>
  <si>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</si>
  <si>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</si>
  <si>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</si>
  <si>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</si>
  <si>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</si>
  <si>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</si>
  <si>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</si>
  <si>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</si>
  <si>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</si>
  <si>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</si>
  <si>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</si>
  <si>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</si>
  <si>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</si>
  <si>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</si>
  <si>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</si>
  <si>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</si>
  <si>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</si>
  <si>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</si>
  <si>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</si>
  <si>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</si>
  <si>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</si>
  <si>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</si>
  <si>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</si>
  <si>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</si>
  <si>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</si>
  <si>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</si>
  <si>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</si>
  <si>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</si>
  <si>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</si>
  <si>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</si>
  <si>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</si>
  <si>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</si>
  <si>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</si>
  <si>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</si>
  <si>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</si>
  <si>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</si>
  <si>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</si>
  <si>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</si>
  <si>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</si>
  <si>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</si>
  <si>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</si>
  <si>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</si>
  <si>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</si>
  <si>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</si>
  <si>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</si>
  <si>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</si>
  <si>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</si>
  <si>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</si>
  <si>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</si>
  <si>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</si>
  <si>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</si>
  <si>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</si>
  <si>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</si>
  <si>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</si>
  <si>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</si>
  <si>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</si>
  <si>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</si>
  <si>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</si>
  <si>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</si>
  <si>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</si>
  <si>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</si>
  <si>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</si>
  <si>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</si>
  <si>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</si>
  <si>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</si>
  <si>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</si>
  <si>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</si>
  <si>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</si>
  <si>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</si>
  <si>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</si>
  <si>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</si>
  <si>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</si>
  <si>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</si>
  <si>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</si>
  <si>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</si>
  <si>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</si>
  <si>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</si>
  <si>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</si>
  <si>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</si>
  <si>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</si>
  <si>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</si>
  <si>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</si>
  <si>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</si>
  <si>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</si>
  <si>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</si>
  <si>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</si>
  <si>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</si>
  <si>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</si>
  <si>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</si>
  <si>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</si>
  <si>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</si>
  <si>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</si>
  <si>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</si>
  <si>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</si>
  <si>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</si>
  <si>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</si>
  <si>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</si>
  <si>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</si>
  <si>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</si>
  <si>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</si>
  <si>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</si>
  <si>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</si>
  <si>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</si>
  <si>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</si>
  <si>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</si>
  <si>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</si>
  <si>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</si>
  <si>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</si>
  <si>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</si>
  <si>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</si>
  <si>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</si>
  <si>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</si>
  <si>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</si>
  <si>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</si>
  <si>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</si>
  <si>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</si>
  <si>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</si>
  <si>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</si>
  <si>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</si>
  <si>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</si>
  <si>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</si>
  <si>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</si>
  <si>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</si>
  <si>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</si>
  <si>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</si>
  <si>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</si>
  <si>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</si>
  <si>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</si>
  <si>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</si>
  <si>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</si>
  <si>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</si>
  <si>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</si>
  <si>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</si>
  <si>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</si>
  <si>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</si>
  <si>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</si>
  <si>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</si>
  <si>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</si>
  <si>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</si>
  <si>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</si>
  <si>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</si>
  <si>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</si>
  <si>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</si>
  <si>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</si>
  <si>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</si>
  <si>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</si>
  <si>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</si>
  <si>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</si>
  <si>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</si>
  <si>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</si>
  <si>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</si>
  <si>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</si>
  <si>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</si>
  <si>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</si>
  <si>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</si>
  <si>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</si>
  <si>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</si>
  <si>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</si>
  <si>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</si>
  <si>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</si>
  <si>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</si>
  <si>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</si>
  <si>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</si>
  <si>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</si>
  <si>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</si>
  <si>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</si>
  <si>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</si>
  <si>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</si>
  <si>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</si>
  <si>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</si>
  <si>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</si>
  <si>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</si>
  <si>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</si>
  <si>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</si>
  <si>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</si>
  <si>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</si>
  <si>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</si>
  <si>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</si>
  <si>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</si>
  <si>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</si>
  <si>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</si>
  <si>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</si>
  <si>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</si>
  <si>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</si>
  <si>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</si>
  <si>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</si>
  <si>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</si>
  <si>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</si>
  <si>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</si>
  <si>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</si>
  <si>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</si>
  <si>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</si>
  <si>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</si>
  <si>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</si>
  <si>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</si>
  <si>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</si>
  <si>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</si>
  <si>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</si>
  <si>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</si>
  <si>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</si>
  <si>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</si>
  <si>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</si>
  <si>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</si>
  <si>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</si>
  <si>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</si>
  <si>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</si>
  <si>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</si>
  <si>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</si>
  <si>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</si>
  <si>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</si>
  <si>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</si>
  <si>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</si>
  <si>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</si>
  <si>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</si>
  <si>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</si>
  <si>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</si>
  <si>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</si>
  <si>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</si>
  <si>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</si>
  <si>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</si>
  <si>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</si>
  <si>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</si>
  <si>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</si>
  <si>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</si>
  <si>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</si>
  <si>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</si>
  <si>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</si>
  <si>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</si>
  <si>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</si>
  <si>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</si>
  <si>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</si>
  <si>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</si>
  <si>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</si>
  <si>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</si>
  <si>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</si>
  <si>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</si>
  <si>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</si>
  <si>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</si>
  <si>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</si>
  <si>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</si>
  <si>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</si>
  <si>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</si>
  <si>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</si>
  <si>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</si>
  <si>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</si>
  <si>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</si>
  <si>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</si>
  <si>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</si>
  <si>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</si>
  <si>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</si>
  <si>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</si>
  <si>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</si>
  <si>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</si>
  <si>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</si>
  <si>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</si>
  <si>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</si>
  <si>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</si>
  <si>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</si>
  <si>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</si>
  <si>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</si>
  <si>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</si>
  <si>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</si>
  <si>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</si>
  <si>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</si>
  <si>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</si>
  <si>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</si>
  <si>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</si>
  <si>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</si>
  <si>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</si>
  <si>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</si>
  <si>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</si>
  <si>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</si>
  <si>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</si>
  <si>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</si>
  <si>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</si>
  <si>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</si>
  <si>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</si>
  <si>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</si>
  <si>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</si>
  <si>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</si>
  <si>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</si>
  <si>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</si>
  <si>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</si>
  <si>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</si>
  <si>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</si>
  <si>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</si>
  <si>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</si>
  <si>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</si>
  <si>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</si>
  <si>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</si>
  <si>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</si>
  <si>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</si>
  <si>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</si>
  <si>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</si>
  <si>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</si>
  <si>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</si>
  <si>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</si>
  <si>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</si>
  <si>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</si>
  <si>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</si>
  <si>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</si>
  <si>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</si>
  <si>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</si>
  <si>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</si>
  <si>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</si>
  <si>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</si>
  <si>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</si>
  <si>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</si>
  <si>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</si>
  <si>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</si>
  <si>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</si>
  <si>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</si>
  <si>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</si>
  <si>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</si>
  <si>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</si>
  <si>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</si>
  <si>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</si>
  <si>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</si>
  <si>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</si>
  <si>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</si>
  <si>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</si>
  <si>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</si>
  <si>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</si>
  <si>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</si>
  <si>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</si>
  <si>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</si>
  <si>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</si>
  <si>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</si>
  <si>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</si>
  <si>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</si>
  <si>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</si>
  <si>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</si>
  <si>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</si>
  <si>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</si>
  <si>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</si>
  <si>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</si>
  <si>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</si>
  <si>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</si>
  <si>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</si>
  <si>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</si>
  <si>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</si>
  <si>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</si>
  <si>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</si>
  <si>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</si>
  <si>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</si>
  <si>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</si>
  <si>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</si>
  <si>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</si>
  <si>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</si>
  <si>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</si>
  <si>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</si>
  <si>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</si>
  <si>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</si>
  <si>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</si>
  <si>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</si>
  <si>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1-10</t>
    <phoneticPr fontId="6"/>
  </si>
  <si>
    <t>2-10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</si>
  <si>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</si>
  <si>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</si>
  <si>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</si>
  <si>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</si>
  <si>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</si>
  <si>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</si>
  <si>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</si>
  <si>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</si>
  <si>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</si>
  <si>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</si>
  <si>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</si>
  <si>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</si>
  <si>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</si>
  <si>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</si>
  <si>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</si>
  <si>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</si>
  <si>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</si>
  <si>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</si>
  <si>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</si>
  <si>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</si>
  <si>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</si>
  <si>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</si>
  <si>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</si>
  <si>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</si>
  <si>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</si>
  <si>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</si>
  <si>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</si>
  <si>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</si>
  <si>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</si>
  <si>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</si>
  <si>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</si>
  <si>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</si>
  <si>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</si>
  <si>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</si>
  <si>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</si>
  <si>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</si>
  <si>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</si>
  <si>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</si>
  <si>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</si>
  <si>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</si>
  <si>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</si>
  <si>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</si>
  <si>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</si>
  <si>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</si>
  <si>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</si>
  <si>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</si>
  <si>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</si>
  <si>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</si>
  <si>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</si>
  <si>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</si>
  <si>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</si>
  <si>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</si>
  <si>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</si>
  <si>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</si>
  <si>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</si>
  <si>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</si>
  <si>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</si>
  <si>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</si>
  <si>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</si>
  <si>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</si>
  <si>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</si>
  <si>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</si>
  <si>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</si>
  <si>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</si>
  <si>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</si>
  <si>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</si>
  <si>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</si>
  <si>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</si>
  <si>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</si>
  <si>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</si>
  <si>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</si>
  <si>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</si>
  <si>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</si>
  <si>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</si>
  <si>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</si>
  <si>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</si>
  <si>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</si>
  <si>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</si>
  <si>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</si>
  <si>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</si>
  <si>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</si>
  <si>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</si>
  <si>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A</t>
    <phoneticPr fontId="15"/>
  </si>
  <si>
    <t>１</t>
    <phoneticPr fontId="15"/>
  </si>
  <si>
    <t>R05a113</t>
    <phoneticPr fontId="15"/>
  </si>
  <si>
    <t>ア</t>
  </si>
  <si>
    <t>書写</t>
    <rPh sb="0" eb="2">
      <t>ショシャ</t>
    </rPh>
    <phoneticPr fontId="15"/>
  </si>
  <si>
    <t>R05a119</t>
    <phoneticPr fontId="15"/>
  </si>
  <si>
    <t>算数</t>
    <rPh sb="0" eb="2">
      <t>サンスウ</t>
    </rPh>
    <phoneticPr fontId="15"/>
  </si>
  <si>
    <t>R05a181</t>
    <phoneticPr fontId="15"/>
  </si>
  <si>
    <t>生活</t>
    <rPh sb="0" eb="2">
      <t>セイカツ</t>
    </rPh>
    <phoneticPr fontId="15"/>
  </si>
  <si>
    <t>１～２</t>
    <phoneticPr fontId="15"/>
  </si>
  <si>
    <t>R05a214</t>
    <phoneticPr fontId="15"/>
  </si>
  <si>
    <t>音楽</t>
    <rPh sb="0" eb="2">
      <t>オンガク</t>
    </rPh>
    <phoneticPr fontId="15"/>
  </si>
  <si>
    <t>1</t>
    <phoneticPr fontId="15"/>
  </si>
  <si>
    <t>R05a224</t>
    <phoneticPr fontId="15"/>
  </si>
  <si>
    <t>図工</t>
    <rPh sb="0" eb="2">
      <t>ズコウ</t>
    </rPh>
    <phoneticPr fontId="15"/>
  </si>
  <si>
    <t>R05a233</t>
    <phoneticPr fontId="15"/>
  </si>
  <si>
    <t>道徳</t>
    <rPh sb="0" eb="2">
      <t>ドウトク</t>
    </rPh>
    <phoneticPr fontId="15"/>
  </si>
  <si>
    <t>R05a276</t>
    <phoneticPr fontId="15"/>
  </si>
  <si>
    <t>エリック・カールの絵本はらぺこあおむし</t>
  </si>
  <si>
    <t>C</t>
    <phoneticPr fontId="15"/>
  </si>
  <si>
    <t>0.1.2.えほんおおきい　ちいさい</t>
  </si>
  <si>
    <t>木村裕一・しかけ
（１２）げんきにごあいさつ</t>
  </si>
  <si>
    <t>25-1　の　ら　書　店</t>
  </si>
  <si>
    <t>わらべうたで
あそびましょ！</t>
  </si>
  <si>
    <t>あそびの絵本えのぐあそび</t>
  </si>
  <si>
    <t>あかちゃんの
あそびえほん（10）おきがえあそび</t>
  </si>
  <si>
    <t>2</t>
    <phoneticPr fontId="15"/>
  </si>
  <si>
    <t>R05a114</t>
    <phoneticPr fontId="15"/>
  </si>
  <si>
    <t>R05a120</t>
    <phoneticPr fontId="15"/>
  </si>
  <si>
    <t>R05a182</t>
    <phoneticPr fontId="15"/>
  </si>
  <si>
    <t>〇</t>
  </si>
  <si>
    <t>R05a225</t>
    <phoneticPr fontId="15"/>
  </si>
  <si>
    <t>R05a277</t>
    <phoneticPr fontId="15"/>
  </si>
  <si>
    <t>こどものとも絵本ぞうくんのさんぽ</t>
  </si>
  <si>
    <t>くまたんのはじめてシリーズおいしいおいしい
１・２・３</t>
  </si>
  <si>
    <t>たのしいてあそびうたえほん</t>
  </si>
  <si>
    <t>ぐりとぐらの絵本ぐりとぐらの１ねんかん</t>
  </si>
  <si>
    <t>3</t>
    <phoneticPr fontId="15"/>
  </si>
  <si>
    <t>R05a115</t>
    <phoneticPr fontId="15"/>
  </si>
  <si>
    <t>R05a121</t>
    <phoneticPr fontId="15"/>
  </si>
  <si>
    <t>社会</t>
    <rPh sb="0" eb="2">
      <t>シャカイ</t>
    </rPh>
    <phoneticPr fontId="15"/>
  </si>
  <si>
    <t>R05a145</t>
    <phoneticPr fontId="15"/>
  </si>
  <si>
    <t>3～6</t>
    <phoneticPr fontId="15"/>
  </si>
  <si>
    <t>R05a183</t>
    <phoneticPr fontId="15"/>
  </si>
  <si>
    <t>理科</t>
    <rPh sb="0" eb="2">
      <t>リカ</t>
    </rPh>
    <phoneticPr fontId="15"/>
  </si>
  <si>
    <t>R05a207</t>
    <phoneticPr fontId="15"/>
  </si>
  <si>
    <t>R05a226</t>
    <phoneticPr fontId="15"/>
  </si>
  <si>
    <t>3～4</t>
    <phoneticPr fontId="15"/>
  </si>
  <si>
    <t>R05a234</t>
    <phoneticPr fontId="15"/>
  </si>
  <si>
    <t>R05a278</t>
    <phoneticPr fontId="15"/>
  </si>
  <si>
    <t>B</t>
    <phoneticPr fontId="15"/>
  </si>
  <si>
    <t>しかけ絵本の本棚コロちゃんはどこ？</t>
  </si>
  <si>
    <t>ぶうとぴょんのえほんおんなじおんなじ</t>
  </si>
  <si>
    <t>かばくん くらしのえほん１かばくんのいちにち</t>
  </si>
  <si>
    <t>B・C</t>
    <phoneticPr fontId="15"/>
  </si>
  <si>
    <t>たにぞうの
元気がイチバン！あそびうた</t>
  </si>
  <si>
    <t>かがくのとも絵本しんぶんしでつくろう</t>
  </si>
  <si>
    <t>３</t>
    <phoneticPr fontId="15"/>
  </si>
  <si>
    <t>保健</t>
    <rPh sb="0" eb="2">
      <t>ホケン</t>
    </rPh>
    <phoneticPr fontId="15"/>
  </si>
  <si>
    <t>R05a240</t>
    <phoneticPr fontId="15"/>
  </si>
  <si>
    <t>3-9</t>
    <phoneticPr fontId="15"/>
  </si>
  <si>
    <t>3-10</t>
    <phoneticPr fontId="15"/>
  </si>
  <si>
    <t>3-16</t>
    <phoneticPr fontId="6"/>
  </si>
  <si>
    <t>3-17</t>
    <phoneticPr fontId="6"/>
  </si>
  <si>
    <t>3-18</t>
    <phoneticPr fontId="15"/>
  </si>
  <si>
    <t>言葉の特徴や使い方、情報の扱い方、我が国の言語文化などについて日常生活に必要な国語の特質を理解し適切に使うことができるように、適切な内容が取りあげられている。</t>
    <phoneticPr fontId="6"/>
  </si>
  <si>
    <t>１０～１５分程度の活動を想定しており、前後の関連に配慮しつつ、短時間学習として扱うことも可能となっているので使用しやすい。教科書上のQRコードやURLからインターネットを活用して、書く姿勢や筆記具の持ち方の映像、書写体操のアニメーションなどを見ることができるので分かりやすいと感じた。</t>
    <phoneticPr fontId="6"/>
  </si>
  <si>
    <t>基礎的・基本的な概念や性質について理解し、日常の事象を数理的に処理する技能が身につくよう、適切な課題が設定されている。</t>
    <phoneticPr fontId="6"/>
  </si>
  <si>
    <t>自分自身、身近な人、社会及び自然についての理解や生活上必要な技能について適切な内容が取りあげられている。例えば、「学びのポケット」を手がかりにして、技能などを身につけられるよう配慮されている。</t>
    <phoneticPr fontId="6"/>
  </si>
  <si>
    <t>教科書の紙の質が軽く、児童が手に取って見やすい大きさになっている。効果的にイラストや写真が使用され、児童が見通しを持って学習に取り組める内容になっている。</t>
    <phoneticPr fontId="6"/>
  </si>
  <si>
    <t xml:space="preserve">発達段階に応じた身近な材料を題材に取りあげ、造形的な視点について理解し、形や色、質感などをもとに思いやイメージを広げ、創造的につくったり表したりすることができる内容が取りあげられている。 </t>
    <phoneticPr fontId="6"/>
  </si>
  <si>
    <t>教材の冒頭に主題や導入の問いかけが書かれている。また、教材末尾にある「考えよう・話し合おう」での設問例を通して、考えを深められるよう取り扱われており、「つなげよう」では、これからの生活にどういかしていくかが考えられるよう取り扱われている。</t>
    <phoneticPr fontId="6"/>
  </si>
  <si>
    <t>あおむしの一生を通して身近な言葉や語彙を増やすことができる。色彩豊かな挿絵で児童が楽しんで学習できる内容となっている。</t>
    <phoneticPr fontId="6"/>
  </si>
  <si>
    <t>抽象的な絵の大小により、「もの」の大小の比較に焦点を当てたシンプルな構造になっている。繰り返しの言葉を用いることで、児童になじみやすくなっている。</t>
    <phoneticPr fontId="6"/>
  </si>
  <si>
    <t>一日の様々な場面に必要なあいさつ言葉を身につける内容であり、しかけも楽しむことができる。学校生活を初めて経験する一年生にとってはふさわしい内容である。</t>
    <phoneticPr fontId="6"/>
  </si>
  <si>
    <t>よく知られている親しみやすいわらべ歌が取り上げられているため、一緒に歌ったり、聴いたりして楽しむことができる。学校生活を初めて経験する一年生にとって、ふれあい遊びで教員とのやりとりが期待できるため、本学年の児童の実態に見合ったものとなっている。</t>
    <phoneticPr fontId="6"/>
  </si>
  <si>
    <t>えのぐを初めて使う子どもでも、楽しみながら描き方の学習ができる内容になっているため、本学年の児童の実態に適していると考えられる。</t>
    <phoneticPr fontId="6"/>
  </si>
  <si>
    <t>しかけ絵本であるため、着替えが上手にできるようになった時の喜びや達成感が子どもにとってわかりやすく伝わる描写となっている。身辺自立に向け、着替えを一人で行ったり協力動作をしたりすることを促すのにふさわしい内容となっている。</t>
    <phoneticPr fontId="6"/>
  </si>
  <si>
    <t>「話す・聞く」「書く」「読む」の各言語活動において、課題解決的な学習に取り組むことで、人との関わりの中で伝え合う力を高め、思考力や想像力を養う内容となっている。</t>
    <phoneticPr fontId="6"/>
  </si>
  <si>
    <t>毛筆を使用する書写の指導の際は、毛筆で文字を書いた後、硬筆で別の文字を書くことで学習した内容の定着を図り、別の文字に生かす展開で構成されており、硬筆による書写の能力の基礎を養うよう取り扱われている。</t>
    <phoneticPr fontId="6"/>
  </si>
  <si>
    <t>「使ってみよう」や「算数ジャンプ」「なるほど算数」等で、学習したことを生活の中で生かすことができるよう取り扱われている。</t>
    <phoneticPr fontId="6"/>
  </si>
  <si>
    <t>音楽を愛好する心情と音楽に対する感性を育み、音楽に親しむ態度を養い、豊かな情操を培うよう適切な内容が取りあげられている。例えば、歌唱教材については、日本の唱歌を年中行事などと関連させ取り扱っている。また、日本の伝統的な音楽と関連づけて諸外国の音楽を取りあげ、興味を持って取り組める内容になっている。</t>
    <phoneticPr fontId="6"/>
  </si>
  <si>
    <t>話の流れがわかりやすい内容である。また、やり取りを繰り返す話の流れが劇遊びなどにも広げやすく、児童が体験的に学べる内容となっている。</t>
    <phoneticPr fontId="6"/>
  </si>
  <si>
    <t>１から１０までの数を学習させる内容となっている。くまといろいろな動物が会食するという設定だが、説明文はないので、子どもに応じた使い方ができる。また、淡彩の明るいトーンの色づかいで、食べ物もおいしそうに描かれ、親しみやすい内容である。</t>
    <rPh sb="8" eb="9">
      <t>カズ</t>
    </rPh>
    <rPh sb="10" eb="12">
      <t>ガクシュウ</t>
    </rPh>
    <rPh sb="15" eb="17">
      <t>ナイヨウ</t>
    </rPh>
    <rPh sb="32" eb="34">
      <t>ドウブツ</t>
    </rPh>
    <rPh sb="35" eb="37">
      <t>カイショク</t>
    </rPh>
    <rPh sb="42" eb="44">
      <t>セッテイ</t>
    </rPh>
    <rPh sb="47" eb="50">
      <t>セツメイブン</t>
    </rPh>
    <rPh sb="56" eb="57">
      <t>コ</t>
    </rPh>
    <rPh sb="60" eb="61">
      <t>オウ</t>
    </rPh>
    <rPh sb="63" eb="64">
      <t>ツカ</t>
    </rPh>
    <rPh sb="65" eb="66">
      <t>カタ</t>
    </rPh>
    <rPh sb="74" eb="76">
      <t>タンサイ</t>
    </rPh>
    <rPh sb="77" eb="78">
      <t>アカ</t>
    </rPh>
    <rPh sb="84" eb="85">
      <t>イロ</t>
    </rPh>
    <rPh sb="90" eb="91">
      <t>タ</t>
    </rPh>
    <rPh sb="92" eb="93">
      <t>モノ</t>
    </rPh>
    <rPh sb="100" eb="101">
      <t>エガ</t>
    </rPh>
    <rPh sb="104" eb="105">
      <t>シタ</t>
    </rPh>
    <rPh sb="110" eb="112">
      <t>ナイヨウ</t>
    </rPh>
    <phoneticPr fontId="6"/>
  </si>
  <si>
    <t>児童が親しみやすい曲が多く収録されている。そのため、自分で歌いながら手あそびをすることもでき、児童自らが進んで学ぶことができるようになっている。</t>
    <phoneticPr fontId="6"/>
  </si>
  <si>
    <t>季節の変化がわかりやすい内容となっており、身近な自然に親しみながら動植物に優しい心で接することを促す内容になっている。</t>
    <phoneticPr fontId="6"/>
  </si>
  <si>
    <t>自らの学習をふりかえり、学んだことを実生活や他教科の学習等に活用することにつながる内容が取り扱われている。</t>
    <phoneticPr fontId="6"/>
  </si>
  <si>
    <t>毛筆を使用する書写の指導の際は、毛筆で文字を書いた後、硬筆で文字を書くことで学習した内容の定着を図り、別の文字に生かす展開で構成されており、硬筆による書写の能力の基礎を養うよう取り扱われている。</t>
    <phoneticPr fontId="6"/>
  </si>
  <si>
    <t>各単元の目標に沿った学習問題をつくり、調べまとめることを通して、児童が社会生活について理解し、情報を調べ、まとめる技能が身に付けられるようになっている。</t>
    <phoneticPr fontId="6"/>
  </si>
  <si>
    <t>地図の成り立ち、地図の見方、地図帳の索引の引き方、地域の人々の生産や販売、農業や水産業・工業の盛んな地域、日本の位置と領土、地形や気候、自然災害と防災、歴史の概要、47都道府県の名称と位置、世界文化遺産、世界の主な国の名称と位置、日本と関係の深い国、地球儀、SDGｓなどについて理解するために、必要な資料が取りあげられている。巻末にはSDGｓ等についての特設ページがある。</t>
    <phoneticPr fontId="6"/>
  </si>
  <si>
    <t>数学的な見方・考え方を「見方・考え方」で示すこと等で、見通しをもち、筋道を立てて、思考・判断・表現することができる内容となっている。</t>
    <phoneticPr fontId="6"/>
  </si>
  <si>
    <t>自然の事物・現象についての疑問や気づいたことから問題につなげ、予想を立て、それらを解決するための方法を考え計画を立て、実験や観察をすることを通して、自然の事物・現象についての理解を深めるとともに、基本的な技能について、身につけられる内容が取りあげられている。</t>
    <phoneticPr fontId="6"/>
  </si>
  <si>
    <t>巻頭にある「学習マップ」では、イラストによって、単元で取り扱われる内容について視覚的にわかりやすくまとめられている。また、各活動において必要な技能を「歌う」「きく」「つくる」「演奏する」として明示し、見通しをもって学習に取り組めるような内容になっている。</t>
    <phoneticPr fontId="6"/>
  </si>
  <si>
    <t>課題を見つけ、試行錯誤しながら材料や方法などを選択し、活動できる題材が設定されている。それぞれの題材で、学習のめあてや「特に大切なめあてのヒント」「かん賞のヒント」が示されていたり、写真の吹き出しや作品のコメントから児童の思いや工夫が掲載されていたりし、発想や構想、見方を広げるヒントが示されている。</t>
    <phoneticPr fontId="6"/>
  </si>
  <si>
    <t>「活かそう」では、自分の生活を見直す活動が設けられており、気づいたことやわかったことを書き込み、自分の生活を振り返ることで、健康の保持増進をめざすよう取り扱われている。</t>
    <phoneticPr fontId="6"/>
  </si>
  <si>
    <t>自己の生き方について、児童が深く考えることができるよう取り扱われている。例えば、児童と同じ年頃や親しみを持てる登場人物を描いた教材、様々な分野で活躍する著名人、スポーツ選手などの教材が取りあげられている。</t>
    <phoneticPr fontId="6"/>
  </si>
  <si>
    <t>親犬が子犬を探すという児童に分かりやすいストーリーとなっている。見開きで大きな挿絵が配されており、絵と文が対応しているので、読み聞かせにも適していると考える。</t>
    <phoneticPr fontId="6"/>
  </si>
  <si>
    <t>実際に身につけるものを分かりやすい絵で取り上げており、具体的で親しみやすい内容となっている。同じ形、同じ大きさを理解するのに、実物と対応させることができ、比較しやすい。</t>
    <phoneticPr fontId="6"/>
  </si>
  <si>
    <t>朝起きてから夜寝るまでの一日の生活の流れをわかりやすく絵で表しながら、興味・関心が持てるように配慮されている。</t>
    <phoneticPr fontId="6"/>
  </si>
  <si>
    <t>音楽を通して友だちや教員とふれあい遊びをすることができる。また、付属のCDがあるため、手遊びとして活用するだけでなく、音楽を聴いて楽しむこともできる。</t>
    <phoneticPr fontId="6"/>
  </si>
  <si>
    <t>身近にある新聞紙を使って、丸めたりちぎったり、大きな手の動きで取り組める制作遊びが多く掲載されており、本と同じ遊びに興味を持って取り組むことができる。わかりやすい挿絵が効果的である。</t>
    <rPh sb="36" eb="38">
      <t>セイサク</t>
    </rPh>
    <phoneticPr fontId="6"/>
  </si>
  <si>
    <t>お手伝いの方法がイラストで詳しく書かれているため、児童がイメージを持ちやすい。また、日々のお手伝い活動につなげやすいため、学校での様々な経験を通して約束や決まり事を守る大切さを学ぶことができる。</t>
    <phoneticPr fontId="6"/>
  </si>
  <si>
    <t>堺支援学校</t>
    <rPh sb="0" eb="5">
      <t>サカイシエンガッコウ</t>
    </rPh>
    <phoneticPr fontId="15"/>
  </si>
  <si>
    <t>体育</t>
    <rPh sb="0" eb="2">
      <t>タイイク</t>
    </rPh>
    <phoneticPr fontId="15"/>
  </si>
  <si>
    <t>地図</t>
    <rPh sb="0" eb="2">
      <t>チズ</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</si>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</sst>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72">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double">
        <color indexed="64"/>
      </left>
      <right/>
      <top style="thin">
        <color indexed="64"/>
      </top>
      <bottom/>
      <diagonal/>
    </border>
    <border>
      <left style="double">
        <color indexed="64"/>
      </left>
      <right style="thin">
        <color indexed="64"/>
      </right>
      <top style="hair">
        <color indexed="64"/>
      </top>
      <bottom/>
      <diagonal/>
    </border>
    <border>
      <left/>
      <right style="thin">
        <color indexed="64"/>
      </right>
      <top style="hair">
        <color indexed="64"/>
      </top>
      <bottom/>
      <diagonal/>
    </border>
    <border>
      <left style="double">
        <color indexed="64"/>
      </left>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40" fillId="0" borderId="68" xfId="5" quotePrefix="1" applyNumberFormat="1" applyFont="1" applyBorder="1" applyAlignment="1" applyProtection="1">
      <alignment horizontal="center" vertical="center" shrinkToFit="1"/>
      <protection locked="0"/>
    </xf>
    <xf numFmtId="177" fontId="40" fillId="2" borderId="69" xfId="5" applyNumberFormat="1" applyFont="1" applyFill="1" applyBorder="1" applyAlignment="1" applyProtection="1">
      <alignment horizontal="center" vertical="center" shrinkToFit="1"/>
      <protection locked="0"/>
    </xf>
    <xf numFmtId="0" fontId="40" fillId="2" borderId="70" xfId="5" applyFont="1" applyFill="1" applyBorder="1" applyAlignment="1">
      <alignment horizontal="center" vertical="center" wrapText="1" shrinkToFit="1"/>
    </xf>
    <xf numFmtId="177" fontId="40" fillId="0" borderId="71" xfId="5" quotePrefix="1" applyNumberFormat="1" applyFont="1" applyBorder="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1" fillId="0" borderId="6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4">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ont>
        <b/>
        <i val="0"/>
      </font>
    </dxf>
    <dxf>
      <font>
        <b/>
        <i val="0"/>
      </font>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refosakaed.sharepoint.com/sites/10498storage/5/&#12475;&#12461;&#12517;&#12522;&#12486;&#12451;&#12514;&#12540;&#12489;/&#26412;&#26657;/S&#20998;&#25484;/&#25945;&#21209;&#37096;/R7&#24180;&#24230;/09&#24220;&#25945;&#32946;&#24193;&#25552;&#20986;&#26360;&#39006;/&#25945;&#31185;&#26360;&#36984;&#23450;&#38306;&#20418;/S32_&#22586;&#25903;&#25588;&#23398;&#26657;_&#20196;&#21644;7&#24180;7&#26376;&#65299;&#26085;&#25552;&#20986;_&#20196;&#21644;&#65304;&#24180;&#24230;&#25945;&#31185;&#26360;&#36984;&#23450;&#36039;&#26009;/&#23567;&#23398;&#37096;/S&#9675;&#9675;_&#9651;&#9651;&#25903;&#25588;&#23398;&#26657;_03-1_&#20196;&#21644;&#12295;&#24180;&#12295;&#26376;&#12295;&#26085;&#23567;&#23398;&#37096;&#65288;&#65297;&#65374;&#65299;&#24180;&#65289;_&#27096;&#24335;&#65299;&#12539;&#65299;&#26908;&#12539;&#653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小学部（低）"/>
      <sheetName val="様式３・小１"/>
      <sheetName val="様式３検・小１"/>
      <sheetName val="様式３・小２"/>
      <sheetName val="様式３検・小2"/>
      <sheetName val="様式３・小3"/>
      <sheetName val="様式３検・小3"/>
      <sheetName val="ア"/>
      <sheetName val="イ"/>
      <sheetName val="ウ"/>
      <sheetName val="エ"/>
      <sheetName val="検算用"/>
      <sheetName val="集計用"/>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row r="1554">
          <cell r="A1554" t="str">
            <v/>
          </cell>
          <cell r="B1554" t="str">
            <v/>
          </cell>
          <cell r="C1554" t="str">
            <v/>
          </cell>
        </row>
        <row r="1555">
          <cell r="A1555" t="str">
            <v/>
          </cell>
          <cell r="B1555" t="str">
            <v/>
          </cell>
          <cell r="C1555" t="str">
            <v/>
          </cell>
        </row>
      </sheetData>
      <sheetData sheetId="8" refreshError="1">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9" refreshError="1">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t="str">
            <v>×</v>
          </cell>
          <cell r="BF2"/>
          <cell r="BG2"/>
          <cell r="BH2"/>
          <cell r="BI2"/>
          <cell r="BJ2"/>
          <cell r="BK2"/>
          <cell r="BL2"/>
          <cell r="BM2"/>
          <cell r="BN2"/>
          <cell r="BO2"/>
          <cell r="BP2"/>
          <cell r="BQ2"/>
          <cell r="BR2"/>
          <cell r="BS2" t="str">
            <v>×</v>
          </cell>
          <cell r="BT2"/>
          <cell r="BU2"/>
          <cell r="BV2"/>
          <cell r="BW2"/>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t="str">
            <v>×</v>
          </cell>
          <cell r="ON2"/>
          <cell r="OO2"/>
          <cell r="OP2"/>
          <cell r="OQ2"/>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t="str">
            <v>H30品切れ</v>
          </cell>
          <cell r="BF3"/>
          <cell r="BG3"/>
          <cell r="BH3"/>
          <cell r="BI3"/>
          <cell r="BJ3"/>
          <cell r="BK3"/>
          <cell r="BL3"/>
          <cell r="BM3"/>
          <cell r="BN3"/>
          <cell r="BO3"/>
          <cell r="BP3"/>
          <cell r="BQ3"/>
          <cell r="BR3"/>
          <cell r="BS3" t="str">
            <v>R2品切れ</v>
          </cell>
          <cell r="BT3"/>
          <cell r="BU3"/>
          <cell r="BV3"/>
          <cell r="BW3"/>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t="str">
            <v>R3品切れ</v>
          </cell>
          <cell r="ON3"/>
          <cell r="OO3"/>
          <cell r="OP3"/>
          <cell r="OQ3"/>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M6"/>
          <cell r="AN6" t="str">
            <v>へんしんトンネル</v>
          </cell>
          <cell r="AO6" t="str">
            <v>ふうせんまってー</v>
          </cell>
          <cell r="AP6" t="str">
            <v>そらとぶクレヨン</v>
          </cell>
          <cell r="AQ6"/>
          <cell r="AR6" t="str">
            <v>もったいないばあさん</v>
          </cell>
          <cell r="AS6" t="str">
            <v>しましまをたすける！</v>
          </cell>
          <cell r="AT6"/>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H6"/>
          <cell r="BI6"/>
          <cell r="BJ6" t="str">
            <v>あいうえお</v>
          </cell>
          <cell r="BK6"/>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S6"/>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B6"/>
          <cell r="CC6" t="str">
            <v>てぶくろをかいに</v>
          </cell>
          <cell r="CD6"/>
          <cell r="CE6"/>
          <cell r="CF6"/>
          <cell r="CG6" t="str">
            <v>たべものあいうえお</v>
          </cell>
          <cell r="CH6" t="str">
            <v>おしゃべりさん</v>
          </cell>
          <cell r="CI6"/>
          <cell r="CJ6" t="str">
            <v>吾輩は猫である</v>
          </cell>
          <cell r="CK6"/>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R6"/>
          <cell r="CS6"/>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F6"/>
          <cell r="DG6"/>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Y6"/>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G6"/>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P6"/>
          <cell r="EQ6"/>
          <cell r="ER6"/>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X6"/>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G6"/>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Q6"/>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F6"/>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P6"/>
          <cell r="GQ6"/>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GY6"/>
          <cell r="GZ6"/>
          <cell r="HA6"/>
          <cell r="HB6" t="str">
            <v>やさい・くだもの</v>
          </cell>
          <cell r="HC6" t="str">
            <v>ピチャン、ポチャン、
ザブーン！水ってふしぎ！</v>
          </cell>
          <cell r="HD6"/>
          <cell r="HE6"/>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Q6"/>
          <cell r="HR6" t="str">
            <v>食べもの日本地図鑑</v>
          </cell>
          <cell r="HS6"/>
          <cell r="HT6"/>
          <cell r="HU6" t="str">
            <v>おじいちゃんの
おじいちゃん</v>
          </cell>
          <cell r="HV6"/>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I6"/>
          <cell r="IJ6"/>
          <cell r="IK6" t="str">
            <v>地球</v>
          </cell>
          <cell r="IL6" t="str">
            <v>みぢかな やってみよう図鑑</v>
          </cell>
          <cell r="IM6"/>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O6"/>
          <cell r="JP6" t="str">
            <v>えほんえかきうた</v>
          </cell>
          <cell r="JQ6" t="str">
            <v>うたがみえるきこえるよ</v>
          </cell>
          <cell r="JR6" t="str">
            <v>はじめての英語の歌</v>
          </cell>
          <cell r="JS6"/>
          <cell r="JT6"/>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D6"/>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N6"/>
          <cell r="KO6" t="str">
            <v>１和太鼓を打ってみよう</v>
          </cell>
          <cell r="KP6"/>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X6"/>
          <cell r="KY6" t="str">
            <v>みんなのきもちがわかるかな？</v>
          </cell>
          <cell r="KZ6" t="str">
            <v>あなたがうまれるまでのこと</v>
          </cell>
          <cell r="LA6"/>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O6"/>
          <cell r="LP6"/>
          <cell r="LQ6"/>
          <cell r="LR6"/>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A6"/>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Q6"/>
          <cell r="MR6" t="str">
            <v>よーいどん！</v>
          </cell>
          <cell r="MS6" t="str">
            <v>ごくらくももんちゃん</v>
          </cell>
          <cell r="MT6" t="str">
            <v>カルちゃんエルくん
あついあつい</v>
          </cell>
          <cell r="MU6" t="str">
            <v>からだのなか</v>
          </cell>
          <cell r="MV6"/>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L6"/>
          <cell r="NM6" t="str">
            <v>えいかいわえほん</v>
          </cell>
          <cell r="NN6" t="str">
            <v>ABCえほん</v>
          </cell>
          <cell r="NO6"/>
          <cell r="NP6"/>
          <cell r="NQ6" t="str">
            <v>おしゃべりえほん</v>
          </cell>
          <cell r="NR6" t="str">
            <v>around the world
世界のトピック4月5月6月</v>
          </cell>
          <cell r="NS6"/>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B6"/>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O6"/>
          <cell r="OP6" t="str">
            <v>和のせいかつ</v>
          </cell>
          <cell r="OQ6"/>
          <cell r="OR6"/>
          <cell r="OS6" t="str">
            <v>くらしをささえる人</v>
          </cell>
          <cell r="OT6" t="str">
            <v>まもるひと</v>
          </cell>
          <cell r="OU6"/>
          <cell r="OV6" t="str">
            <v>かんたんアイテム150</v>
          </cell>
          <cell r="OW6" t="str">
            <v>やさいはいきている</v>
          </cell>
          <cell r="OX6"/>
          <cell r="OY6" t="str">
            <v>ただいまお仕事中</v>
          </cell>
          <cell r="OZ6"/>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Y6"/>
          <cell r="PZ6" t="str">
            <v>しんぶんしでつくろう</v>
          </cell>
          <cell r="QA6" t="str">
            <v>ちぎる・まるめる・おる・かく・きる</v>
          </cell>
          <cell r="QB6" t="str">
            <v>手づくりおもちゃ200 
７自然であそぶ</v>
          </cell>
          <cell r="QC6" t="str">
            <v>はじめての工作</v>
          </cell>
          <cell r="QD6"/>
          <cell r="QE6"/>
          <cell r="QF6" t="str">
            <v>リサイクル工作68</v>
          </cell>
          <cell r="QG6" t="str">
            <v>だいすき！おりがみ</v>
          </cell>
          <cell r="QH6" t="str">
            <v>美術の基本</v>
          </cell>
          <cell r="QI6" t="str">
            <v>初めてアートに出会う本</v>
          </cell>
        </row>
      </sheetData>
      <sheetData sheetId="10" refreshError="1">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O</v>
          </cell>
          <cell r="C11"/>
          <cell r="D11" t="str">
            <v>OXFORD university press</v>
          </cell>
          <cell r="E11" t="str">
            <v>LET'SGO1 Student Book with Student AudioCD PackFourth</v>
          </cell>
        </row>
        <row r="12">
          <cell r="A12">
            <v>9</v>
          </cell>
          <cell r="B12" t="str">
            <v>O</v>
          </cell>
          <cell r="C12"/>
          <cell r="D12" t="str">
            <v>OXFORD university press</v>
          </cell>
          <cell r="E12" t="str">
            <v>LET'SGO　Level１ Student Book ５ｔｈ　Edition</v>
          </cell>
        </row>
        <row r="13">
          <cell r="A13">
            <v>10</v>
          </cell>
          <cell r="B13" t="str">
            <v>O</v>
          </cell>
          <cell r="C13"/>
          <cell r="D13" t="str">
            <v>OXFORD university press</v>
          </cell>
          <cell r="E13" t="str">
            <v>LET'SGO　Level２ Student Book ５ｔｈ　Edition</v>
          </cell>
        </row>
        <row r="14">
          <cell r="A14">
            <v>11</v>
          </cell>
          <cell r="B14" t="str">
            <v>O</v>
          </cell>
          <cell r="C14"/>
          <cell r="D14" t="str">
            <v>OXFORD university press</v>
          </cell>
          <cell r="E14" t="str">
            <v>LET'SGO　Level３ Student Book ５ｔｈ　Edition</v>
          </cell>
        </row>
        <row r="15">
          <cell r="A15">
            <v>12</v>
          </cell>
          <cell r="B15" t="str">
            <v>O</v>
          </cell>
          <cell r="C15"/>
          <cell r="D15" t="str">
            <v>OXFORD university press</v>
          </cell>
          <cell r="E15" t="str">
            <v>LET'SGO1 4th Edition Student Book with Student AudioCD PackFourth</v>
          </cell>
        </row>
        <row r="16">
          <cell r="A16">
            <v>13</v>
          </cell>
          <cell r="B16" t="str">
            <v>O</v>
          </cell>
          <cell r="C16"/>
          <cell r="D16" t="str">
            <v>OXFORD university press</v>
          </cell>
          <cell r="E16" t="str">
            <v>LET'SGO2 4th Student Book with Student AudioCD PackFourth</v>
          </cell>
        </row>
        <row r="17">
          <cell r="A17">
            <v>14</v>
          </cell>
          <cell r="B17" t="str">
            <v>O</v>
          </cell>
          <cell r="C17"/>
          <cell r="D17" t="str">
            <v>OXFORD university press</v>
          </cell>
          <cell r="E17" t="str">
            <v>LET'SGO3 4th Student Book with Student AudioCD PackFourth</v>
          </cell>
        </row>
        <row r="18">
          <cell r="A18">
            <v>15</v>
          </cell>
          <cell r="B18" t="str">
            <v>O</v>
          </cell>
          <cell r="C18"/>
          <cell r="D18" t="str">
            <v>OXFORD</v>
          </cell>
          <cell r="E18" t="str">
            <v>Oxford Read and Discover Cities</v>
          </cell>
        </row>
        <row r="19">
          <cell r="A19">
            <v>16</v>
          </cell>
          <cell r="B19" t="str">
            <v>O</v>
          </cell>
          <cell r="C19"/>
          <cell r="D19" t="str">
            <v>OXFORD</v>
          </cell>
          <cell r="E19" t="str">
            <v>Oxford Read and Discover Jobｓ</v>
          </cell>
        </row>
        <row r="20">
          <cell r="A20">
            <v>17</v>
          </cell>
          <cell r="B20" t="str">
            <v>O</v>
          </cell>
          <cell r="C20"/>
          <cell r="D20" t="str">
            <v>OXFORD UNIVERSITY PRESS</v>
          </cell>
          <cell r="E20" t="str">
            <v xml:space="preserve">Oxford Read and Discover Schools </v>
          </cell>
        </row>
        <row r="21">
          <cell r="A21">
            <v>18</v>
          </cell>
          <cell r="B21" t="str">
            <v>O</v>
          </cell>
          <cell r="C21"/>
          <cell r="D21" t="str">
            <v>OXFORD UNIVERSITY PRESS</v>
          </cell>
          <cell r="E21" t="str">
            <v>Oxford Read and Discover Jobs</v>
          </cell>
        </row>
        <row r="22">
          <cell r="A22">
            <v>19</v>
          </cell>
          <cell r="B22" t="str">
            <v>O</v>
          </cell>
          <cell r="C22"/>
          <cell r="D22" t="str">
            <v>OXFORD UNIVERSITY PRESS</v>
          </cell>
          <cell r="E22" t="str">
            <v>Oxford Read and Discover Cities</v>
          </cell>
        </row>
        <row r="23">
          <cell r="A23">
            <v>20</v>
          </cell>
          <cell r="B23" t="str">
            <v>あ</v>
          </cell>
          <cell r="C23" t="str">
            <v>01-1</v>
          </cell>
          <cell r="D23" t="str">
            <v>あかね書房</v>
          </cell>
          <cell r="E23" t="str">
            <v>あそぼう　あそぼう　あいうえお</v>
          </cell>
        </row>
        <row r="24">
          <cell r="A24">
            <v>21</v>
          </cell>
          <cell r="B24" t="str">
            <v>あ</v>
          </cell>
          <cell r="C24" t="str">
            <v>01-1</v>
          </cell>
          <cell r="D24" t="str">
            <v>あかね書房</v>
          </cell>
          <cell r="E24" t="str">
            <v>もじのえほん　かんじ（１）</v>
          </cell>
        </row>
        <row r="25">
          <cell r="A25">
            <v>22</v>
          </cell>
          <cell r="B25" t="str">
            <v>あ</v>
          </cell>
          <cell r="C25" t="str">
            <v>01-1</v>
          </cell>
          <cell r="D25" t="str">
            <v>あかね書房</v>
          </cell>
          <cell r="E25" t="str">
            <v>もじのえほん　かたかなアイウエオ</v>
          </cell>
        </row>
        <row r="26">
          <cell r="A26">
            <v>23</v>
          </cell>
          <cell r="B26" t="str">
            <v>あ</v>
          </cell>
          <cell r="C26" t="str">
            <v>01-1</v>
          </cell>
          <cell r="D26" t="str">
            <v>あかね書房</v>
          </cell>
          <cell r="E26" t="str">
            <v>えいご絵じてんAＢＣ</v>
          </cell>
        </row>
        <row r="27">
          <cell r="A27">
            <v>24</v>
          </cell>
          <cell r="B27" t="str">
            <v>あ</v>
          </cell>
          <cell r="C27"/>
          <cell r="D27" t="str">
            <v>朝日新聞出版</v>
          </cell>
          <cell r="E27" t="str">
            <v>再現イラストでよみがえる　日本史の現場</v>
          </cell>
        </row>
        <row r="28">
          <cell r="A28">
            <v>25</v>
          </cell>
          <cell r="B28" t="str">
            <v>い</v>
          </cell>
          <cell r="C28" t="str">
            <v>52-1</v>
          </cell>
          <cell r="D28" t="str">
            <v>家の光協会</v>
          </cell>
          <cell r="E28" t="str">
            <v>もっとうまくなる農家に教わるおいしい野菜の作り方</v>
          </cell>
        </row>
        <row r="29">
          <cell r="A29">
            <v>26</v>
          </cell>
          <cell r="B29" t="str">
            <v>い</v>
          </cell>
          <cell r="C29"/>
          <cell r="D29" t="str">
            <v>医学書院</v>
          </cell>
          <cell r="E29" t="str">
            <v>学生のための医療概論　 第４版</v>
          </cell>
        </row>
        <row r="30">
          <cell r="A30">
            <v>27</v>
          </cell>
          <cell r="B30" t="str">
            <v>い</v>
          </cell>
          <cell r="C30"/>
          <cell r="D30" t="str">
            <v>医学書院</v>
          </cell>
          <cell r="E30" t="str">
            <v>義肢装具のチェックポイント　第８版</v>
          </cell>
        </row>
        <row r="31">
          <cell r="A31">
            <v>28</v>
          </cell>
          <cell r="B31" t="str">
            <v>い</v>
          </cell>
          <cell r="C31"/>
          <cell r="D31" t="str">
            <v>医学書院</v>
          </cell>
          <cell r="E31" t="str">
            <v>グラント解剖学図譜　第８版</v>
          </cell>
        </row>
        <row r="32">
          <cell r="A32">
            <v>29</v>
          </cell>
          <cell r="B32" t="str">
            <v>い</v>
          </cell>
          <cell r="C32"/>
          <cell r="D32" t="str">
            <v>医学書院</v>
          </cell>
          <cell r="E32" t="str">
            <v>系統看護学講座病理学　第６版</v>
          </cell>
        </row>
        <row r="33">
          <cell r="A33">
            <v>30</v>
          </cell>
          <cell r="B33" t="str">
            <v>い</v>
          </cell>
          <cell r="C33"/>
          <cell r="D33" t="str">
            <v>医学書院</v>
          </cell>
          <cell r="E33" t="str">
            <v>図説　包帯法　第４版</v>
          </cell>
        </row>
        <row r="34">
          <cell r="A34">
            <v>31</v>
          </cell>
          <cell r="B34" t="str">
            <v>い</v>
          </cell>
          <cell r="C34"/>
          <cell r="D34" t="str">
            <v>医学書院</v>
          </cell>
          <cell r="E34" t="str">
            <v>義肢装具学　第３版</v>
          </cell>
        </row>
        <row r="35">
          <cell r="A35">
            <v>32</v>
          </cell>
          <cell r="B35" t="str">
            <v>い</v>
          </cell>
          <cell r="C35"/>
          <cell r="D35" t="str">
            <v>医学書院</v>
          </cell>
          <cell r="E35" t="str">
            <v>ＰＴ・ＯTのためのコミュニケーション実践ガイド　第２版</v>
          </cell>
        </row>
        <row r="36">
          <cell r="A36">
            <v>33</v>
          </cell>
          <cell r="B36" t="str">
            <v>い</v>
          </cell>
          <cell r="C36"/>
          <cell r="D36" t="str">
            <v>医学書院</v>
          </cell>
          <cell r="E36" t="str">
            <v>標準整形外科学　第15版</v>
          </cell>
        </row>
        <row r="37">
          <cell r="A37">
            <v>34</v>
          </cell>
          <cell r="B37" t="str">
            <v>い</v>
          </cell>
          <cell r="C37"/>
          <cell r="D37" t="str">
            <v>医学書院</v>
          </cell>
          <cell r="E37" t="str">
            <v>標準精神医学　第９版</v>
          </cell>
        </row>
        <row r="38">
          <cell r="A38">
            <v>35</v>
          </cell>
          <cell r="B38" t="str">
            <v>い</v>
          </cell>
          <cell r="C38"/>
          <cell r="D38" t="str">
            <v>医学書院</v>
          </cell>
          <cell r="E38" t="str">
            <v>標準理学療法学　専門分野　運動療法学　総論　第６版</v>
          </cell>
        </row>
        <row r="39">
          <cell r="A39">
            <v>36</v>
          </cell>
          <cell r="B39" t="str">
            <v>い</v>
          </cell>
          <cell r="C39"/>
          <cell r="D39" t="str">
            <v>医学書院</v>
          </cell>
          <cell r="E39" t="str">
            <v>標準理学療法学作業療法学　専門基礎分野　解剖学　第６版</v>
          </cell>
        </row>
        <row r="40">
          <cell r="A40">
            <v>37</v>
          </cell>
          <cell r="B40" t="str">
            <v>い</v>
          </cell>
          <cell r="C40"/>
          <cell r="D40" t="str">
            <v>医学書院</v>
          </cell>
          <cell r="E40" t="str">
            <v>標準理学療法学作業療法学　専門基礎分野　生理学　第５版</v>
          </cell>
        </row>
        <row r="41">
          <cell r="A41">
            <v>38</v>
          </cell>
          <cell r="B41" t="str">
            <v>い</v>
          </cell>
          <cell r="C41"/>
          <cell r="D41" t="str">
            <v>医学書院</v>
          </cell>
          <cell r="E41" t="str">
            <v>標準理学療法学・作業療法学　専門基礎分野　老年学　第５版</v>
          </cell>
        </row>
        <row r="42">
          <cell r="A42">
            <v>39</v>
          </cell>
          <cell r="B42" t="str">
            <v>い</v>
          </cell>
          <cell r="C42"/>
          <cell r="D42" t="str">
            <v>医学書院</v>
          </cell>
          <cell r="E42" t="str">
            <v>標準理学療法学　専門分野　地域理学療法学　第４版</v>
          </cell>
        </row>
        <row r="43">
          <cell r="A43">
            <v>40</v>
          </cell>
          <cell r="B43" t="str">
            <v>い</v>
          </cell>
          <cell r="C43"/>
          <cell r="D43" t="str">
            <v>医学書院</v>
          </cell>
          <cell r="E43" t="str">
            <v>標準理学療法学　専門分野　内部障害理学療法学　第２版</v>
          </cell>
        </row>
        <row r="44">
          <cell r="A44">
            <v>41</v>
          </cell>
          <cell r="B44" t="str">
            <v>い</v>
          </cell>
          <cell r="C44"/>
          <cell r="D44" t="str">
            <v>医学書院</v>
          </cell>
          <cell r="E44" t="str">
            <v>標準理学療法学　専門分野　日常生活活動学・生活環境学　第５版</v>
          </cell>
        </row>
        <row r="45">
          <cell r="A45">
            <v>42</v>
          </cell>
          <cell r="B45" t="str">
            <v>い</v>
          </cell>
          <cell r="C45"/>
          <cell r="D45" t="str">
            <v>医学書院</v>
          </cell>
          <cell r="E45" t="str">
            <v>標準理学療法学　専門分野　理学療法学概説　第１版</v>
          </cell>
        </row>
        <row r="46">
          <cell r="A46">
            <v>43</v>
          </cell>
          <cell r="B46" t="str">
            <v>い</v>
          </cell>
          <cell r="C46"/>
          <cell r="D46" t="str">
            <v>医学書院</v>
          </cell>
          <cell r="E46" t="str">
            <v>標準理学療法学　専門分野　物理療法学　第５版</v>
          </cell>
        </row>
        <row r="47">
          <cell r="A47">
            <v>44</v>
          </cell>
          <cell r="B47" t="str">
            <v>い</v>
          </cell>
          <cell r="C47"/>
          <cell r="D47" t="str">
            <v>医学書院</v>
          </cell>
          <cell r="E47" t="str">
            <v>装具　第３版</v>
          </cell>
        </row>
        <row r="48">
          <cell r="A48">
            <v>45</v>
          </cell>
          <cell r="B48" t="str">
            <v>い</v>
          </cell>
          <cell r="C48" t="str">
            <v>52-7</v>
          </cell>
          <cell r="D48" t="str">
            <v>いかだ社</v>
          </cell>
          <cell r="E48" t="str">
            <v>校庭の雑草観察便利帳-ふしぎが楽しい</v>
          </cell>
        </row>
        <row r="49">
          <cell r="A49">
            <v>46</v>
          </cell>
          <cell r="B49" t="str">
            <v>い</v>
          </cell>
          <cell r="C49"/>
          <cell r="D49" t="str">
            <v>医歯薬出版</v>
          </cell>
          <cell r="E49" t="str">
            <v>PT・OT・STのための一般臨床医学　第３版　</v>
          </cell>
        </row>
        <row r="50">
          <cell r="A50">
            <v>47</v>
          </cell>
          <cell r="B50" t="str">
            <v>い</v>
          </cell>
          <cell r="C50"/>
          <cell r="D50" t="str">
            <v>医歯薬出版</v>
          </cell>
          <cell r="E50" t="str">
            <v>運動学　改訂第３版　</v>
          </cell>
        </row>
        <row r="51">
          <cell r="A51">
            <v>48</v>
          </cell>
          <cell r="B51" t="str">
            <v>い</v>
          </cell>
          <cell r="C51"/>
          <cell r="D51" t="str">
            <v>医歯薬出版</v>
          </cell>
          <cell r="E51" t="str">
            <v>カパンジー機能解剖学　全３巻　第７版</v>
          </cell>
        </row>
        <row r="52">
          <cell r="A52">
            <v>49</v>
          </cell>
          <cell r="B52" t="str">
            <v>い</v>
          </cell>
          <cell r="C52"/>
          <cell r="D52" t="str">
            <v>医歯薬出版</v>
          </cell>
          <cell r="E52" t="str">
            <v>関係法規　2025年版</v>
          </cell>
        </row>
        <row r="53">
          <cell r="A53">
            <v>50</v>
          </cell>
          <cell r="B53" t="str">
            <v>い</v>
          </cell>
          <cell r="C53"/>
          <cell r="D53" t="str">
            <v>医歯薬出版</v>
          </cell>
          <cell r="E53" t="str">
            <v>基礎運動学　第６版</v>
          </cell>
        </row>
        <row r="54">
          <cell r="A54">
            <v>51</v>
          </cell>
          <cell r="B54" t="str">
            <v>い</v>
          </cell>
          <cell r="C54"/>
          <cell r="D54" t="str">
            <v>医歯薬出版</v>
          </cell>
          <cell r="E54" t="str">
            <v>人体の構造と機能解剖学　第２版</v>
          </cell>
        </row>
        <row r="55">
          <cell r="A55">
            <v>52</v>
          </cell>
          <cell r="B55" t="str">
            <v>い</v>
          </cell>
          <cell r="C55"/>
          <cell r="D55" t="str">
            <v>医歯薬出版</v>
          </cell>
          <cell r="E55" t="str">
            <v>人体の構造と機能生理学　第３版</v>
          </cell>
        </row>
        <row r="56">
          <cell r="A56">
            <v>53</v>
          </cell>
          <cell r="B56" t="str">
            <v>い</v>
          </cell>
          <cell r="C56"/>
          <cell r="D56" t="str">
            <v>医歯薬出版</v>
          </cell>
          <cell r="E56" t="str">
            <v>入門リハビリテーション概論　第７版</v>
          </cell>
        </row>
        <row r="57">
          <cell r="A57">
            <v>54</v>
          </cell>
          <cell r="B57" t="str">
            <v>い</v>
          </cell>
          <cell r="C57"/>
          <cell r="D57" t="str">
            <v>医歯薬出版</v>
          </cell>
          <cell r="E57" t="str">
            <v>病理学概論　改訂第３版</v>
          </cell>
        </row>
        <row r="58">
          <cell r="A58">
            <v>55</v>
          </cell>
          <cell r="B58" t="str">
            <v>い</v>
          </cell>
          <cell r="C58"/>
          <cell r="D58" t="str">
            <v>医歯薬出版</v>
          </cell>
          <cell r="E58" t="str">
            <v>リハビリテーションのための神経内科学　第２版</v>
          </cell>
        </row>
        <row r="59">
          <cell r="A59">
            <v>56</v>
          </cell>
          <cell r="B59" t="str">
            <v>い</v>
          </cell>
          <cell r="C59"/>
          <cell r="D59" t="str">
            <v>医歯薬出版</v>
          </cell>
          <cell r="E59" t="str">
            <v>臨床栄養学実習書</v>
          </cell>
        </row>
        <row r="60">
          <cell r="A60">
            <v>57</v>
          </cell>
          <cell r="B60" t="str">
            <v>い</v>
          </cell>
          <cell r="C60"/>
          <cell r="D60" t="str">
            <v>医歯薬出版</v>
          </cell>
          <cell r="E60" t="str">
            <v>解剖学（臨床検査学講座）</v>
          </cell>
        </row>
        <row r="61">
          <cell r="A61">
            <v>58</v>
          </cell>
          <cell r="B61" t="str">
            <v>い</v>
          </cell>
          <cell r="C61"/>
          <cell r="D61" t="str">
            <v>医歯薬出版</v>
          </cell>
          <cell r="E61" t="str">
            <v>社会保障制度と柔道整復師の職業倫理</v>
          </cell>
        </row>
        <row r="62">
          <cell r="A62">
            <v>59</v>
          </cell>
          <cell r="B62" t="str">
            <v>い</v>
          </cell>
          <cell r="C62"/>
          <cell r="D62" t="str">
            <v>医歯薬出版</v>
          </cell>
          <cell r="E62" t="str">
            <v>競技者の外傷予防</v>
          </cell>
        </row>
        <row r="63">
          <cell r="A63">
            <v>60</v>
          </cell>
          <cell r="B63" t="str">
            <v>い</v>
          </cell>
          <cell r="C63"/>
          <cell r="D63" t="str">
            <v>医歯薬出版</v>
          </cell>
          <cell r="E63" t="str">
            <v>会話例とワークで学ぶ　理学療法コミュニケーション論　第１版</v>
          </cell>
        </row>
        <row r="64">
          <cell r="A64">
            <v>61</v>
          </cell>
          <cell r="B64" t="str">
            <v>い</v>
          </cell>
          <cell r="C64"/>
          <cell r="D64" t="str">
            <v>医歯薬出版</v>
          </cell>
          <cell r="E64" t="str">
            <v>リハベーシック　生化学・栄養学　第２版</v>
          </cell>
        </row>
        <row r="65">
          <cell r="A65">
            <v>62</v>
          </cell>
          <cell r="B65" t="str">
            <v>い</v>
          </cell>
          <cell r="C65"/>
          <cell r="D65" t="str">
            <v>医歯薬出版</v>
          </cell>
          <cell r="E65" t="str">
            <v>リハベーシック　薬理学・臨床薬理学　第２版</v>
          </cell>
        </row>
        <row r="66">
          <cell r="A66">
            <v>63</v>
          </cell>
          <cell r="B66" t="str">
            <v>い</v>
          </cell>
          <cell r="C66"/>
          <cell r="D66" t="str">
            <v>医歯薬出版</v>
          </cell>
          <cell r="E66" t="str">
            <v>一般臨床医学　改訂第３版</v>
          </cell>
        </row>
        <row r="67">
          <cell r="A67">
            <v>64</v>
          </cell>
          <cell r="B67" t="str">
            <v>い</v>
          </cell>
          <cell r="C67"/>
          <cell r="D67" t="str">
            <v>医歯薬出版</v>
          </cell>
          <cell r="E67" t="str">
            <v>解剖学　改訂第２版</v>
          </cell>
        </row>
        <row r="68">
          <cell r="A68">
            <v>65</v>
          </cell>
          <cell r="B68" t="str">
            <v>い</v>
          </cell>
          <cell r="C68"/>
          <cell r="D68" t="str">
            <v>医道の日本社</v>
          </cell>
          <cell r="E68" t="str">
            <v>医療と社会　</v>
          </cell>
        </row>
        <row r="69">
          <cell r="A69">
            <v>66</v>
          </cell>
          <cell r="B69" t="str">
            <v>い</v>
          </cell>
          <cell r="C69"/>
          <cell r="D69" t="str">
            <v>医道の日本社</v>
          </cell>
          <cell r="E69" t="str">
            <v>医療と社会　第７版</v>
          </cell>
        </row>
        <row r="70">
          <cell r="A70">
            <v>67</v>
          </cell>
          <cell r="B70" t="str">
            <v>い</v>
          </cell>
          <cell r="C70"/>
          <cell r="D70" t="str">
            <v>医道の日本社</v>
          </cell>
          <cell r="E70" t="str">
            <v>【改訂版】鍼灸臨床における医療面接</v>
          </cell>
        </row>
        <row r="71">
          <cell r="A71">
            <v>68</v>
          </cell>
          <cell r="B71" t="str">
            <v>い</v>
          </cell>
          <cell r="C71"/>
          <cell r="D71" t="str">
            <v>医道の日本社</v>
          </cell>
          <cell r="E71" t="str">
            <v>【拡大版】鍼灸臨床における医療面接（B５版）（改訂版）</v>
          </cell>
        </row>
        <row r="72">
          <cell r="A72">
            <v>69</v>
          </cell>
          <cell r="B72" t="str">
            <v>い</v>
          </cell>
          <cell r="C72"/>
          <cell r="D72" t="str">
            <v>医道の日本社</v>
          </cell>
          <cell r="E72" t="str">
            <v>新版経絡経穴概論　第２版</v>
          </cell>
        </row>
        <row r="73">
          <cell r="A73">
            <v>70</v>
          </cell>
          <cell r="B73" t="str">
            <v>い</v>
          </cell>
          <cell r="C73"/>
          <cell r="D73" t="str">
            <v>医道の日本社</v>
          </cell>
          <cell r="E73" t="str">
            <v>新版経絡経穴概論　</v>
          </cell>
        </row>
        <row r="74">
          <cell r="A74">
            <v>71</v>
          </cell>
          <cell r="B74" t="str">
            <v>い</v>
          </cell>
          <cell r="C74"/>
          <cell r="D74" t="str">
            <v>医道の日本社</v>
          </cell>
          <cell r="E74" t="str">
            <v>東洋医学臨床論（あん摩マッサージ指圧編）　初版</v>
          </cell>
        </row>
        <row r="75">
          <cell r="A75">
            <v>72</v>
          </cell>
          <cell r="B75" t="str">
            <v>い</v>
          </cell>
          <cell r="C75"/>
          <cell r="D75" t="str">
            <v>医道の日本社</v>
          </cell>
          <cell r="E75" t="str">
            <v>東洋医学臨床論（はりきゅう編）　初版</v>
          </cell>
        </row>
        <row r="76">
          <cell r="A76">
            <v>73</v>
          </cell>
          <cell r="B76" t="str">
            <v>い</v>
          </cell>
          <cell r="C76"/>
          <cell r="D76" t="str">
            <v>医道の日本社</v>
          </cell>
          <cell r="E76" t="str">
            <v>はりきゅう理論　改訂第３版</v>
          </cell>
        </row>
        <row r="77">
          <cell r="A77">
            <v>74</v>
          </cell>
          <cell r="B77" t="str">
            <v>い</v>
          </cell>
          <cell r="C77" t="str">
            <v>52-4</v>
          </cell>
          <cell r="D77" t="str">
            <v>教養池田</v>
          </cell>
          <cell r="E77" t="str">
            <v>パンづくりに困ったら読む本</v>
          </cell>
        </row>
        <row r="78">
          <cell r="A78">
            <v>75</v>
          </cell>
          <cell r="B78" t="str">
            <v>い</v>
          </cell>
          <cell r="C78" t="str">
            <v>02-1</v>
          </cell>
          <cell r="D78" t="str">
            <v>岩崎書店</v>
          </cell>
          <cell r="E78" t="str">
            <v>五味太郎のことわざえほんシリーズ（全２巻）</v>
          </cell>
        </row>
        <row r="79">
          <cell r="A79">
            <v>76</v>
          </cell>
          <cell r="B79" t="str">
            <v>い</v>
          </cell>
          <cell r="C79" t="str">
            <v>02-1</v>
          </cell>
          <cell r="D79" t="str">
            <v>岩崎書店</v>
          </cell>
          <cell r="E79" t="str">
            <v>知識の絵本　人のからだ</v>
          </cell>
        </row>
        <row r="80">
          <cell r="A80">
            <v>77</v>
          </cell>
          <cell r="B80" t="str">
            <v>い</v>
          </cell>
          <cell r="C80" t="str">
            <v>52-2</v>
          </cell>
          <cell r="D80" t="str">
            <v>岩波書店</v>
          </cell>
          <cell r="E80" t="str">
            <v>だれでもアーティスト</v>
          </cell>
        </row>
        <row r="81">
          <cell r="A81">
            <v>78</v>
          </cell>
          <cell r="B81" t="str">
            <v>い</v>
          </cell>
          <cell r="C81"/>
          <cell r="D81" t="str">
            <v>インプレス</v>
          </cell>
          <cell r="E81" t="str">
            <v>初めてだけど、いっぱいやりたい！Premiere　Pro　よくばり入門　CC対応</v>
          </cell>
        </row>
        <row r="82">
          <cell r="A82">
            <v>79</v>
          </cell>
          <cell r="B82" t="str">
            <v>い</v>
          </cell>
          <cell r="C82"/>
          <cell r="D82" t="str">
            <v>インプレス</v>
          </cell>
          <cell r="E82" t="str">
            <v>できるExcelマクロ＆VBA　Office365/2019/2016/2013/2010対応作業の効率化＆時短に役立つ本</v>
          </cell>
        </row>
        <row r="83">
          <cell r="A83">
            <v>80</v>
          </cell>
          <cell r="B83" t="str">
            <v>い</v>
          </cell>
          <cell r="C83"/>
          <cell r="D83" t="str">
            <v>医学出版社</v>
          </cell>
          <cell r="E83" t="str">
            <v>メディカルスタッフのための救急医学　第１版</v>
          </cell>
        </row>
        <row r="84">
          <cell r="A84">
            <v>81</v>
          </cell>
          <cell r="B84" t="str">
            <v>い</v>
          </cell>
          <cell r="C84"/>
          <cell r="D84" t="str">
            <v>医歯薬出版</v>
          </cell>
          <cell r="E84" t="str">
            <v>PT入門イラストでわかる理学療法概論　第１版</v>
          </cell>
        </row>
        <row r="85">
          <cell r="A85">
            <v>82</v>
          </cell>
          <cell r="B85" t="str">
            <v>い</v>
          </cell>
          <cell r="C85"/>
          <cell r="D85" t="str">
            <v>医歯薬出版</v>
          </cell>
          <cell r="E85" t="str">
            <v>理学療法管理学　第１版</v>
          </cell>
        </row>
        <row r="86">
          <cell r="A86">
            <v>83</v>
          </cell>
          <cell r="B86" t="str">
            <v>い</v>
          </cell>
          <cell r="C86"/>
          <cell r="D86" t="str">
            <v>医道の日本社</v>
          </cell>
          <cell r="E86" t="str">
            <v>医療と社会　第７版（墨字・点字）</v>
          </cell>
        </row>
        <row r="87">
          <cell r="A87">
            <v>84</v>
          </cell>
          <cell r="B87" t="str">
            <v>お</v>
          </cell>
          <cell r="C87" t="str">
            <v>05-3</v>
          </cell>
          <cell r="D87" t="str">
            <v>旺文社</v>
          </cell>
          <cell r="E87" t="str">
            <v>学校では教えてくれない大切なこと（１２）ネットのルール</v>
          </cell>
        </row>
        <row r="88">
          <cell r="A88">
            <v>85</v>
          </cell>
          <cell r="B88" t="str">
            <v>お</v>
          </cell>
          <cell r="C88" t="str">
            <v>55-22</v>
          </cell>
          <cell r="D88" t="str">
            <v>桜雲会</v>
          </cell>
          <cell r="E88" t="str">
            <v>疾病の成り立ちと予防Ⅰ衛生学・公衆衛生学　改訂第９版</v>
          </cell>
        </row>
        <row r="89">
          <cell r="A89">
            <v>86</v>
          </cell>
          <cell r="B89" t="str">
            <v>お</v>
          </cell>
          <cell r="C89" t="str">
            <v>55-22</v>
          </cell>
          <cell r="D89" t="str">
            <v>桜雲会</v>
          </cell>
          <cell r="E89" t="str">
            <v>触察解剖図</v>
          </cell>
        </row>
        <row r="90">
          <cell r="A90">
            <v>87</v>
          </cell>
          <cell r="B90" t="str">
            <v>お</v>
          </cell>
          <cell r="C90" t="str">
            <v>55-22</v>
          </cell>
          <cell r="D90" t="str">
            <v>桜雲会</v>
          </cell>
          <cell r="E90" t="str">
            <v>触察図譜シリーズ　病理学</v>
          </cell>
        </row>
        <row r="91">
          <cell r="A91">
            <v>88</v>
          </cell>
          <cell r="B91" t="str">
            <v>お</v>
          </cell>
          <cell r="C91" t="str">
            <v>55-22</v>
          </cell>
          <cell r="D91" t="str">
            <v>桜雲会</v>
          </cell>
          <cell r="E91" t="str">
            <v>触察図譜２　病理学（墨字・点字）</v>
          </cell>
        </row>
        <row r="92">
          <cell r="A92">
            <v>89</v>
          </cell>
          <cell r="B92" t="str">
            <v>お</v>
          </cell>
          <cell r="C92" t="str">
            <v>14-3</v>
          </cell>
          <cell r="D92" t="str">
            <v>育成会</v>
          </cell>
          <cell r="E92" t="str">
            <v>ホームヘルパー養成講座テキスト（３級課程）</v>
          </cell>
        </row>
        <row r="93">
          <cell r="A93">
            <v>90</v>
          </cell>
          <cell r="B93" t="str">
            <v>お</v>
          </cell>
          <cell r="C93" t="str">
            <v>14-3</v>
          </cell>
          <cell r="D93" t="str">
            <v>育成会</v>
          </cell>
          <cell r="E93" t="str">
            <v>自立生活ハンドブック16　性・say・生</v>
          </cell>
        </row>
        <row r="94">
          <cell r="A94">
            <v>91</v>
          </cell>
          <cell r="B94" t="str">
            <v>お</v>
          </cell>
          <cell r="C94" t="str">
            <v>14-3</v>
          </cell>
          <cell r="D94" t="str">
            <v>育成会</v>
          </cell>
          <cell r="E94" t="str">
            <v>自立生活ハンドブック11　ひとりだち（改訂版）</v>
          </cell>
        </row>
        <row r="95">
          <cell r="A95">
            <v>92</v>
          </cell>
          <cell r="B95" t="str">
            <v>お</v>
          </cell>
          <cell r="C95" t="str">
            <v>14-3</v>
          </cell>
          <cell r="D95" t="str">
            <v>育成会</v>
          </cell>
          <cell r="E95" t="str">
            <v>自立生活ハンドブック５　ぼなぺてぃー</v>
          </cell>
        </row>
        <row r="96">
          <cell r="A96">
            <v>93</v>
          </cell>
          <cell r="B96" t="str">
            <v>お</v>
          </cell>
          <cell r="C96" t="str">
            <v>14-3</v>
          </cell>
          <cell r="D96" t="str">
            <v>育成会</v>
          </cell>
          <cell r="E96" t="str">
            <v>自立生活ハンドブック４　からだ！！げんき！？</v>
          </cell>
        </row>
        <row r="97">
          <cell r="A97">
            <v>94</v>
          </cell>
          <cell r="B97" t="str">
            <v>お</v>
          </cell>
          <cell r="C97"/>
          <cell r="D97" t="str">
            <v>岡山ライトハウス</v>
          </cell>
          <cell r="E97" t="str">
            <v>あはき師　　国家試験全科総まとめ　改訂第５版　第１巻</v>
          </cell>
        </row>
        <row r="98">
          <cell r="A98">
            <v>95</v>
          </cell>
          <cell r="B98" t="str">
            <v>お</v>
          </cell>
          <cell r="C98"/>
          <cell r="D98" t="str">
            <v>岡山ライトハウス</v>
          </cell>
          <cell r="E98" t="str">
            <v>あはき師　　国家試験全科総まとめ　改訂第５版　第２巻</v>
          </cell>
        </row>
        <row r="99">
          <cell r="A99">
            <v>96</v>
          </cell>
          <cell r="B99" t="str">
            <v>お</v>
          </cell>
          <cell r="C99"/>
          <cell r="D99" t="str">
            <v>岡山ライトハウス</v>
          </cell>
          <cell r="E99" t="str">
            <v>あはき師　　国家試験全科総まとめ　改訂第５版　第３巻</v>
          </cell>
        </row>
        <row r="100">
          <cell r="A100">
            <v>97</v>
          </cell>
          <cell r="B100" t="str">
            <v>お</v>
          </cell>
          <cell r="C100"/>
          <cell r="D100" t="str">
            <v>岡山ライトハウス</v>
          </cell>
          <cell r="E100" t="str">
            <v>あはき師　　国家試験全科総まとめ　改訂第５版　第４巻</v>
          </cell>
        </row>
        <row r="101">
          <cell r="A101">
            <v>98</v>
          </cell>
          <cell r="B101" t="str">
            <v>お</v>
          </cell>
          <cell r="C101"/>
          <cell r="D101" t="str">
            <v>岡山ライトハウス</v>
          </cell>
          <cell r="E101" t="str">
            <v>あはき師　　国家試験全科総まとめ　改訂第５版　第５巻</v>
          </cell>
        </row>
        <row r="102">
          <cell r="A102">
            <v>99</v>
          </cell>
          <cell r="B102" t="str">
            <v>お</v>
          </cell>
          <cell r="C102"/>
          <cell r="D102" t="str">
            <v>岡山ライトハウス</v>
          </cell>
          <cell r="E102" t="str">
            <v>あん摩マッサージ指圧師　国家試験全科総まとめ　改訂第４版　第１巻</v>
          </cell>
        </row>
        <row r="103">
          <cell r="A103">
            <v>100</v>
          </cell>
          <cell r="B103" t="str">
            <v>お</v>
          </cell>
          <cell r="C103"/>
          <cell r="D103" t="str">
            <v>岡山ライトハウス</v>
          </cell>
          <cell r="E103" t="str">
            <v>あん摩マッサージ指圧師　国家試験全科総まとめ　改訂第４版　第２巻</v>
          </cell>
        </row>
        <row r="104">
          <cell r="A104">
            <v>101</v>
          </cell>
          <cell r="B104" t="str">
            <v>お</v>
          </cell>
          <cell r="C104"/>
          <cell r="D104" t="str">
            <v>岡山ライトハウス</v>
          </cell>
          <cell r="E104" t="str">
            <v>あん摩マッサージ指圧師　国家試験全科総まとめ　改訂第４版　第３巻</v>
          </cell>
        </row>
        <row r="105">
          <cell r="A105">
            <v>102</v>
          </cell>
          <cell r="B105" t="str">
            <v>お</v>
          </cell>
          <cell r="C105"/>
          <cell r="D105" t="str">
            <v>岡山ライトハウス</v>
          </cell>
          <cell r="E105" t="str">
            <v>あん摩マッサージ指圧師　国家試験全科総まとめ　改訂第４版　第４巻</v>
          </cell>
        </row>
        <row r="106">
          <cell r="A106">
            <v>103</v>
          </cell>
          <cell r="B106" t="str">
            <v>お</v>
          </cell>
          <cell r="C106"/>
          <cell r="D106" t="str">
            <v>岡山ライトハウス</v>
          </cell>
          <cell r="E106" t="str">
            <v>医療と社会　改訂第８版</v>
          </cell>
        </row>
        <row r="107">
          <cell r="A107">
            <v>104</v>
          </cell>
          <cell r="B107" t="str">
            <v>お</v>
          </cell>
          <cell r="C107"/>
          <cell r="D107" t="str">
            <v>岡山ライトハウス</v>
          </cell>
          <cell r="E107" t="str">
            <v>基礎理療学Ⅲ　理療理論　改訂第１０版　（墨字・点字・音声）　</v>
          </cell>
        </row>
        <row r="108">
          <cell r="A108">
            <v>105</v>
          </cell>
          <cell r="B108" t="str">
            <v>お</v>
          </cell>
          <cell r="C108"/>
          <cell r="D108" t="str">
            <v>岡山ライトハウス</v>
          </cell>
          <cell r="E108" t="str">
            <v>コミュニケーション概論‐医療面接を目指して‐　改訂第３版</v>
          </cell>
        </row>
        <row r="109">
          <cell r="A109">
            <v>106</v>
          </cell>
          <cell r="B109" t="str">
            <v>お</v>
          </cell>
          <cell r="C109"/>
          <cell r="D109" t="str">
            <v>岡山ライトハウス</v>
          </cell>
          <cell r="E109" t="str">
            <v>疾病の成り立ちと予防Ⅱ　病理学概論　改訂第７版</v>
          </cell>
        </row>
        <row r="110">
          <cell r="A110">
            <v>107</v>
          </cell>
          <cell r="B110" t="str">
            <v>お</v>
          </cell>
          <cell r="C110"/>
          <cell r="D110" t="str">
            <v>岡山ライトハウス</v>
          </cell>
          <cell r="E110" t="str">
            <v>疾病の成り立ちと予防Ⅱ　病理</v>
          </cell>
        </row>
        <row r="111">
          <cell r="A111">
            <v>108</v>
          </cell>
          <cell r="B111" t="str">
            <v>お</v>
          </cell>
          <cell r="C111"/>
          <cell r="D111" t="str">
            <v>岡山ライトハウス</v>
          </cell>
          <cell r="E111" t="str">
            <v>生活と疾病Ⅰリハビリテーション医学と機能再建（墨字・点字・音声）</v>
          </cell>
        </row>
        <row r="112">
          <cell r="A112">
            <v>109</v>
          </cell>
          <cell r="B112" t="str">
            <v>お</v>
          </cell>
          <cell r="C112"/>
          <cell r="D112" t="str">
            <v>岡山ライトハウス</v>
          </cell>
          <cell r="E112" t="str">
            <v>生活と疾病Ⅱ臨床医学　改訂第４版　（墨字・点字・音声）</v>
          </cell>
        </row>
        <row r="113">
          <cell r="A113">
            <v>110</v>
          </cell>
          <cell r="B113" t="str">
            <v>お</v>
          </cell>
          <cell r="C113"/>
          <cell r="D113" t="str">
            <v>岡山ライトハウス</v>
          </cell>
          <cell r="E113" t="str">
            <v>生活と疾病Ⅱ臨床医学　改訂第５版</v>
          </cell>
        </row>
        <row r="114">
          <cell r="A114">
            <v>111</v>
          </cell>
          <cell r="B114" t="str">
            <v>お</v>
          </cell>
          <cell r="C114"/>
          <cell r="D114" t="str">
            <v>岡山ライトハウス</v>
          </cell>
          <cell r="E114" t="str">
            <v>臨床保健理療　東洋医学臨床論（あん摩マッサージ指圧）　初版　（墨字・点字・音声）</v>
          </cell>
        </row>
        <row r="115">
          <cell r="A115">
            <v>112</v>
          </cell>
          <cell r="B115" t="str">
            <v>お</v>
          </cell>
          <cell r="C115"/>
          <cell r="D115" t="str">
            <v>岡山ライトハウス</v>
          </cell>
          <cell r="E115" t="str">
            <v>臨床保健理療　東洋医学臨床論（あん摩マッサージ指圧）　第２版　（墨字・点字・音声）</v>
          </cell>
        </row>
        <row r="116">
          <cell r="A116">
            <v>113</v>
          </cell>
          <cell r="B116" t="str">
            <v>お</v>
          </cell>
          <cell r="C116"/>
          <cell r="D116" t="str">
            <v>岡山ライトハウス</v>
          </cell>
          <cell r="E116" t="str">
            <v>臨床保健理療　あん摩マッサージ指圧師用東洋医学臨床論　第２版</v>
          </cell>
        </row>
        <row r="117">
          <cell r="A117">
            <v>114</v>
          </cell>
          <cell r="B117" t="str">
            <v>お</v>
          </cell>
          <cell r="C117"/>
          <cell r="D117" t="str">
            <v>岡山ライトハウス</v>
          </cell>
          <cell r="E117" t="str">
            <v>臨床理療学　あはき師用東洋医学臨床論　第２版</v>
          </cell>
        </row>
        <row r="118">
          <cell r="A118">
            <v>115</v>
          </cell>
          <cell r="B118" t="str">
            <v>お</v>
          </cell>
          <cell r="C118"/>
          <cell r="D118" t="str">
            <v>岡山ライトハウス</v>
          </cell>
          <cell r="E118" t="str">
            <v>東洋医学臨床論　（はりきゅう編）　初版　（点字）　</v>
          </cell>
        </row>
        <row r="119">
          <cell r="A119">
            <v>116</v>
          </cell>
          <cell r="B119" t="str">
            <v>お</v>
          </cell>
          <cell r="C119"/>
          <cell r="D119" t="str">
            <v>岡山ライトハウス</v>
          </cell>
          <cell r="E119" t="str">
            <v>東洋医学臨床論　（はりきゅう編）　第６刷　（点字）</v>
          </cell>
        </row>
        <row r="120">
          <cell r="A120">
            <v>117</v>
          </cell>
          <cell r="B120" t="str">
            <v>お</v>
          </cell>
          <cell r="C120"/>
          <cell r="D120" t="str">
            <v>岡山ライトハウス</v>
          </cell>
          <cell r="E120" t="str">
            <v>基礎理療学　新版理療理論</v>
          </cell>
        </row>
        <row r="121">
          <cell r="A121">
            <v>118</v>
          </cell>
          <cell r="B121" t="str">
            <v>お</v>
          </cell>
          <cell r="C121"/>
          <cell r="D121" t="str">
            <v>岡山ライトハウス</v>
          </cell>
          <cell r="E121" t="str">
            <v>基礎理療学Ⅰ　東洋医学概論　改訂第８版</v>
          </cell>
        </row>
        <row r="122">
          <cell r="A122">
            <v>119</v>
          </cell>
          <cell r="B122" t="str">
            <v>お</v>
          </cell>
          <cell r="C122"/>
          <cell r="D122" t="str">
            <v>岡山ライトハウス</v>
          </cell>
          <cell r="E122" t="str">
            <v>東洋医学臨床論（あん摩マッサージ指圧師編）初版（点字）</v>
          </cell>
        </row>
        <row r="123">
          <cell r="A123">
            <v>120</v>
          </cell>
          <cell r="B123" t="str">
            <v>お</v>
          </cell>
          <cell r="C123"/>
          <cell r="D123" t="str">
            <v>岡山ライトハウス</v>
          </cell>
          <cell r="E123" t="str">
            <v>はりきゅう理論　第１５刷（点字）</v>
          </cell>
        </row>
        <row r="124">
          <cell r="A124">
            <v>121</v>
          </cell>
          <cell r="B124" t="str">
            <v>お</v>
          </cell>
          <cell r="C124" t="str">
            <v>55-15</v>
          </cell>
          <cell r="D124" t="str">
            <v>音楽之友社</v>
          </cell>
          <cell r="E124" t="str">
            <v>クラス合唱曲　レッツ・コーラス！</v>
          </cell>
        </row>
        <row r="125">
          <cell r="A125">
            <v>122</v>
          </cell>
          <cell r="B125" t="str">
            <v>お</v>
          </cell>
          <cell r="C125"/>
          <cell r="D125" t="str">
            <v>岡山ライトハウス</v>
          </cell>
          <cell r="E125" t="str">
            <v>基礎理療学Ⅰ　東洋医学概論　改訂第８版　（墨字・点字・音声）　</v>
          </cell>
        </row>
        <row r="126">
          <cell r="A126">
            <v>123</v>
          </cell>
          <cell r="B126" t="str">
            <v>か</v>
          </cell>
          <cell r="C126" t="str">
            <v>56-28</v>
          </cell>
          <cell r="D126" t="str">
            <v>カドカワ</v>
          </cell>
          <cell r="E126" t="str">
            <v>社会人として必要な経済と政治のことが５時間で学べる</v>
          </cell>
        </row>
        <row r="127">
          <cell r="A127">
            <v>124</v>
          </cell>
          <cell r="B127" t="str">
            <v>か</v>
          </cell>
          <cell r="C127" t="str">
            <v>56-28</v>
          </cell>
          <cell r="D127" t="str">
            <v>カドカワ</v>
          </cell>
          <cell r="E127" t="str">
            <v>ゼロから始める　新版　さいほうの基本</v>
          </cell>
        </row>
        <row r="128">
          <cell r="A128">
            <v>125</v>
          </cell>
          <cell r="B128" t="str">
            <v>か</v>
          </cell>
          <cell r="C128" t="str">
            <v>06-1</v>
          </cell>
          <cell r="D128" t="str">
            <v>偕成社</v>
          </cell>
          <cell r="E128" t="str">
            <v>かぞえてみよ　くらべてみよう　ゲームブック　NO.２</v>
          </cell>
        </row>
        <row r="129">
          <cell r="A129">
            <v>126</v>
          </cell>
          <cell r="B129" t="str">
            <v>か</v>
          </cell>
          <cell r="C129" t="str">
            <v>06-1</v>
          </cell>
          <cell r="D129" t="str">
            <v>偕成社</v>
          </cell>
          <cell r="E129" t="str">
            <v>ことばをおぼえる本かず・かたち・いろあいうえお</v>
          </cell>
        </row>
        <row r="130">
          <cell r="A130">
            <v>127</v>
          </cell>
          <cell r="B130" t="str">
            <v>か</v>
          </cell>
          <cell r="C130" t="str">
            <v>06-1</v>
          </cell>
          <cell r="D130" t="str">
            <v>偕成社</v>
          </cell>
          <cell r="E130" t="str">
            <v>算数たんけん（７）わり算わかったよ</v>
          </cell>
        </row>
        <row r="131">
          <cell r="A131">
            <v>128</v>
          </cell>
          <cell r="B131" t="str">
            <v>か</v>
          </cell>
          <cell r="C131" t="str">
            <v>06-4</v>
          </cell>
          <cell r="D131" t="str">
            <v>開隆堂出版</v>
          </cell>
          <cell r="E131" t="str">
            <v>たのしい家庭科　職業・家庭　わたしのくらしに生かす</v>
          </cell>
        </row>
        <row r="132">
          <cell r="A132">
            <v>129</v>
          </cell>
          <cell r="B132" t="str">
            <v>か</v>
          </cell>
          <cell r="C132" t="str">
            <v>06-2</v>
          </cell>
          <cell r="D132" t="str">
            <v>学研</v>
          </cell>
          <cell r="E132" t="str">
            <v>あそびのおうさまずかん たべもの　増補改訂</v>
          </cell>
        </row>
        <row r="133">
          <cell r="A133">
            <v>130</v>
          </cell>
          <cell r="B133" t="str">
            <v>か</v>
          </cell>
          <cell r="C133" t="str">
            <v>06-2</v>
          </cell>
          <cell r="D133" t="str">
            <v>学研</v>
          </cell>
          <cell r="E133" t="str">
            <v>お仕事のマナーとコツ</v>
          </cell>
        </row>
        <row r="134">
          <cell r="A134">
            <v>131</v>
          </cell>
          <cell r="B134" t="str">
            <v>か</v>
          </cell>
          <cell r="C134" t="str">
            <v>06-2</v>
          </cell>
          <cell r="D134" t="str">
            <v>学研</v>
          </cell>
          <cell r="E134" t="str">
            <v>せいかつこどもずかん衣食住</v>
          </cell>
        </row>
        <row r="135">
          <cell r="A135">
            <v>132</v>
          </cell>
          <cell r="B135" t="str">
            <v>か</v>
          </cell>
          <cell r="C135" t="str">
            <v>06-2</v>
          </cell>
          <cell r="D135" t="str">
            <v>学研</v>
          </cell>
          <cell r="E135" t="str">
            <v>中学公民をひとつひとつわかりやすく</v>
          </cell>
        </row>
        <row r="136">
          <cell r="A136">
            <v>133</v>
          </cell>
          <cell r="B136" t="str">
            <v>か</v>
          </cell>
          <cell r="C136" t="str">
            <v>06-2</v>
          </cell>
          <cell r="D136" t="str">
            <v>学研</v>
          </cell>
          <cell r="E136" t="str">
            <v>日本地図の迷宮　改訂版</v>
          </cell>
        </row>
        <row r="137">
          <cell r="A137">
            <v>134</v>
          </cell>
          <cell r="B137" t="str">
            <v>か</v>
          </cell>
          <cell r="C137" t="str">
            <v>06-2</v>
          </cell>
          <cell r="D137" t="str">
            <v>学研</v>
          </cell>
          <cell r="E137" t="str">
            <v>はっけんずかんプチ　からだ</v>
          </cell>
        </row>
        <row r="138">
          <cell r="A138">
            <v>135</v>
          </cell>
          <cell r="B138" t="str">
            <v>か</v>
          </cell>
          <cell r="C138" t="str">
            <v>06-2</v>
          </cell>
          <cell r="D138" t="str">
            <v>学研</v>
          </cell>
          <cell r="E138" t="str">
            <v>読んで見て楽しむ日本地図帳 増補改訂版</v>
          </cell>
        </row>
        <row r="139">
          <cell r="A139">
            <v>136</v>
          </cell>
          <cell r="B139" t="str">
            <v>か</v>
          </cell>
          <cell r="C139" t="str">
            <v>06-2</v>
          </cell>
          <cell r="D139" t="str">
            <v>学研</v>
          </cell>
          <cell r="E139" t="str">
            <v>リハビリテーションビジュアルブック</v>
          </cell>
        </row>
        <row r="140">
          <cell r="A140">
            <v>137</v>
          </cell>
          <cell r="B140" t="str">
            <v>か</v>
          </cell>
          <cell r="C140" t="str">
            <v>06-2</v>
          </cell>
          <cell r="D140" t="str">
            <v>学研</v>
          </cell>
          <cell r="E140" t="str">
            <v>改訂版　DIY木工上達テクニック　技がふえれば木工がさらに楽しくなる！</v>
          </cell>
        </row>
        <row r="141">
          <cell r="A141">
            <v>138</v>
          </cell>
          <cell r="B141" t="str">
            <v>か</v>
          </cell>
          <cell r="C141" t="str">
            <v>06-2</v>
          </cell>
          <cell r="D141" t="str">
            <v>学研</v>
          </cell>
          <cell r="E141" t="str">
            <v>まいにちの中高生のお弁当</v>
          </cell>
        </row>
        <row r="142">
          <cell r="A142">
            <v>139</v>
          </cell>
          <cell r="B142" t="str">
            <v>か</v>
          </cell>
          <cell r="C142" t="str">
            <v>06-2</v>
          </cell>
          <cell r="D142" t="str">
            <v>学研</v>
          </cell>
          <cell r="E142" t="str">
            <v>リハビリテーションビジュアルブック　第２版</v>
          </cell>
        </row>
        <row r="143">
          <cell r="A143">
            <v>140</v>
          </cell>
          <cell r="B143" t="str">
            <v>か</v>
          </cell>
          <cell r="C143" t="str">
            <v>06-2</v>
          </cell>
          <cell r="D143" t="str">
            <v>学研</v>
          </cell>
          <cell r="E143" t="str">
            <v>お菓子な自由研究</v>
          </cell>
        </row>
        <row r="144">
          <cell r="A144">
            <v>141</v>
          </cell>
          <cell r="B144" t="str">
            <v>か</v>
          </cell>
          <cell r="C144" t="str">
            <v>06-2</v>
          </cell>
          <cell r="D144" t="str">
            <v>学研</v>
          </cell>
          <cell r="E144" t="str">
            <v>10分で読めるお話１年生</v>
          </cell>
        </row>
        <row r="145">
          <cell r="A145">
            <v>142</v>
          </cell>
          <cell r="B145" t="str">
            <v>か</v>
          </cell>
          <cell r="C145" t="str">
            <v>06-2</v>
          </cell>
          <cell r="D145" t="str">
            <v>学研</v>
          </cell>
          <cell r="E145" t="str">
            <v>10分で読めるお話２年生</v>
          </cell>
        </row>
        <row r="146">
          <cell r="A146">
            <v>143</v>
          </cell>
          <cell r="B146" t="str">
            <v>か</v>
          </cell>
          <cell r="C146" t="str">
            <v>06-2</v>
          </cell>
          <cell r="D146" t="str">
            <v>学研</v>
          </cell>
          <cell r="E146" t="str">
            <v>改訂新版　基礎からかわるはじめての陶芸</v>
          </cell>
        </row>
        <row r="147">
          <cell r="A147">
            <v>144</v>
          </cell>
          <cell r="B147" t="str">
            <v>か</v>
          </cell>
          <cell r="C147"/>
          <cell r="D147" t="str">
            <v>学研教育出版</v>
          </cell>
          <cell r="E147" t="str">
            <v>絵でわかる小学生の英単語</v>
          </cell>
        </row>
        <row r="148">
          <cell r="A148">
            <v>145</v>
          </cell>
          <cell r="B148" t="str">
            <v>か</v>
          </cell>
          <cell r="C148"/>
          <cell r="D148" t="str">
            <v>角川</v>
          </cell>
          <cell r="E148" t="str">
            <v>新生活便利シリーズさいほうの基本</v>
          </cell>
        </row>
        <row r="149">
          <cell r="A149">
            <v>146</v>
          </cell>
          <cell r="B149" t="str">
            <v>か</v>
          </cell>
          <cell r="C149"/>
          <cell r="D149" t="str">
            <v>金原出版</v>
          </cell>
          <cell r="E149" t="str">
            <v>スポーツ傷害のリハビリテーション　第２版</v>
          </cell>
        </row>
        <row r="150">
          <cell r="A150">
            <v>147</v>
          </cell>
          <cell r="B150" t="str">
            <v>か</v>
          </cell>
          <cell r="C150"/>
          <cell r="D150" t="str">
            <v>金原出版</v>
          </cell>
          <cell r="E150" t="str">
            <v>理学療法評価学　改訂第６版</v>
          </cell>
        </row>
        <row r="151">
          <cell r="A151">
            <v>148</v>
          </cell>
          <cell r="B151" t="str">
            <v>か</v>
          </cell>
          <cell r="C151"/>
          <cell r="D151" t="str">
            <v>金原出版</v>
          </cell>
          <cell r="E151" t="str">
            <v>ＰＴ・ＯTのための画像のみかた　第２版</v>
          </cell>
        </row>
        <row r="152">
          <cell r="A152">
            <v>149</v>
          </cell>
          <cell r="B152" t="str">
            <v>か</v>
          </cell>
          <cell r="C152"/>
          <cell r="D152" t="str">
            <v>株式会社じほう</v>
          </cell>
          <cell r="E152" t="str">
            <v>わかりやすい糖尿病テキスト　第５版</v>
          </cell>
        </row>
        <row r="153">
          <cell r="A153">
            <v>150</v>
          </cell>
          <cell r="B153" t="str">
            <v>か</v>
          </cell>
          <cell r="C153"/>
          <cell r="D153" t="str">
            <v>翰林書房</v>
          </cell>
          <cell r="E153" t="str">
            <v>日本語表現法　改訂版　２１世紀を生きる社会人のたしなみ</v>
          </cell>
        </row>
        <row r="154">
          <cell r="A154">
            <v>151</v>
          </cell>
          <cell r="B154" t="str">
            <v>か</v>
          </cell>
          <cell r="C154" t="str">
            <v>56-13</v>
          </cell>
          <cell r="D154" t="str">
            <v>かもがわ</v>
          </cell>
          <cell r="E154" t="str">
            <v>あたまと心で考えようSSTワークシート自己認知・コミュニケーションスキル編</v>
          </cell>
        </row>
        <row r="155">
          <cell r="A155">
            <v>152</v>
          </cell>
          <cell r="B155" t="str">
            <v>か</v>
          </cell>
          <cell r="C155" t="str">
            <v>56-13</v>
          </cell>
          <cell r="D155" t="str">
            <v>かもがわ</v>
          </cell>
          <cell r="E155" t="str">
            <v>あたまと心で考えようSSTワークシート社会的行動編</v>
          </cell>
        </row>
        <row r="156">
          <cell r="A156">
            <v>153</v>
          </cell>
          <cell r="B156" t="str">
            <v>か</v>
          </cell>
          <cell r="C156" t="str">
            <v>56-13</v>
          </cell>
          <cell r="D156" t="str">
            <v>かもがわ</v>
          </cell>
          <cell r="E156" t="str">
            <v>あたまと心で考えよう　ＳＳＴワークシート　思春期編</v>
          </cell>
        </row>
        <row r="157">
          <cell r="A157">
            <v>154</v>
          </cell>
          <cell r="B157" t="str">
            <v>か</v>
          </cell>
          <cell r="C157" t="str">
            <v>56-13</v>
          </cell>
          <cell r="D157" t="str">
            <v>かもがわ</v>
          </cell>
          <cell r="E157" t="str">
            <v>ポリポリ村のみんしゅしゅぎ</v>
          </cell>
        </row>
        <row r="158">
          <cell r="A158">
            <v>155</v>
          </cell>
          <cell r="B158" t="str">
            <v>か</v>
          </cell>
          <cell r="C158" t="str">
            <v>56-29</v>
          </cell>
          <cell r="D158" t="str">
            <v>かんき出版</v>
          </cell>
          <cell r="E158" t="str">
            <v>ゼロから教えて　接客・接遇</v>
          </cell>
        </row>
        <row r="159">
          <cell r="A159">
            <v>156</v>
          </cell>
          <cell r="B159" t="str">
            <v>か</v>
          </cell>
          <cell r="C159" t="str">
            <v/>
          </cell>
          <cell r="D159" t="str">
            <v>開隆堂出版</v>
          </cell>
          <cell r="E159" t="str">
            <v>私たちの未来　未来の私たち</v>
          </cell>
        </row>
        <row r="160">
          <cell r="A160">
            <v>157</v>
          </cell>
          <cell r="B160" t="str">
            <v>が</v>
          </cell>
          <cell r="C160" t="str">
            <v/>
          </cell>
          <cell r="D160" t="str">
            <v>Gakken</v>
          </cell>
          <cell r="E160" t="str">
            <v>大学入試　小論文をひとつひとつわかりやすく。</v>
          </cell>
        </row>
        <row r="161">
          <cell r="A161">
            <v>158</v>
          </cell>
          <cell r="B161" t="str">
            <v>き</v>
          </cell>
          <cell r="C161" t="str">
            <v>57-26</v>
          </cell>
          <cell r="D161" t="str">
            <v>技術評論社</v>
          </cell>
          <cell r="E161" t="str">
            <v>大きな字でわかりやすい　ワード2013入門</v>
          </cell>
        </row>
        <row r="162">
          <cell r="A162">
            <v>159</v>
          </cell>
          <cell r="B162" t="str">
            <v>き</v>
          </cell>
          <cell r="C162" t="str">
            <v>57-26</v>
          </cell>
          <cell r="D162" t="str">
            <v>技術評論社</v>
          </cell>
          <cell r="E162" t="str">
            <v>例題30+演習問題70でしっかい学ぶExcel標準テキストWindows10/office2016対応版</v>
          </cell>
        </row>
        <row r="163">
          <cell r="A163">
            <v>160</v>
          </cell>
          <cell r="B163" t="str">
            <v>き</v>
          </cell>
          <cell r="C163" t="str">
            <v>57-26</v>
          </cell>
          <cell r="D163" t="str">
            <v>技術評論社</v>
          </cell>
          <cell r="E163" t="str">
            <v>今すぐ使えるかんたんぜったいデキます！ワード＆エクセル超入門</v>
          </cell>
        </row>
        <row r="164">
          <cell r="A164">
            <v>161</v>
          </cell>
          <cell r="B164" t="str">
            <v>き</v>
          </cell>
          <cell r="C164" t="str">
            <v>57-26</v>
          </cell>
          <cell r="D164" t="str">
            <v>技術評論社</v>
          </cell>
          <cell r="E164" t="str">
            <v>今すぐ使えるかんたん　ネットワークのしくみ超入門</v>
          </cell>
        </row>
        <row r="165">
          <cell r="A165">
            <v>162</v>
          </cell>
          <cell r="B165" t="str">
            <v>き</v>
          </cell>
          <cell r="C165" t="str">
            <v>57-26</v>
          </cell>
          <cell r="D165" t="str">
            <v>技術評論社</v>
          </cell>
          <cell r="E165" t="str">
            <v>世界一わかりやすいInDesign　操作とデザインの教科書　cc/cs6対応</v>
          </cell>
        </row>
        <row r="166">
          <cell r="A166">
            <v>163</v>
          </cell>
          <cell r="B166" t="str">
            <v>き</v>
          </cell>
          <cell r="C166" t="str">
            <v>57-26</v>
          </cell>
          <cell r="D166" t="str">
            <v>技術評論社</v>
          </cell>
          <cell r="E166" t="str">
            <v>大きな字で分かりやすい　エクセル2013入門</v>
          </cell>
        </row>
        <row r="167">
          <cell r="A167">
            <v>164</v>
          </cell>
          <cell r="B167" t="str">
            <v>き</v>
          </cell>
          <cell r="C167" t="str">
            <v>57-26</v>
          </cell>
          <cell r="D167" t="str">
            <v>技術評論社</v>
          </cell>
          <cell r="E167" t="str">
            <v>これからはじめるパワーポイントの本</v>
          </cell>
        </row>
        <row r="168">
          <cell r="A168">
            <v>165</v>
          </cell>
          <cell r="B168" t="str">
            <v>き</v>
          </cell>
          <cell r="C168" t="str">
            <v>57-26</v>
          </cell>
          <cell r="D168" t="str">
            <v>技術評論社</v>
          </cell>
          <cell r="E168" t="str">
            <v>やさしくわかるデジタル時代の情報モラル１基本編</v>
          </cell>
        </row>
        <row r="169">
          <cell r="A169">
            <v>166</v>
          </cell>
          <cell r="B169" t="str">
            <v>き</v>
          </cell>
          <cell r="C169" t="str">
            <v>57-26</v>
          </cell>
          <cell r="D169" t="str">
            <v>技術評論社</v>
          </cell>
          <cell r="E169" t="str">
            <v>デザインの学校　これからはじめる Illustrator＆Photoshopの本</v>
          </cell>
        </row>
        <row r="170">
          <cell r="A170">
            <v>167</v>
          </cell>
          <cell r="B170" t="str">
            <v>き</v>
          </cell>
          <cell r="C170" t="str">
            <v>57-26</v>
          </cell>
          <cell r="D170" t="str">
            <v>教育芸術社</v>
          </cell>
          <cell r="E170" t="str">
            <v>TOMORROW４訂版</v>
          </cell>
        </row>
        <row r="171">
          <cell r="A171">
            <v>168</v>
          </cell>
          <cell r="B171" t="str">
            <v>き</v>
          </cell>
          <cell r="C171" t="str">
            <v>57-26</v>
          </cell>
          <cell r="D171" t="str">
            <v>教育芸術社</v>
          </cell>
          <cell r="E171" t="str">
            <v>歌のミュージックランド</v>
          </cell>
        </row>
        <row r="172">
          <cell r="A172">
            <v>169</v>
          </cell>
          <cell r="B172" t="str">
            <v>き</v>
          </cell>
          <cell r="C172" t="str">
            <v>57-26</v>
          </cell>
          <cell r="D172" t="str">
            <v>教育芸術社</v>
          </cell>
          <cell r="E172" t="str">
            <v>５訂版　歌はともだち</v>
          </cell>
        </row>
        <row r="173">
          <cell r="A173">
            <v>170</v>
          </cell>
          <cell r="B173" t="str">
            <v>き</v>
          </cell>
          <cell r="C173"/>
          <cell r="D173" t="str">
            <v>教育実務センター</v>
          </cell>
          <cell r="E173" t="str">
            <v>季節の歌あそび</v>
          </cell>
        </row>
        <row r="174">
          <cell r="A174">
            <v>171</v>
          </cell>
          <cell r="B174" t="str">
            <v>き</v>
          </cell>
          <cell r="C174" t="str">
            <v>57-11</v>
          </cell>
          <cell r="D174" t="str">
            <v>教育図書</v>
          </cell>
          <cell r="E174" t="str">
            <v>トータル・データ　家庭科ガイドブック　資料+成分表　（付録　自立の話、食べ物の話）</v>
          </cell>
        </row>
        <row r="175">
          <cell r="A175">
            <v>172</v>
          </cell>
          <cell r="B175" t="str">
            <v>き</v>
          </cell>
          <cell r="C175" t="str">
            <v>57-11</v>
          </cell>
          <cell r="D175" t="str">
            <v>教育図書</v>
          </cell>
          <cell r="E175" t="str">
            <v>LIFE　おとなガイド　家庭科資料+グラフ式成分表</v>
          </cell>
        </row>
        <row r="176">
          <cell r="A176">
            <v>173</v>
          </cell>
          <cell r="B176" t="str">
            <v>き</v>
          </cell>
          <cell r="C176"/>
          <cell r="D176" t="str">
            <v>協同医書</v>
          </cell>
          <cell r="E176" t="str">
            <v>新・徒手筋力検査法</v>
          </cell>
        </row>
        <row r="177">
          <cell r="A177">
            <v>174</v>
          </cell>
          <cell r="B177" t="str">
            <v>き</v>
          </cell>
          <cell r="C177"/>
          <cell r="D177" t="str">
            <v>協同医書</v>
          </cell>
          <cell r="E177" t="str">
            <v>新・徒手筋力検査法　第１０版</v>
          </cell>
        </row>
        <row r="178">
          <cell r="A178">
            <v>175</v>
          </cell>
          <cell r="B178" t="str">
            <v>き</v>
          </cell>
          <cell r="C178" t="str">
            <v>07-2</v>
          </cell>
          <cell r="D178" t="str">
            <v>金の星社</v>
          </cell>
          <cell r="E178" t="str">
            <v>あいさつ（はじめての絵本たいむ）</v>
          </cell>
        </row>
        <row r="179">
          <cell r="A179">
            <v>176</v>
          </cell>
          <cell r="B179" t="str">
            <v>き</v>
          </cell>
          <cell r="C179" t="str">
            <v>07-2</v>
          </cell>
          <cell r="D179" t="str">
            <v>金の星社</v>
          </cell>
          <cell r="E179" t="str">
            <v>斎藤孝の覚えておきたい日本の行事</v>
          </cell>
        </row>
        <row r="180">
          <cell r="A180">
            <v>177</v>
          </cell>
          <cell r="B180" t="str">
            <v>き</v>
          </cell>
          <cell r="C180" t="str">
            <v>57-11</v>
          </cell>
          <cell r="D180" t="str">
            <v>教育図書</v>
          </cell>
          <cell r="E180" t="str">
            <v>LIFE　おとなガイド　デジタル＋</v>
          </cell>
        </row>
        <row r="181">
          <cell r="A181">
            <v>178</v>
          </cell>
          <cell r="B181" t="str">
            <v>ぎ</v>
          </cell>
          <cell r="C181" t="str">
            <v/>
          </cell>
          <cell r="D181" t="str">
            <v>技術評論社</v>
          </cell>
          <cell r="E181" t="str">
            <v>世界一わかりやすい　InDesign　操作とデザインの教科書　改訂２版</v>
          </cell>
        </row>
        <row r="182">
          <cell r="A182">
            <v>179</v>
          </cell>
          <cell r="B182" t="str">
            <v>ぎ</v>
          </cell>
          <cell r="C182" t="str">
            <v/>
          </cell>
          <cell r="D182" t="str">
            <v>技術評論社</v>
          </cell>
          <cell r="E182" t="str">
            <v>理解するほどおもしろい！ パソコンのしくみがよくわかる本 改訂３版</v>
          </cell>
        </row>
        <row r="183">
          <cell r="A183">
            <v>180</v>
          </cell>
          <cell r="B183" t="str">
            <v>ぎ</v>
          </cell>
          <cell r="C183" t="str">
            <v/>
          </cell>
          <cell r="D183" t="str">
            <v>技術評論社</v>
          </cell>
          <cell r="E183" t="str">
            <v>例題30+演習問題70でしっかり学ぶExcel標準テキスト
Windows10/office2019対応版</v>
          </cell>
        </row>
        <row r="184">
          <cell r="A184">
            <v>181</v>
          </cell>
          <cell r="B184" t="str">
            <v>ぎ</v>
          </cell>
          <cell r="C184" t="str">
            <v/>
          </cell>
          <cell r="D184" t="str">
            <v>技術評論社</v>
          </cell>
          <cell r="E184" t="str">
            <v>例題30＋演習問題70でしっかり学ぶWord標準テキスト　Windows10/office2016対応版</v>
          </cell>
        </row>
        <row r="185">
          <cell r="A185">
            <v>182</v>
          </cell>
          <cell r="B185" t="str">
            <v>く</v>
          </cell>
          <cell r="C185" t="str">
            <v>08-1</v>
          </cell>
          <cell r="D185" t="str">
            <v>くもん出版</v>
          </cell>
          <cell r="E185" t="str">
            <v>時計のみかたが楽しくわかる　くろくまくんのとけいえほん</v>
          </cell>
        </row>
        <row r="186">
          <cell r="A186">
            <v>183</v>
          </cell>
          <cell r="B186" t="str">
            <v>く</v>
          </cell>
          <cell r="C186" t="str">
            <v>08-1</v>
          </cell>
          <cell r="D186" t="str">
            <v>くもん出版</v>
          </cell>
          <cell r="E186" t="str">
            <v>かず・けいさん１　はじめてのすうじ</v>
          </cell>
        </row>
        <row r="187">
          <cell r="A187">
            <v>184</v>
          </cell>
          <cell r="B187" t="str">
            <v>く</v>
          </cell>
          <cell r="C187" t="str">
            <v>58-8</v>
          </cell>
          <cell r="D187" t="str">
            <v>グラフィック社</v>
          </cell>
          <cell r="E187" t="str">
            <v>アートであそぼ　おえかきレッスンわくわくワーク</v>
          </cell>
        </row>
        <row r="188">
          <cell r="A188">
            <v>185</v>
          </cell>
          <cell r="B188" t="str">
            <v>く</v>
          </cell>
          <cell r="C188"/>
          <cell r="D188" t="str">
            <v>クリーンシステム科学研究所</v>
          </cell>
          <cell r="E188" t="str">
            <v>してはいけない！一目でわかる清掃の基本</v>
          </cell>
        </row>
        <row r="189">
          <cell r="A189">
            <v>186</v>
          </cell>
          <cell r="B189" t="str">
            <v>く</v>
          </cell>
          <cell r="C189"/>
          <cell r="D189" t="str">
            <v>クリーンシステム科学研究所</v>
          </cell>
          <cell r="E189" t="str">
            <v>まんがやさしいお掃除教室第1巻</v>
          </cell>
        </row>
        <row r="190">
          <cell r="A190">
            <v>187</v>
          </cell>
          <cell r="B190" t="str">
            <v>け</v>
          </cell>
          <cell r="C190" t="str">
            <v>６２－１３</v>
          </cell>
          <cell r="D190" t="str">
            <v>啓林館</v>
          </cell>
          <cell r="E190" t="str">
            <v>せいかつめいじんブック１１４</v>
          </cell>
        </row>
        <row r="191">
          <cell r="A191">
            <v>188</v>
          </cell>
          <cell r="B191" t="str">
            <v>け</v>
          </cell>
          <cell r="C191"/>
          <cell r="D191" t="str">
            <v>建帛社</v>
          </cell>
          <cell r="E191" t="str">
            <v>食と健康の科学　第３版</v>
          </cell>
        </row>
        <row r="192">
          <cell r="A192">
            <v>189</v>
          </cell>
          <cell r="B192" t="str">
            <v>け</v>
          </cell>
          <cell r="C192"/>
          <cell r="D192" t="str">
            <v>玄光社</v>
          </cell>
          <cell r="E192" t="str">
            <v>新版　映像制作ハンドブック</v>
          </cell>
        </row>
        <row r="193">
          <cell r="A193">
            <v>190</v>
          </cell>
          <cell r="B193" t="str">
            <v>け</v>
          </cell>
          <cell r="C193"/>
          <cell r="D193" t="str">
            <v>経済界</v>
          </cell>
          <cell r="E193" t="str">
            <v>キッチンであそぼ！</v>
          </cell>
        </row>
        <row r="194">
          <cell r="A194">
            <v>191</v>
          </cell>
          <cell r="B194" t="str">
            <v>こ</v>
          </cell>
          <cell r="C194"/>
          <cell r="D194" t="str">
            <v>向学院</v>
          </cell>
          <cell r="E194" t="str">
            <v>丙種危険物取扱者受験教科書</v>
          </cell>
        </row>
        <row r="195">
          <cell r="A195">
            <v>192</v>
          </cell>
          <cell r="B195" t="str">
            <v>こ</v>
          </cell>
          <cell r="C195" t="str">
            <v>10-1</v>
          </cell>
          <cell r="D195" t="str">
            <v>講談社</v>
          </cell>
          <cell r="E195" t="str">
            <v>すてきなひらがな</v>
          </cell>
        </row>
        <row r="196">
          <cell r="A196">
            <v>193</v>
          </cell>
          <cell r="B196" t="str">
            <v>こ</v>
          </cell>
          <cell r="C196" t="str">
            <v>10-1</v>
          </cell>
          <cell r="D196" t="str">
            <v>講談社</v>
          </cell>
          <cell r="E196" t="str">
            <v>にじいろのさかな</v>
          </cell>
        </row>
        <row r="197">
          <cell r="A197">
            <v>194</v>
          </cell>
          <cell r="B197" t="str">
            <v>こ</v>
          </cell>
          <cell r="C197" t="str">
            <v>10-8</v>
          </cell>
          <cell r="D197" t="str">
            <v>合同出版</v>
          </cell>
          <cell r="E197" t="str">
            <v>イラスト版　10歳からの性教育 子どもとマスターする51の性のしくみと命のだいじ</v>
          </cell>
        </row>
        <row r="198">
          <cell r="A198">
            <v>195</v>
          </cell>
          <cell r="B198" t="str">
            <v>こ</v>
          </cell>
          <cell r="C198" t="str">
            <v>10-8</v>
          </cell>
          <cell r="D198" t="str">
            <v>合同出版</v>
          </cell>
          <cell r="E198" t="str">
            <v>イラスト版　からだのしくみとケア 子どもとマスターする58のからだの知識</v>
          </cell>
        </row>
        <row r="199">
          <cell r="A199">
            <v>196</v>
          </cell>
          <cell r="B199" t="str">
            <v>こ</v>
          </cell>
          <cell r="C199" t="str">
            <v>10-8</v>
          </cell>
          <cell r="D199" t="str">
            <v>合同出版</v>
          </cell>
          <cell r="E199" t="str">
            <v>イラスト版　子どものマナー　子どもとマスターする49の生活技術３</v>
          </cell>
        </row>
        <row r="200">
          <cell r="A200">
            <v>197</v>
          </cell>
          <cell r="B200" t="str">
            <v>こ</v>
          </cell>
          <cell r="C200" t="str">
            <v>10-8</v>
          </cell>
          <cell r="D200" t="str">
            <v>合同出版</v>
          </cell>
          <cell r="E200" t="str">
            <v xml:space="preserve">イラスト版　台所のしごと　子どもとマスターする37の調理の知識 </v>
          </cell>
        </row>
        <row r="201">
          <cell r="A201">
            <v>198</v>
          </cell>
          <cell r="B201" t="str">
            <v>こ</v>
          </cell>
          <cell r="C201" t="str">
            <v>10-8</v>
          </cell>
          <cell r="D201" t="str">
            <v>合同出版</v>
          </cell>
          <cell r="E201" t="str">
            <v>イラスト版　子どもとマスターする54の生活技術 修理のこつ</v>
          </cell>
        </row>
        <row r="202">
          <cell r="A202">
            <v>199</v>
          </cell>
          <cell r="B202" t="str">
            <v>こ</v>
          </cell>
          <cell r="C202" t="str">
            <v>10-8</v>
          </cell>
          <cell r="D202" t="str">
            <v>合同出版</v>
          </cell>
          <cell r="E202" t="str">
            <v>イラスト版　気持ちが伝わる言葉の使方　子どもとマスターする49の敬語</v>
          </cell>
        </row>
        <row r="203">
          <cell r="A203">
            <v>200</v>
          </cell>
          <cell r="B203" t="str">
            <v>こ</v>
          </cell>
          <cell r="C203" t="str">
            <v>10-3</v>
          </cell>
          <cell r="D203" t="str">
            <v>国土社</v>
          </cell>
          <cell r="E203" t="str">
            <v>わくわく自由研究工作・観察・実験ブック１</v>
          </cell>
        </row>
        <row r="204">
          <cell r="A204">
            <v>201</v>
          </cell>
          <cell r="B204" t="str">
            <v>こ</v>
          </cell>
          <cell r="C204" t="str">
            <v>10-9</v>
          </cell>
          <cell r="D204" t="str">
            <v>こばと</v>
          </cell>
          <cell r="E204" t="str">
            <v>認知発達教材上級編レベルアップしぜん</v>
          </cell>
        </row>
        <row r="205">
          <cell r="A205">
            <v>202</v>
          </cell>
          <cell r="B205" t="str">
            <v>こ</v>
          </cell>
          <cell r="C205" t="str">
            <v>10-9</v>
          </cell>
          <cell r="D205" t="str">
            <v>こばと</v>
          </cell>
          <cell r="E205" t="str">
            <v>認知発達教材上級編レベルアップせいかつ上・下</v>
          </cell>
        </row>
        <row r="206">
          <cell r="A206">
            <v>203</v>
          </cell>
          <cell r="B206" t="str">
            <v>こ</v>
          </cell>
          <cell r="C206"/>
          <cell r="D206" t="str">
            <v>コミット出版</v>
          </cell>
          <cell r="E206" t="str">
            <v>自分で作る家具！　はじめてのＤＩＹ</v>
          </cell>
        </row>
        <row r="207">
          <cell r="A207">
            <v>204</v>
          </cell>
          <cell r="B207" t="str">
            <v>こ</v>
          </cell>
          <cell r="C207"/>
          <cell r="D207" t="str">
            <v>厚有出版株式会社</v>
          </cell>
          <cell r="E207" t="str">
            <v>はじめての介護入門研修テキスト[受講者用]</v>
          </cell>
        </row>
        <row r="208">
          <cell r="A208">
            <v>205</v>
          </cell>
          <cell r="B208" t="str">
            <v>こ</v>
          </cell>
          <cell r="C208" t="str">
            <v/>
          </cell>
          <cell r="D208" t="str">
            <v>国土社</v>
          </cell>
          <cell r="E208" t="str">
            <v>ルールとマナーを学ぶ　子ども生活図鑑　③地域・社会生活編</v>
          </cell>
        </row>
        <row r="209">
          <cell r="A209">
            <v>206</v>
          </cell>
          <cell r="B209" t="str">
            <v>こ</v>
          </cell>
          <cell r="C209" t="str">
            <v/>
          </cell>
          <cell r="D209" t="str">
            <v>講談社</v>
          </cell>
          <cell r="E209" t="str">
            <v>発達が気になる子の性の話　みんなでいっしょに学びたい</v>
          </cell>
        </row>
        <row r="210">
          <cell r="A210">
            <v>207</v>
          </cell>
          <cell r="B210" t="str">
            <v>さ</v>
          </cell>
          <cell r="C210" t="str">
            <v>11-4</v>
          </cell>
          <cell r="D210" t="str">
            <v>三省堂</v>
          </cell>
          <cell r="E210" t="str">
            <v>こどもマナーとけいご絵じてん</v>
          </cell>
        </row>
        <row r="211">
          <cell r="A211">
            <v>208</v>
          </cell>
          <cell r="B211" t="str">
            <v>さ</v>
          </cell>
          <cell r="C211" t="str">
            <v>11-4</v>
          </cell>
          <cell r="D211" t="str">
            <v>三省堂</v>
          </cell>
          <cell r="E211" t="str">
            <v>こどもきせつぎょうじ絵じてん</v>
          </cell>
        </row>
        <row r="212">
          <cell r="A212">
            <v>209</v>
          </cell>
          <cell r="B212" t="str">
            <v>さ</v>
          </cell>
          <cell r="C212" t="str">
            <v/>
          </cell>
          <cell r="D212" t="str">
            <v>三省堂</v>
          </cell>
          <cell r="E212" t="str">
            <v>三省堂　こども　かずの絵じてん</v>
          </cell>
        </row>
        <row r="213">
          <cell r="A213">
            <v>210</v>
          </cell>
          <cell r="B213" t="str">
            <v>し</v>
          </cell>
          <cell r="C213" t="str">
            <v>62-43</v>
          </cell>
          <cell r="D213" t="str">
            <v>ジアース</v>
          </cell>
          <cell r="E213" t="str">
            <v>知的障害・発達障害の人たちのための見てわかる社会生活ガイド集</v>
          </cell>
        </row>
        <row r="214">
          <cell r="A214">
            <v>211</v>
          </cell>
          <cell r="B214" t="str">
            <v>し</v>
          </cell>
          <cell r="C214" t="str">
            <v>62-43</v>
          </cell>
          <cell r="D214" t="str">
            <v>ジアース</v>
          </cell>
          <cell r="E214" t="str">
            <v>知的障害や発達障害の人たちのための新・見てわかるビジネスマナー集</v>
          </cell>
        </row>
        <row r="215">
          <cell r="A215">
            <v>212</v>
          </cell>
          <cell r="B215" t="str">
            <v>し</v>
          </cell>
          <cell r="C215" t="str">
            <v>62-43</v>
          </cell>
          <cell r="D215" t="str">
            <v>ジアース</v>
          </cell>
          <cell r="E215" t="str">
            <v>知的障害や自閉症の人たちのための見てわかるビジネスマナー集</v>
          </cell>
        </row>
        <row r="216">
          <cell r="A216">
            <v>213</v>
          </cell>
          <cell r="B216" t="str">
            <v>し</v>
          </cell>
          <cell r="C216" t="str">
            <v>62-43</v>
          </cell>
          <cell r="D216" t="str">
            <v>ジアース</v>
          </cell>
          <cell r="E216" t="str">
            <v>キャリアトレーニング事例集１卒業後の社会参加・自立を目指したキャリア教育の充実ビルクリーニング編</v>
          </cell>
        </row>
        <row r="217">
          <cell r="A217">
            <v>214</v>
          </cell>
          <cell r="B217" t="str">
            <v>し</v>
          </cell>
          <cell r="C217" t="str">
            <v>12-10</v>
          </cell>
          <cell r="D217" t="str">
            <v>視覚デザイ</v>
          </cell>
          <cell r="E217" t="str">
            <v>色のえほん</v>
          </cell>
        </row>
        <row r="218">
          <cell r="A218">
            <v>215</v>
          </cell>
          <cell r="B218" t="str">
            <v>し</v>
          </cell>
          <cell r="C218" t="str">
            <v>12-10</v>
          </cell>
          <cell r="D218" t="str">
            <v>視覚デザイ</v>
          </cell>
          <cell r="E218" t="str">
            <v>みみずく・くらふとシリーズ　初めて楽しい陶芸</v>
          </cell>
        </row>
        <row r="219">
          <cell r="A219">
            <v>216</v>
          </cell>
          <cell r="B219" t="str">
            <v>し</v>
          </cell>
          <cell r="C219"/>
          <cell r="D219" t="str">
            <v>実教出版</v>
          </cell>
          <cell r="E219" t="str">
            <v>３０時間でマスターvisual Basic.NET＆Express</v>
          </cell>
        </row>
        <row r="220">
          <cell r="A220">
            <v>217</v>
          </cell>
          <cell r="B220" t="str">
            <v>し</v>
          </cell>
          <cell r="C220"/>
          <cell r="D220" t="str">
            <v>実教出版</v>
          </cell>
          <cell r="E220" t="str">
            <v>３０時間でマスタープレゼンテーション＋PowerPoint　2019</v>
          </cell>
        </row>
        <row r="221">
          <cell r="A221">
            <v>218</v>
          </cell>
          <cell r="B221" t="str">
            <v>し</v>
          </cell>
          <cell r="C221"/>
          <cell r="D221" t="str">
            <v>実教出版</v>
          </cell>
          <cell r="E221" t="str">
            <v>３０時間でマスターword&amp;excel（Windows10対応）</v>
          </cell>
        </row>
        <row r="222">
          <cell r="A222">
            <v>219</v>
          </cell>
          <cell r="B222" t="str">
            <v>し</v>
          </cell>
          <cell r="C222"/>
          <cell r="D222" t="str">
            <v>実教出版</v>
          </cell>
          <cell r="E222" t="str">
            <v>３０時間でマスター　Woｒｄ　2019（Windows10対応）</v>
          </cell>
        </row>
        <row r="223">
          <cell r="A223">
            <v>220</v>
          </cell>
          <cell r="B223" t="str">
            <v>し</v>
          </cell>
          <cell r="C223"/>
          <cell r="D223" t="str">
            <v>実教出版</v>
          </cell>
          <cell r="E223" t="str">
            <v>３０時間でマスター　Excel　2019（Windows10対応）</v>
          </cell>
        </row>
        <row r="224">
          <cell r="A224">
            <v>221</v>
          </cell>
          <cell r="B224" t="str">
            <v>し</v>
          </cell>
          <cell r="C224"/>
          <cell r="D224" t="str">
            <v>実教出版</v>
          </cell>
          <cell r="E224" t="str">
            <v>３０時間でマスター　Windows10　Office2016</v>
          </cell>
        </row>
        <row r="225">
          <cell r="A225">
            <v>222</v>
          </cell>
          <cell r="B225" t="str">
            <v>し</v>
          </cell>
          <cell r="C225"/>
          <cell r="D225" t="str">
            <v>実教出版</v>
          </cell>
          <cell r="E225" t="str">
            <v>３０時間でマスター　Access2013</v>
          </cell>
        </row>
        <row r="226">
          <cell r="A226">
            <v>223</v>
          </cell>
          <cell r="B226" t="str">
            <v>し</v>
          </cell>
          <cell r="C226"/>
          <cell r="D226" t="str">
            <v>実教出版</v>
          </cell>
          <cell r="E226" t="str">
            <v>３０時間アカデミック情報リテラシーoffice2016</v>
          </cell>
        </row>
        <row r="227">
          <cell r="A227">
            <v>224</v>
          </cell>
          <cell r="B227" t="str">
            <v>し</v>
          </cell>
          <cell r="C227"/>
          <cell r="D227" t="str">
            <v>実教出版</v>
          </cell>
          <cell r="E227" t="str">
            <v>３０時間アカデミック　Office2019</v>
          </cell>
        </row>
        <row r="228">
          <cell r="A228">
            <v>225</v>
          </cell>
          <cell r="B228" t="str">
            <v>し</v>
          </cell>
          <cell r="C228"/>
          <cell r="D228" t="str">
            <v>実教出版</v>
          </cell>
          <cell r="E228" t="str">
            <v>６０時間でエキスパート Woｒｄ＆Excel 2007/2010</v>
          </cell>
        </row>
        <row r="229">
          <cell r="A229">
            <v>226</v>
          </cell>
          <cell r="B229" t="str">
            <v>し</v>
          </cell>
          <cell r="C229"/>
          <cell r="D229" t="str">
            <v>実教出版</v>
          </cell>
          <cell r="E229" t="str">
            <v>CGリテラシー　Photoshop＆Illustrator　CC＋CS6</v>
          </cell>
        </row>
        <row r="230">
          <cell r="A230">
            <v>227</v>
          </cell>
          <cell r="B230" t="str">
            <v>し</v>
          </cell>
          <cell r="C230"/>
          <cell r="D230" t="str">
            <v>実教出版</v>
          </cell>
          <cell r="E230" t="str">
            <v>新版　機械実習1　　測定の基礎・手仕上・鋳造・塑性加工・溶接・切削加工[1]</v>
          </cell>
        </row>
        <row r="231">
          <cell r="A231">
            <v>228</v>
          </cell>
          <cell r="B231" t="str">
            <v>し</v>
          </cell>
          <cell r="C231"/>
          <cell r="D231" t="str">
            <v>実教出版</v>
          </cell>
          <cell r="E231" t="str">
            <v>新版　機械実習2　　切削加工[2]・研削加工・NC工作機械加工　CAD/CAM</v>
          </cell>
        </row>
        <row r="232">
          <cell r="A232">
            <v>229</v>
          </cell>
          <cell r="B232" t="str">
            <v>し</v>
          </cell>
          <cell r="C232"/>
          <cell r="D232" t="str">
            <v>実教出版</v>
          </cell>
          <cell r="E232" t="str">
            <v>新版　機械実習3　　材料試験・熱処理、工作、内燃機関、液体機械、電気電子他</v>
          </cell>
        </row>
        <row r="233">
          <cell r="A233">
            <v>230</v>
          </cell>
          <cell r="B233" t="str">
            <v>し</v>
          </cell>
          <cell r="C233"/>
          <cell r="D233" t="str">
            <v>実教出版</v>
          </cell>
          <cell r="E233" t="str">
            <v>機械実習1　　</v>
          </cell>
        </row>
        <row r="234">
          <cell r="A234">
            <v>231</v>
          </cell>
          <cell r="B234" t="str">
            <v>し</v>
          </cell>
          <cell r="C234"/>
          <cell r="D234" t="str">
            <v>実教出版</v>
          </cell>
          <cell r="E234" t="str">
            <v>機械実習2　　</v>
          </cell>
        </row>
        <row r="235">
          <cell r="A235">
            <v>232</v>
          </cell>
          <cell r="B235" t="str">
            <v>し</v>
          </cell>
          <cell r="C235"/>
          <cell r="D235" t="str">
            <v>実教出版</v>
          </cell>
          <cell r="E235" t="str">
            <v>機械実習3　　</v>
          </cell>
        </row>
        <row r="236">
          <cell r="A236">
            <v>233</v>
          </cell>
          <cell r="B236" t="str">
            <v>し</v>
          </cell>
          <cell r="C236"/>
          <cell r="D236" t="str">
            <v>実教出版</v>
          </cell>
          <cell r="E236" t="str">
            <v>基本マスターフード＆クッキングレシピ＋成分表</v>
          </cell>
        </row>
        <row r="237">
          <cell r="A237">
            <v>234</v>
          </cell>
          <cell r="B237" t="str">
            <v>し</v>
          </cell>
          <cell r="C237"/>
          <cell r="D237" t="str">
            <v>実教出版</v>
          </cell>
          <cell r="E237" t="str">
            <v>最新事例でわかる情報モラル　改訂版</v>
          </cell>
        </row>
        <row r="238">
          <cell r="A238">
            <v>235</v>
          </cell>
          <cell r="B238" t="str">
            <v>し</v>
          </cell>
          <cell r="C238"/>
          <cell r="D238" t="str">
            <v>実教出版</v>
          </cell>
          <cell r="E238" t="str">
            <v>情報books plus!　コンピュータのしくみ</v>
          </cell>
        </row>
        <row r="239">
          <cell r="A239">
            <v>236</v>
          </cell>
          <cell r="B239" t="str">
            <v>し</v>
          </cell>
          <cell r="C239"/>
          <cell r="D239" t="str">
            <v>実教出版</v>
          </cell>
          <cell r="E239" t="str">
            <v>情報Booksplus!　初歩からのネットワーク</v>
          </cell>
        </row>
        <row r="240">
          <cell r="A240">
            <v>237</v>
          </cell>
          <cell r="B240" t="str">
            <v>し</v>
          </cell>
          <cell r="C240"/>
          <cell r="D240" t="str">
            <v>実教出版</v>
          </cell>
          <cell r="E240" t="str">
            <v>生活産業基礎</v>
          </cell>
        </row>
        <row r="241">
          <cell r="A241">
            <v>238</v>
          </cell>
          <cell r="B241" t="str">
            <v>し</v>
          </cell>
          <cell r="C241"/>
          <cell r="D241" t="str">
            <v>実教出版</v>
          </cell>
          <cell r="E241" t="str">
            <v>チャレンジライセンス　乙種４類危険物取扱者テキスト（新訂版）</v>
          </cell>
        </row>
        <row r="242">
          <cell r="A242">
            <v>239</v>
          </cell>
          <cell r="B242" t="str">
            <v>し</v>
          </cell>
          <cell r="C242"/>
          <cell r="D242" t="str">
            <v>実教出版</v>
          </cell>
          <cell r="E242" t="str">
            <v>調理１</v>
          </cell>
        </row>
        <row r="243">
          <cell r="A243">
            <v>240</v>
          </cell>
          <cell r="B243" t="str">
            <v>し</v>
          </cell>
          <cell r="C243"/>
          <cell r="D243" t="str">
            <v>実教出版</v>
          </cell>
          <cell r="E243" t="str">
            <v>調理２</v>
          </cell>
        </row>
        <row r="244">
          <cell r="A244">
            <v>241</v>
          </cell>
          <cell r="B244" t="str">
            <v>し</v>
          </cell>
          <cell r="C244"/>
          <cell r="D244" t="str">
            <v>実教出版</v>
          </cell>
          <cell r="E244" t="str">
            <v>福祉情報活用</v>
          </cell>
        </row>
        <row r="245">
          <cell r="A245">
            <v>242</v>
          </cell>
          <cell r="B245" t="str">
            <v>し</v>
          </cell>
          <cell r="C245"/>
          <cell r="D245" t="str">
            <v>実教出版</v>
          </cell>
          <cell r="E245" t="str">
            <v>要点と演習　ビジネス能力検定３級</v>
          </cell>
        </row>
        <row r="246">
          <cell r="A246">
            <v>243</v>
          </cell>
          <cell r="B246" t="str">
            <v>し</v>
          </cell>
          <cell r="C246"/>
          <cell r="D246" t="str">
            <v>実教出版</v>
          </cell>
          <cell r="E246" t="str">
            <v>リビングデザイン</v>
          </cell>
        </row>
        <row r="247">
          <cell r="A247">
            <v>244</v>
          </cell>
          <cell r="B247" t="str">
            <v>し</v>
          </cell>
          <cell r="C247"/>
          <cell r="D247" t="str">
            <v>実教出版</v>
          </cell>
          <cell r="E247" t="str">
            <v>精選電気基礎　新訂版</v>
          </cell>
        </row>
        <row r="248">
          <cell r="A248">
            <v>245</v>
          </cell>
          <cell r="B248" t="str">
            <v>し</v>
          </cell>
          <cell r="C248"/>
          <cell r="D248" t="str">
            <v>実教出版</v>
          </cell>
          <cell r="E248" t="str">
            <v>情報テクノロジー</v>
          </cell>
        </row>
        <row r="249">
          <cell r="A249">
            <v>246</v>
          </cell>
          <cell r="B249" t="str">
            <v>し</v>
          </cell>
          <cell r="C249" t="str">
            <v>62-3</v>
          </cell>
          <cell r="D249" t="str">
            <v>集英社</v>
          </cell>
          <cell r="E249" t="str">
            <v>ちびまるこちゃんの音読暗誦教室</v>
          </cell>
        </row>
        <row r="250">
          <cell r="A250">
            <v>247</v>
          </cell>
          <cell r="B250" t="str">
            <v>し</v>
          </cell>
          <cell r="C250" t="str">
            <v>62-3</v>
          </cell>
          <cell r="D250" t="str">
            <v>集英社</v>
          </cell>
          <cell r="E250" t="str">
            <v>ちびまるこちゃんの敬語教室</v>
          </cell>
        </row>
        <row r="251">
          <cell r="A251">
            <v>248</v>
          </cell>
          <cell r="B251" t="str">
            <v>し</v>
          </cell>
          <cell r="C251" t="str">
            <v>62-7</v>
          </cell>
          <cell r="D251" t="str">
            <v>秀学社</v>
          </cell>
          <cell r="E251" t="str">
            <v>WATCH２　イマジネーションの旅</v>
          </cell>
        </row>
        <row r="252">
          <cell r="A252">
            <v>249</v>
          </cell>
          <cell r="B252" t="str">
            <v>し</v>
          </cell>
          <cell r="C252" t="str">
            <v>62-7</v>
          </cell>
          <cell r="D252" t="str">
            <v>秀学社</v>
          </cell>
          <cell r="E252" t="str">
            <v>美術資料　大阪府版</v>
          </cell>
        </row>
        <row r="253">
          <cell r="A253">
            <v>250</v>
          </cell>
          <cell r="B253" t="str">
            <v>し</v>
          </cell>
          <cell r="C253"/>
          <cell r="D253" t="str">
            <v>受験研究社</v>
          </cell>
          <cell r="E253" t="str">
            <v>なるほど！理科図録</v>
          </cell>
        </row>
        <row r="254">
          <cell r="A254">
            <v>251</v>
          </cell>
          <cell r="B254" t="str">
            <v>し</v>
          </cell>
          <cell r="C254" t="str">
            <v>62-8</v>
          </cell>
          <cell r="D254" t="str">
            <v>主婦と生活</v>
          </cell>
          <cell r="E254" t="str">
            <v>幸せ！一人暮らし完全サポートBOOK</v>
          </cell>
        </row>
        <row r="255">
          <cell r="A255">
            <v>252</v>
          </cell>
          <cell r="B255" t="str">
            <v>し</v>
          </cell>
          <cell r="C255" t="str">
            <v>62-8</v>
          </cell>
          <cell r="D255" t="str">
            <v>主婦と生活</v>
          </cell>
          <cell r="E255" t="str">
            <v>見てわかるビジネスマナー集</v>
          </cell>
        </row>
        <row r="256">
          <cell r="A256">
            <v>253</v>
          </cell>
          <cell r="B256" t="str">
            <v>し</v>
          </cell>
          <cell r="C256" t="str">
            <v>62-12</v>
          </cell>
          <cell r="D256" t="str">
            <v>主婦の友社</v>
          </cell>
          <cell r="E256" t="str">
            <v>はじめての花づくり</v>
          </cell>
        </row>
        <row r="257">
          <cell r="A257">
            <v>254</v>
          </cell>
          <cell r="B257" t="str">
            <v>し</v>
          </cell>
          <cell r="C257" t="str">
            <v>62-12</v>
          </cell>
          <cell r="D257" t="str">
            <v>主婦の友社</v>
          </cell>
          <cell r="E257" t="str">
            <v>はじめてのおもしろ理科実験＆工作</v>
          </cell>
        </row>
        <row r="258">
          <cell r="A258">
            <v>255</v>
          </cell>
          <cell r="B258" t="str">
            <v>し</v>
          </cell>
          <cell r="C258" t="str">
            <v>12-2</v>
          </cell>
          <cell r="D258" t="str">
            <v>小学館</v>
          </cell>
          <cell r="E258" t="str">
            <v>科学の実験～あそび・工作・手品～</v>
          </cell>
        </row>
        <row r="259">
          <cell r="A259">
            <v>256</v>
          </cell>
          <cell r="B259" t="str">
            <v>し</v>
          </cell>
          <cell r="C259" t="str">
            <v>12-2</v>
          </cell>
          <cell r="D259" t="str">
            <v>小学館</v>
          </cell>
          <cell r="E259" t="str">
            <v>きせつの行事あそび</v>
          </cell>
        </row>
        <row r="260">
          <cell r="A260">
            <v>257</v>
          </cell>
          <cell r="B260" t="str">
            <v>し</v>
          </cell>
          <cell r="C260" t="str">
            <v>12-2</v>
          </cell>
          <cell r="D260" t="str">
            <v>小学館</v>
          </cell>
          <cell r="E260" t="str">
            <v>なぜ？どうして？科学の不思議</v>
          </cell>
        </row>
        <row r="261">
          <cell r="A261">
            <v>258</v>
          </cell>
          <cell r="B261" t="str">
            <v>し</v>
          </cell>
          <cell r="C261" t="str">
            <v>12-2</v>
          </cell>
          <cell r="D261" t="str">
            <v>小学館</v>
          </cell>
          <cell r="E261" t="str">
            <v>本物の大きさ絵本原寸大すいぞく館</v>
          </cell>
        </row>
        <row r="262">
          <cell r="A262">
            <v>259</v>
          </cell>
          <cell r="B262" t="str">
            <v>し</v>
          </cell>
          <cell r="C262" t="str">
            <v>12-2</v>
          </cell>
          <cell r="D262" t="str">
            <v>小学館</v>
          </cell>
          <cell r="E262" t="str">
            <v>楽しく遊ぶ学ぶ　せいかつ図鑑</v>
          </cell>
        </row>
        <row r="263">
          <cell r="A263">
            <v>260</v>
          </cell>
          <cell r="B263" t="str">
            <v>し</v>
          </cell>
          <cell r="C263" t="str">
            <v>12-2</v>
          </cell>
          <cell r="D263" t="str">
            <v>小学館</v>
          </cell>
          <cell r="E263" t="str">
            <v>にほんのマナー　えほん</v>
          </cell>
        </row>
        <row r="264">
          <cell r="A264">
            <v>261</v>
          </cell>
          <cell r="B264" t="str">
            <v>し</v>
          </cell>
          <cell r="C264" t="str">
            <v>12-2</v>
          </cell>
          <cell r="D264" t="str">
            <v>小学館</v>
          </cell>
          <cell r="E264" t="str">
            <v>マンガでわかるよのなかのルール</v>
          </cell>
        </row>
        <row r="265">
          <cell r="A265">
            <v>262</v>
          </cell>
          <cell r="B265" t="str">
            <v>し</v>
          </cell>
          <cell r="C265" t="str">
            <v>12-2</v>
          </cell>
          <cell r="D265" t="str">
            <v>小学館</v>
          </cell>
          <cell r="E265" t="str">
            <v>えいごではなそう！ミニオンABCの絵本</v>
          </cell>
        </row>
        <row r="266">
          <cell r="A266">
            <v>263</v>
          </cell>
          <cell r="B266" t="str">
            <v>し</v>
          </cell>
          <cell r="C266" t="str">
            <v>62-4</v>
          </cell>
          <cell r="D266" t="str">
            <v>少年写真新</v>
          </cell>
          <cell r="E266" t="str">
            <v>大切なからだ・こころ</v>
          </cell>
        </row>
        <row r="267">
          <cell r="A267">
            <v>264</v>
          </cell>
          <cell r="B267" t="str">
            <v>し</v>
          </cell>
          <cell r="C267" t="str">
            <v>62-22</v>
          </cell>
          <cell r="D267" t="str">
            <v>新星出版社</v>
          </cell>
          <cell r="E267" t="str">
            <v>イチバン親切な掃除と洗濯の教科書</v>
          </cell>
        </row>
        <row r="268">
          <cell r="A268">
            <v>265</v>
          </cell>
          <cell r="B268" t="str">
            <v>し</v>
          </cell>
          <cell r="C268" t="str">
            <v>62-22</v>
          </cell>
          <cell r="D268" t="str">
            <v>新星出版社</v>
          </cell>
          <cell r="E268" t="str">
            <v>イチバン親切な野菜づくりの教科書</v>
          </cell>
        </row>
        <row r="269">
          <cell r="A269">
            <v>266</v>
          </cell>
          <cell r="B269" t="str">
            <v>し</v>
          </cell>
          <cell r="C269" t="str">
            <v>62-22</v>
          </cell>
          <cell r="D269" t="str">
            <v>新星出版社</v>
          </cell>
          <cell r="E269" t="str">
            <v>イチバン親切な料理の教科書</v>
          </cell>
        </row>
        <row r="270">
          <cell r="A270">
            <v>267</v>
          </cell>
          <cell r="B270" t="str">
            <v>し</v>
          </cell>
          <cell r="C270" t="str">
            <v>62-22</v>
          </cell>
          <cell r="D270" t="str">
            <v>新星出版社</v>
          </cell>
          <cell r="E270" t="str">
            <v>ひとめ目でわかる　料理の教科書　きほん編</v>
          </cell>
        </row>
        <row r="271">
          <cell r="A271">
            <v>268</v>
          </cell>
          <cell r="B271" t="str">
            <v>し</v>
          </cell>
          <cell r="C271" t="str">
            <v>62-22</v>
          </cell>
          <cell r="D271" t="str">
            <v>新星出版社</v>
          </cell>
          <cell r="E271" t="str">
            <v>ひとめ目でわかる　お菓子の教科書　きほん編</v>
          </cell>
        </row>
        <row r="272">
          <cell r="A272">
            <v>269</v>
          </cell>
          <cell r="B272" t="str">
            <v>し</v>
          </cell>
          <cell r="C272" t="str">
            <v>62-22</v>
          </cell>
          <cell r="D272" t="str">
            <v>新星出版社</v>
          </cell>
          <cell r="E272" t="str">
            <v>おいしい野菜を育てましょう！はじめての野菜づくり６０種類</v>
          </cell>
        </row>
        <row r="273">
          <cell r="A273">
            <v>270</v>
          </cell>
          <cell r="B273" t="str">
            <v>し</v>
          </cell>
          <cell r="C273" t="str">
            <v>62-22</v>
          </cell>
          <cell r="D273" t="str">
            <v>新星出版社</v>
          </cell>
          <cell r="E273" t="str">
            <v>徹底図解　パソコンのしくみ　新版</v>
          </cell>
        </row>
        <row r="274">
          <cell r="A274">
            <v>271</v>
          </cell>
          <cell r="B274" t="str">
            <v>し</v>
          </cell>
          <cell r="C274" t="str">
            <v>62-22</v>
          </cell>
          <cell r="D274" t="str">
            <v>新星出版社</v>
          </cell>
          <cell r="E274" t="str">
            <v>イチバン親切なソーイングの教科書</v>
          </cell>
        </row>
        <row r="275">
          <cell r="A275">
            <v>272</v>
          </cell>
          <cell r="B275" t="str">
            <v>し</v>
          </cell>
          <cell r="C275"/>
          <cell r="D275" t="str">
            <v>神陵文庫</v>
          </cell>
          <cell r="E275" t="str">
            <v>はじめての研究法</v>
          </cell>
        </row>
        <row r="276">
          <cell r="A276">
            <v>273</v>
          </cell>
          <cell r="B276" t="str">
            <v>し</v>
          </cell>
          <cell r="C276"/>
          <cell r="D276" t="str">
            <v>神陵文庫</v>
          </cell>
          <cell r="E276" t="str">
            <v>理学療法学テキストＸ生活環境論　第１版</v>
          </cell>
        </row>
        <row r="277">
          <cell r="A277">
            <v>274</v>
          </cell>
          <cell r="B277" t="str">
            <v>し</v>
          </cell>
          <cell r="C277"/>
          <cell r="D277" t="str">
            <v>神陵文庫</v>
          </cell>
          <cell r="E277" t="str">
            <v>理学療法評価法　第３版</v>
          </cell>
        </row>
        <row r="278">
          <cell r="A278">
            <v>275</v>
          </cell>
          <cell r="B278" t="str">
            <v>し</v>
          </cell>
          <cell r="C278"/>
          <cell r="D278" t="str">
            <v>神陵文庫</v>
          </cell>
          <cell r="E278" t="str">
            <v>機能障害科学入門　第１版</v>
          </cell>
        </row>
        <row r="279">
          <cell r="A279">
            <v>276</v>
          </cell>
          <cell r="B279" t="str">
            <v>し</v>
          </cell>
          <cell r="C279"/>
          <cell r="D279" t="str">
            <v>神陵文庫</v>
          </cell>
          <cell r="E279" t="str">
            <v>はじめての研究法　第２版</v>
          </cell>
        </row>
        <row r="280">
          <cell r="A280">
            <v>277</v>
          </cell>
          <cell r="B280" t="str">
            <v>し</v>
          </cell>
          <cell r="C280"/>
          <cell r="D280" t="str">
            <v>翔泳社</v>
          </cell>
          <cell r="E280" t="str">
            <v>対人援助の現場で使える　聴く・伝える・共感する技術　便利帖</v>
          </cell>
        </row>
        <row r="281">
          <cell r="A281">
            <v>278</v>
          </cell>
          <cell r="B281" t="str">
            <v>し</v>
          </cell>
          <cell r="C281"/>
          <cell r="D281" t="str">
            <v>翔泳社</v>
          </cell>
          <cell r="E281" t="str">
            <v>Python1年生　体験してわかる！会話で学べる！プログラミングのしくみ</v>
          </cell>
        </row>
        <row r="282">
          <cell r="A282">
            <v>279</v>
          </cell>
          <cell r="B282" t="str">
            <v>し</v>
          </cell>
          <cell r="C282" t="str">
            <v/>
          </cell>
          <cell r="D282" t="str">
            <v>主婦の友社</v>
          </cell>
          <cell r="E282" t="str">
            <v>新版　はじめての茶の湯</v>
          </cell>
        </row>
        <row r="283">
          <cell r="A283">
            <v>280</v>
          </cell>
          <cell r="B283" t="str">
            <v>じ</v>
          </cell>
          <cell r="C283" t="str">
            <v/>
          </cell>
          <cell r="D283" t="str">
            <v>JTBパブリッシング</v>
          </cell>
          <cell r="E283" t="str">
            <v>るるぶ　地図でよくわかる都道府県大百科</v>
          </cell>
        </row>
        <row r="284">
          <cell r="A284">
            <v>281</v>
          </cell>
          <cell r="B284" t="str">
            <v>じ</v>
          </cell>
          <cell r="C284" t="str">
            <v/>
          </cell>
          <cell r="D284" t="str">
            <v>実教出版</v>
          </cell>
          <cell r="E284" t="str">
            <v>生活と福祉</v>
          </cell>
        </row>
        <row r="285">
          <cell r="A285">
            <v>282</v>
          </cell>
          <cell r="B285" t="str">
            <v>す</v>
          </cell>
          <cell r="C285" t="str">
            <v>63-8</v>
          </cell>
          <cell r="D285" t="str">
            <v>数研出版</v>
          </cell>
          <cell r="E285" t="str">
            <v>まちのしごと日記</v>
          </cell>
        </row>
        <row r="286">
          <cell r="A286">
            <v>283</v>
          </cell>
          <cell r="B286" t="str">
            <v>す</v>
          </cell>
          <cell r="C286" t="str">
            <v>13-2</v>
          </cell>
          <cell r="D286" t="str">
            <v>鈴木出版</v>
          </cell>
          <cell r="E286" t="str">
            <v>ことわざのえほん</v>
          </cell>
        </row>
        <row r="287">
          <cell r="A287">
            <v>284</v>
          </cell>
          <cell r="B287" t="str">
            <v>す</v>
          </cell>
          <cell r="C287" t="str">
            <v>13-2</v>
          </cell>
          <cell r="D287" t="str">
            <v>鈴木出版</v>
          </cell>
          <cell r="E287" t="str">
            <v>こどもヨガソングヨガであそぼう！～アートヨガほぐしあそび</v>
          </cell>
        </row>
        <row r="288">
          <cell r="A288">
            <v>285</v>
          </cell>
          <cell r="B288" t="str">
            <v>せ</v>
          </cell>
          <cell r="C288" t="str">
            <v>64-9</v>
          </cell>
          <cell r="D288" t="str">
            <v>西東社</v>
          </cell>
          <cell r="E288" t="str">
            <v>写真とイラストですぐわかる！安全・やさしい介護術</v>
          </cell>
        </row>
        <row r="289">
          <cell r="A289">
            <v>286</v>
          </cell>
          <cell r="B289" t="str">
            <v>せ</v>
          </cell>
          <cell r="C289" t="str">
            <v>64-9</v>
          </cell>
          <cell r="D289" t="str">
            <v>西東社</v>
          </cell>
          <cell r="E289" t="str">
            <v>プロが教えるはじめての野菜づくり-DVD６０分付き</v>
          </cell>
        </row>
        <row r="290">
          <cell r="A290">
            <v>287</v>
          </cell>
          <cell r="B290" t="str">
            <v>せ</v>
          </cell>
          <cell r="C290" t="str">
            <v>14-4</v>
          </cell>
          <cell r="D290" t="str">
            <v>成美堂出版</v>
          </cell>
          <cell r="E290" t="str">
            <v>目で見てわかる最新介護術</v>
          </cell>
        </row>
        <row r="291">
          <cell r="A291">
            <v>288</v>
          </cell>
          <cell r="B291" t="str">
            <v>せ</v>
          </cell>
          <cell r="C291" t="str">
            <v>14-4</v>
          </cell>
          <cell r="D291" t="str">
            <v>成美堂出版</v>
          </cell>
          <cell r="E291" t="str">
            <v>いちばんわかりやすい家事の基本大事典</v>
          </cell>
        </row>
        <row r="292">
          <cell r="A292">
            <v>289</v>
          </cell>
          <cell r="B292" t="str">
            <v>せ</v>
          </cell>
          <cell r="C292"/>
          <cell r="D292" t="str">
            <v>青春出版社</v>
          </cell>
          <cell r="E292" t="str">
            <v>面白いほど点が取れる！　小論文</v>
          </cell>
        </row>
        <row r="293">
          <cell r="A293">
            <v>290</v>
          </cell>
          <cell r="B293" t="str">
            <v>せ</v>
          </cell>
          <cell r="C293" t="str">
            <v>14-5</v>
          </cell>
          <cell r="D293" t="str">
            <v>世界文化社</v>
          </cell>
          <cell r="E293" t="str">
            <v>うたで楽しむーかけ算九九えほん</v>
          </cell>
        </row>
        <row r="294">
          <cell r="A294">
            <v>291</v>
          </cell>
          <cell r="B294" t="str">
            <v>せ</v>
          </cell>
          <cell r="C294" t="str">
            <v>14-5</v>
          </cell>
          <cell r="D294" t="str">
            <v>世界文化社</v>
          </cell>
          <cell r="E294" t="str">
            <v>はじめてのえいご</v>
          </cell>
        </row>
        <row r="295">
          <cell r="A295">
            <v>292</v>
          </cell>
          <cell r="B295" t="str">
            <v>せ</v>
          </cell>
          <cell r="C295" t="str">
            <v>14-5</v>
          </cell>
          <cell r="D295" t="str">
            <v>世界文化社</v>
          </cell>
          <cell r="E295" t="str">
            <v>はじめての日本知事絵本</v>
          </cell>
        </row>
        <row r="296">
          <cell r="A296">
            <v>293</v>
          </cell>
          <cell r="B296" t="str">
            <v>せ</v>
          </cell>
          <cell r="C296"/>
          <cell r="D296" t="str">
            <v>星湖舎</v>
          </cell>
          <cell r="E296" t="str">
            <v>エル・チャレンジ　清掃技能テスト</v>
          </cell>
        </row>
        <row r="297">
          <cell r="A297">
            <v>294</v>
          </cell>
          <cell r="B297" t="str">
            <v>そ</v>
          </cell>
          <cell r="C297" t="str">
            <v>15-3</v>
          </cell>
          <cell r="D297" t="str">
            <v>草思社</v>
          </cell>
          <cell r="E297" t="str">
            <v>考える力がつく子ども地図帳＜日本＞</v>
          </cell>
        </row>
        <row r="298">
          <cell r="A298">
            <v>295</v>
          </cell>
          <cell r="B298" t="str">
            <v>そ</v>
          </cell>
          <cell r="C298" t="str">
            <v>15-3</v>
          </cell>
          <cell r="D298" t="str">
            <v>草思社</v>
          </cell>
          <cell r="E298" t="str">
            <v>声に出して読みたい日本語</v>
          </cell>
        </row>
        <row r="299">
          <cell r="A299">
            <v>296</v>
          </cell>
          <cell r="B299" t="str">
            <v>そ</v>
          </cell>
          <cell r="C299" t="str">
            <v>15-3</v>
          </cell>
          <cell r="D299" t="str">
            <v>草思社</v>
          </cell>
          <cell r="E299" t="str">
            <v>みんなのためのルールブックあたりまえだけどとても大切なこと</v>
          </cell>
        </row>
        <row r="300">
          <cell r="A300">
            <v>297</v>
          </cell>
          <cell r="B300" t="str">
            <v>そ</v>
          </cell>
          <cell r="C300"/>
          <cell r="D300" t="str">
            <v>ソーテック社</v>
          </cell>
          <cell r="E300" t="str">
            <v>Premiere Pro スーパーリファレンス　cc2017/2015/2014/cc/cs6対応</v>
          </cell>
        </row>
        <row r="301">
          <cell r="A301">
            <v>298</v>
          </cell>
          <cell r="B301" t="str">
            <v>そ</v>
          </cell>
          <cell r="C301"/>
          <cell r="D301" t="str">
            <v>ソーテック社</v>
          </cell>
          <cell r="E301" t="str">
            <v>Premiere Pro スーパーリファレンス　cc2018/2017対応 Windows&amp;MacOS</v>
          </cell>
        </row>
        <row r="302">
          <cell r="A302">
            <v>299</v>
          </cell>
          <cell r="B302" t="str">
            <v>そ</v>
          </cell>
          <cell r="C302"/>
          <cell r="D302" t="str">
            <v>ソシム</v>
          </cell>
          <cell r="E302" t="str">
            <v>InDesignレッスンブック　cc2017/cs6/cs5/cs4対応</v>
          </cell>
        </row>
        <row r="303">
          <cell r="A303">
            <v>300</v>
          </cell>
          <cell r="B303" t="str">
            <v>そ</v>
          </cell>
          <cell r="C303"/>
          <cell r="D303" t="str">
            <v>ソシム</v>
          </cell>
          <cell r="E303" t="str">
            <v>HTML5＆CSS３　レッスンブック</v>
          </cell>
        </row>
        <row r="304">
          <cell r="A304">
            <v>301</v>
          </cell>
          <cell r="B304" t="str">
            <v>た</v>
          </cell>
          <cell r="C304" t="str">
            <v>66-5</v>
          </cell>
          <cell r="D304" t="str">
            <v>大修館書店</v>
          </cell>
          <cell r="E304" t="str">
            <v>ステップアップ高校スポーツ</v>
          </cell>
        </row>
        <row r="305">
          <cell r="A305">
            <v>302</v>
          </cell>
          <cell r="B305" t="str">
            <v>た</v>
          </cell>
          <cell r="C305"/>
          <cell r="D305" t="str">
            <v>ダイヤモンド社</v>
          </cell>
          <cell r="E305" t="str">
            <v>この1冊で一気におさらい　小中学校9年分の算数・数学がわかる本</v>
          </cell>
        </row>
        <row r="306">
          <cell r="A306">
            <v>303</v>
          </cell>
          <cell r="B306" t="str">
            <v>た</v>
          </cell>
          <cell r="C306"/>
          <cell r="D306" t="str">
            <v>大峰閣</v>
          </cell>
          <cell r="E306" t="str">
            <v>骨格筋の形と触察法　第２版</v>
          </cell>
        </row>
        <row r="307">
          <cell r="A307">
            <v>304</v>
          </cell>
          <cell r="B307" t="str">
            <v>た</v>
          </cell>
          <cell r="C307" t="str">
            <v>66-10</v>
          </cell>
          <cell r="D307" t="str">
            <v>高橋書店</v>
          </cell>
          <cell r="E307" t="str">
            <v>おぼえる！学べる！たのしい四字熟語</v>
          </cell>
        </row>
        <row r="308">
          <cell r="A308">
            <v>305</v>
          </cell>
          <cell r="B308" t="str">
            <v>た</v>
          </cell>
          <cell r="C308" t="str">
            <v>66-10</v>
          </cell>
          <cell r="D308" t="str">
            <v>高橋書店</v>
          </cell>
          <cell r="E308" t="str">
            <v>たのしく読める　日本のすごい歴史人物伝</v>
          </cell>
        </row>
        <row r="309">
          <cell r="A309">
            <v>306</v>
          </cell>
          <cell r="B309" t="str">
            <v>た</v>
          </cell>
          <cell r="C309" t="str">
            <v>66-10</v>
          </cell>
          <cell r="D309" t="str">
            <v>高橋書店</v>
          </cell>
          <cell r="E309" t="str">
            <v>はじめてでも、おいしい　料理のきほん練習帳</v>
          </cell>
        </row>
        <row r="310">
          <cell r="A310">
            <v>307</v>
          </cell>
          <cell r="B310" t="str">
            <v>ち</v>
          </cell>
          <cell r="C310"/>
          <cell r="D310" t="str">
            <v>中経出版</v>
          </cell>
          <cell r="E310" t="str">
            <v>カラー版ＣＤ付　中学３年間の英語を10時間で復習する本</v>
          </cell>
        </row>
        <row r="311">
          <cell r="A311">
            <v>308</v>
          </cell>
          <cell r="B311" t="str">
            <v>ち</v>
          </cell>
          <cell r="C311"/>
          <cell r="D311" t="str">
            <v>中外医学社</v>
          </cell>
          <cell r="E311" t="str">
            <v>ナースの小児科学　第６版</v>
          </cell>
        </row>
        <row r="312">
          <cell r="A312">
            <v>309</v>
          </cell>
          <cell r="B312" t="str">
            <v>ち</v>
          </cell>
          <cell r="C312"/>
          <cell r="D312" t="str">
            <v>中外医学社</v>
          </cell>
          <cell r="E312" t="str">
            <v>ナースの内科学　　第１０版</v>
          </cell>
        </row>
        <row r="313">
          <cell r="A313">
            <v>310</v>
          </cell>
          <cell r="B313" t="str">
            <v>ち</v>
          </cell>
          <cell r="C313"/>
          <cell r="D313" t="str">
            <v>中災防</v>
          </cell>
          <cell r="E313" t="str">
            <v>ガス溶接・溶断作業の安全</v>
          </cell>
        </row>
        <row r="314">
          <cell r="A314">
            <v>311</v>
          </cell>
          <cell r="B314" t="str">
            <v>ち</v>
          </cell>
          <cell r="C314" t="str">
            <v>67-6</v>
          </cell>
          <cell r="D314" t="str">
            <v>中央法規</v>
          </cell>
          <cell r="E314" t="str">
            <v>介護職員初任者研修テキスト２</v>
          </cell>
        </row>
        <row r="315">
          <cell r="A315">
            <v>312</v>
          </cell>
          <cell r="B315" t="str">
            <v>ち</v>
          </cell>
          <cell r="C315" t="str">
            <v>67-6</v>
          </cell>
          <cell r="D315" t="str">
            <v>中央法規</v>
          </cell>
          <cell r="E315" t="str">
            <v>介護職員初任者研修テキスト１　第２版</v>
          </cell>
        </row>
        <row r="316">
          <cell r="A316">
            <v>313</v>
          </cell>
          <cell r="B316" t="str">
            <v>ち</v>
          </cell>
          <cell r="C316" t="str">
            <v>67-6</v>
          </cell>
          <cell r="D316" t="str">
            <v>中央法規</v>
          </cell>
          <cell r="E316" t="str">
            <v>ケアマネ・相談援助職必携　現場で役立つ！社会保障制度活用ガイド</v>
          </cell>
        </row>
        <row r="317">
          <cell r="A317">
            <v>314</v>
          </cell>
          <cell r="B317" t="str">
            <v>て</v>
          </cell>
          <cell r="C317" t="str">
            <v>69-2</v>
          </cell>
          <cell r="D317" t="str">
            <v>帝国書院</v>
          </cell>
          <cell r="E317" t="str">
            <v>アドバンス　中学歴史資料</v>
          </cell>
        </row>
        <row r="318">
          <cell r="A318">
            <v>315</v>
          </cell>
          <cell r="B318" t="str">
            <v>て</v>
          </cell>
          <cell r="C318" t="str">
            <v>69-2</v>
          </cell>
          <cell r="D318" t="str">
            <v>帝国書院</v>
          </cell>
          <cell r="E318" t="str">
            <v>大きな文字の地図帳</v>
          </cell>
        </row>
        <row r="319">
          <cell r="A319">
            <v>316</v>
          </cell>
          <cell r="B319" t="str">
            <v>て</v>
          </cell>
          <cell r="C319" t="str">
            <v>69-2</v>
          </cell>
          <cell r="D319" t="str">
            <v>帝国書院</v>
          </cell>
          <cell r="E319" t="str">
            <v>みんなの地図帳～見やすい・使いやすい～</v>
          </cell>
        </row>
        <row r="320">
          <cell r="A320">
            <v>317</v>
          </cell>
          <cell r="B320" t="str">
            <v>と</v>
          </cell>
          <cell r="C320" t="str">
            <v>70-12</v>
          </cell>
          <cell r="D320" t="str">
            <v>東京書籍</v>
          </cell>
          <cell r="E320" t="str">
            <v>日本語検定これならわかる図解日本語　超入門用</v>
          </cell>
        </row>
        <row r="321">
          <cell r="A321">
            <v>318</v>
          </cell>
          <cell r="B321" t="str">
            <v>と</v>
          </cell>
          <cell r="C321" t="str">
            <v>181</v>
          </cell>
          <cell r="D321" t="str">
            <v>東点</v>
          </cell>
          <cell r="E321" t="str">
            <v>人体の構造と機能　解剖学　第２版　</v>
          </cell>
        </row>
        <row r="322">
          <cell r="A322">
            <v>319</v>
          </cell>
          <cell r="B322" t="str">
            <v>と</v>
          </cell>
          <cell r="C322" t="str">
            <v>181</v>
          </cell>
          <cell r="D322" t="str">
            <v>東点</v>
          </cell>
          <cell r="E322" t="str">
            <v>人体の構造と機能　生理学　第３版　</v>
          </cell>
        </row>
        <row r="323">
          <cell r="A323">
            <v>320</v>
          </cell>
          <cell r="B323" t="str">
            <v>と</v>
          </cell>
          <cell r="C323" t="str">
            <v>181</v>
          </cell>
          <cell r="D323" t="str">
            <v>東点</v>
          </cell>
          <cell r="E323" t="str">
            <v>疾病の成り立ちと予防Ⅱ　病理（点字）</v>
          </cell>
        </row>
        <row r="324">
          <cell r="A324">
            <v>321</v>
          </cell>
          <cell r="B324" t="str">
            <v>と</v>
          </cell>
          <cell r="C324" t="str">
            <v>181</v>
          </cell>
          <cell r="D324" t="str">
            <v>東点</v>
          </cell>
          <cell r="E324" t="str">
            <v>改訂第７版医療と関係法規（墨字・点字・音声）</v>
          </cell>
        </row>
        <row r="325">
          <cell r="A325">
            <v>322</v>
          </cell>
          <cell r="B325" t="str">
            <v>と</v>
          </cell>
          <cell r="C325" t="str">
            <v>181</v>
          </cell>
          <cell r="D325" t="str">
            <v>東点</v>
          </cell>
          <cell r="E325" t="str">
            <v>生活と疾病Ⅱ臨床医学総論第２版</v>
          </cell>
        </row>
        <row r="326">
          <cell r="A326">
            <v>323</v>
          </cell>
          <cell r="B326" t="str">
            <v>と</v>
          </cell>
          <cell r="C326" t="str">
            <v>20-1</v>
          </cell>
          <cell r="D326" t="str">
            <v>童心社</v>
          </cell>
          <cell r="E326" t="str">
            <v>おかあさんとみる性の本　わたしのはなし</v>
          </cell>
        </row>
        <row r="327">
          <cell r="A327">
            <v>324</v>
          </cell>
          <cell r="B327" t="str">
            <v>と</v>
          </cell>
          <cell r="C327" t="str">
            <v>20-1</v>
          </cell>
          <cell r="D327" t="str">
            <v>童心社</v>
          </cell>
          <cell r="E327" t="str">
            <v>かずのほん２　０から１０まで</v>
          </cell>
        </row>
        <row r="328">
          <cell r="A328">
            <v>325</v>
          </cell>
          <cell r="B328" t="str">
            <v>と</v>
          </cell>
          <cell r="C328" t="str">
            <v>20-5</v>
          </cell>
          <cell r="D328" t="str">
            <v>同成社</v>
          </cell>
          <cell r="E328" t="str">
            <v>ゆっくり学ぶ子のためのこくご入門編</v>
          </cell>
        </row>
        <row r="329">
          <cell r="A329">
            <v>326</v>
          </cell>
          <cell r="B329" t="str">
            <v>と</v>
          </cell>
          <cell r="C329" t="str">
            <v>20-5</v>
          </cell>
          <cell r="D329" t="str">
            <v>同成社</v>
          </cell>
          <cell r="E329" t="str">
            <v>ゆっくり学ぶ子のためのこくご入門編２　改訂版ひらがなの読み書き</v>
          </cell>
        </row>
        <row r="330">
          <cell r="A330">
            <v>327</v>
          </cell>
          <cell r="B330" t="str">
            <v>と</v>
          </cell>
          <cell r="C330" t="str">
            <v>20-5</v>
          </cell>
          <cell r="D330" t="str">
            <v>同成社</v>
          </cell>
          <cell r="E330" t="str">
            <v>ゆっくり学ぶ子のためのこくご１　改訂版</v>
          </cell>
        </row>
        <row r="331">
          <cell r="A331">
            <v>328</v>
          </cell>
          <cell r="B331" t="str">
            <v>と</v>
          </cell>
          <cell r="C331" t="str">
            <v>20-5</v>
          </cell>
          <cell r="D331" t="str">
            <v>同成社</v>
          </cell>
          <cell r="E331" t="str">
            <v>ゆっくり学ぶ子のためのこくご２　改訂版</v>
          </cell>
        </row>
        <row r="332">
          <cell r="A332">
            <v>329</v>
          </cell>
          <cell r="B332" t="str">
            <v>と</v>
          </cell>
          <cell r="C332" t="str">
            <v>20-5</v>
          </cell>
          <cell r="D332" t="str">
            <v>同成社</v>
          </cell>
          <cell r="E332" t="str">
            <v>ゆっくり学ぶ子のためのこくご３　改訂版</v>
          </cell>
        </row>
        <row r="333">
          <cell r="A333">
            <v>330</v>
          </cell>
          <cell r="B333" t="str">
            <v>と</v>
          </cell>
          <cell r="C333" t="str">
            <v>20-5</v>
          </cell>
          <cell r="D333" t="str">
            <v>同成社</v>
          </cell>
          <cell r="E333" t="str">
            <v>ゆっくり学ぶ子のための国語４</v>
          </cell>
        </row>
        <row r="334">
          <cell r="A334">
            <v>331</v>
          </cell>
          <cell r="B334" t="str">
            <v>と</v>
          </cell>
          <cell r="C334" t="str">
            <v>20-5</v>
          </cell>
          <cell r="D334" t="str">
            <v>同成社</v>
          </cell>
          <cell r="E334" t="str">
            <v>ゆっくり学ぶ子のための国語５</v>
          </cell>
        </row>
        <row r="335">
          <cell r="A335">
            <v>332</v>
          </cell>
          <cell r="B335" t="str">
            <v>と</v>
          </cell>
          <cell r="C335" t="str">
            <v>20-5</v>
          </cell>
          <cell r="D335" t="str">
            <v>同成社</v>
          </cell>
          <cell r="E335" t="str">
            <v>ゆっくり学ぶ子のためのこくご入門編１　改訂版</v>
          </cell>
        </row>
        <row r="336">
          <cell r="A336">
            <v>333</v>
          </cell>
          <cell r="B336" t="str">
            <v>と</v>
          </cell>
          <cell r="C336" t="str">
            <v>20-5</v>
          </cell>
          <cell r="D336" t="str">
            <v>同成社</v>
          </cell>
          <cell r="E336" t="str">
            <v>ゆっくり学ぶ子のためのこくご２　改訂版</v>
          </cell>
        </row>
        <row r="337">
          <cell r="A337">
            <v>334</v>
          </cell>
          <cell r="B337" t="str">
            <v>と</v>
          </cell>
          <cell r="C337" t="str">
            <v>20-5</v>
          </cell>
          <cell r="D337" t="str">
            <v>同成社</v>
          </cell>
          <cell r="E337" t="str">
            <v>ゆっくり学ぶ子のためのさんすう１</v>
          </cell>
        </row>
        <row r="338">
          <cell r="A338">
            <v>335</v>
          </cell>
          <cell r="B338" t="str">
            <v>と</v>
          </cell>
          <cell r="C338" t="str">
            <v>20-5</v>
          </cell>
          <cell r="D338" t="str">
            <v>同成社</v>
          </cell>
          <cell r="E338" t="str">
            <v>ゆっくり学ぶ子のためのさんすう２</v>
          </cell>
        </row>
        <row r="339">
          <cell r="A339">
            <v>336</v>
          </cell>
          <cell r="B339" t="str">
            <v>と</v>
          </cell>
          <cell r="C339" t="str">
            <v>20-5</v>
          </cell>
          <cell r="D339" t="str">
            <v>同成社</v>
          </cell>
          <cell r="E339" t="str">
            <v>ゆっくり学ぶ子のためのさんすう３</v>
          </cell>
        </row>
        <row r="340">
          <cell r="A340">
            <v>337</v>
          </cell>
          <cell r="B340" t="str">
            <v>と</v>
          </cell>
          <cell r="C340" t="str">
            <v>20-5</v>
          </cell>
          <cell r="D340" t="str">
            <v>同成社</v>
          </cell>
          <cell r="E340" t="str">
            <v>ゆっくり学ぶ子のためのさんすう４</v>
          </cell>
        </row>
        <row r="341">
          <cell r="A341">
            <v>338</v>
          </cell>
          <cell r="B341" t="str">
            <v>と</v>
          </cell>
          <cell r="C341" t="str">
            <v>20-5</v>
          </cell>
          <cell r="D341" t="str">
            <v>同成社</v>
          </cell>
          <cell r="E341" t="str">
            <v>ゆっくり学ぶ子のためのさんすう５</v>
          </cell>
        </row>
        <row r="342">
          <cell r="A342">
            <v>339</v>
          </cell>
          <cell r="B342" t="str">
            <v>と</v>
          </cell>
          <cell r="C342" t="str">
            <v>196</v>
          </cell>
          <cell r="D342" t="str">
            <v>ヘレン</v>
          </cell>
          <cell r="E342" t="str">
            <v>生活と疾病ⅠＡ：リハビリテーション医学（概論編）</v>
          </cell>
        </row>
        <row r="343">
          <cell r="A343">
            <v>340</v>
          </cell>
          <cell r="B343" t="str">
            <v>と</v>
          </cell>
          <cell r="C343" t="str">
            <v>196</v>
          </cell>
          <cell r="D343" t="str">
            <v>ヘレン</v>
          </cell>
          <cell r="E343" t="str">
            <v>生活と疾病ⅠＢ：リハビリテーション医学（基礎運動学編）（墨字・点字・音声）</v>
          </cell>
        </row>
        <row r="344">
          <cell r="A344">
            <v>341</v>
          </cell>
          <cell r="B344" t="str">
            <v>と</v>
          </cell>
          <cell r="C344" t="str">
            <v>196</v>
          </cell>
          <cell r="D344" t="str">
            <v>ヘレン</v>
          </cell>
          <cell r="E344" t="str">
            <v>生活と疾病ⅠＢ：リハビリテーション医学（基礎運動学編）第２版　</v>
          </cell>
        </row>
        <row r="345">
          <cell r="A345">
            <v>342</v>
          </cell>
          <cell r="B345" t="str">
            <v>と</v>
          </cell>
          <cell r="C345" t="str">
            <v>196</v>
          </cell>
          <cell r="D345" t="str">
            <v>ヘレン</v>
          </cell>
          <cell r="E345" t="str">
            <v>地域理療と理療経営　第５版</v>
          </cell>
        </row>
        <row r="346">
          <cell r="A346">
            <v>343</v>
          </cell>
          <cell r="B346" t="str">
            <v>と</v>
          </cell>
          <cell r="C346" t="str">
            <v>20-7</v>
          </cell>
          <cell r="D346" t="str">
            <v>東洋館</v>
          </cell>
          <cell r="E346" t="str">
            <v>くらしに役立つ家庭改訂新版</v>
          </cell>
        </row>
        <row r="347">
          <cell r="A347">
            <v>344</v>
          </cell>
          <cell r="B347" t="str">
            <v>と</v>
          </cell>
          <cell r="C347" t="str">
            <v>20-7</v>
          </cell>
          <cell r="D347" t="str">
            <v>東洋館</v>
          </cell>
          <cell r="E347" t="str">
            <v>くらしに役立つ国語改訂新版</v>
          </cell>
        </row>
        <row r="348">
          <cell r="A348">
            <v>345</v>
          </cell>
          <cell r="B348" t="str">
            <v>と</v>
          </cell>
          <cell r="C348" t="str">
            <v>20-7</v>
          </cell>
          <cell r="D348" t="str">
            <v>東洋館</v>
          </cell>
          <cell r="E348" t="str">
            <v>くらしに役立つ社会改訂新版</v>
          </cell>
        </row>
        <row r="349">
          <cell r="A349">
            <v>346</v>
          </cell>
          <cell r="B349" t="str">
            <v>と</v>
          </cell>
          <cell r="C349" t="str">
            <v>20-7</v>
          </cell>
          <cell r="D349" t="str">
            <v>東洋館</v>
          </cell>
          <cell r="E349" t="str">
            <v>くらしに役立つ数学改訂新版</v>
          </cell>
        </row>
        <row r="350">
          <cell r="A350">
            <v>347</v>
          </cell>
          <cell r="B350" t="str">
            <v>と</v>
          </cell>
          <cell r="C350" t="str">
            <v>20-7</v>
          </cell>
          <cell r="D350" t="str">
            <v>東洋館</v>
          </cell>
          <cell r="E350" t="str">
            <v>くらしに役立つ保健体育改訂新版</v>
          </cell>
        </row>
        <row r="351">
          <cell r="A351">
            <v>348</v>
          </cell>
          <cell r="B351" t="str">
            <v>と</v>
          </cell>
          <cell r="C351" t="str">
            <v>20-7</v>
          </cell>
          <cell r="D351" t="str">
            <v>東洋館</v>
          </cell>
          <cell r="E351" t="str">
            <v>くらしに役立つ理科改訂新版</v>
          </cell>
        </row>
        <row r="352">
          <cell r="A352">
            <v>349</v>
          </cell>
          <cell r="B352" t="str">
            <v>と</v>
          </cell>
          <cell r="C352" t="str">
            <v>20-7</v>
          </cell>
          <cell r="D352" t="str">
            <v>東洋館</v>
          </cell>
          <cell r="E352" t="str">
            <v>くらしに役立つ音楽</v>
          </cell>
        </row>
        <row r="353">
          <cell r="A353">
            <v>350</v>
          </cell>
          <cell r="B353" t="str">
            <v>と</v>
          </cell>
          <cell r="C353" t="str">
            <v>20-7</v>
          </cell>
          <cell r="D353" t="str">
            <v>東洋館</v>
          </cell>
          <cell r="E353" t="str">
            <v>くらしに役立つ英語</v>
          </cell>
        </row>
        <row r="354">
          <cell r="A354">
            <v>351</v>
          </cell>
          <cell r="B354" t="str">
            <v>と</v>
          </cell>
          <cell r="C354" t="str">
            <v>20-4</v>
          </cell>
          <cell r="D354" t="str">
            <v>戸田デザイ</v>
          </cell>
          <cell r="E354" t="str">
            <v>よみかた絵本</v>
          </cell>
        </row>
        <row r="355">
          <cell r="A355">
            <v>352</v>
          </cell>
          <cell r="B355" t="str">
            <v>と</v>
          </cell>
          <cell r="C355" t="str">
            <v>20-2</v>
          </cell>
          <cell r="D355" t="str">
            <v>ドレミ楽譜</v>
          </cell>
          <cell r="E355" t="str">
            <v>みんなでうたおうニュー・スクール・ソング</v>
          </cell>
        </row>
        <row r="356">
          <cell r="A356">
            <v>353</v>
          </cell>
          <cell r="B356" t="str">
            <v>と</v>
          </cell>
          <cell r="C356" t="str">
            <v>20-7</v>
          </cell>
          <cell r="D356" t="str">
            <v>東洋館</v>
          </cell>
          <cell r="E356" t="str">
            <v>くらしに役立つ家庭</v>
          </cell>
        </row>
        <row r="357">
          <cell r="A357">
            <v>354</v>
          </cell>
          <cell r="B357" t="str">
            <v>と</v>
          </cell>
          <cell r="C357" t="str">
            <v>20-7</v>
          </cell>
          <cell r="D357" t="str">
            <v>東洋館</v>
          </cell>
          <cell r="E357" t="str">
            <v>くらしに役立つ国語</v>
          </cell>
        </row>
        <row r="358">
          <cell r="A358">
            <v>355</v>
          </cell>
          <cell r="B358" t="str">
            <v>と</v>
          </cell>
          <cell r="C358" t="str">
            <v>20-7</v>
          </cell>
          <cell r="D358" t="str">
            <v>東洋館</v>
          </cell>
          <cell r="E358" t="str">
            <v>くらしに役立つ社会</v>
          </cell>
        </row>
        <row r="359">
          <cell r="A359">
            <v>356</v>
          </cell>
          <cell r="B359" t="str">
            <v>と</v>
          </cell>
          <cell r="C359" t="str">
            <v>20-7</v>
          </cell>
          <cell r="D359" t="str">
            <v>東洋館</v>
          </cell>
          <cell r="E359" t="str">
            <v>くらしに役立つ数学</v>
          </cell>
        </row>
        <row r="360">
          <cell r="A360">
            <v>357</v>
          </cell>
          <cell r="B360" t="str">
            <v>と</v>
          </cell>
          <cell r="C360" t="str">
            <v>20-7</v>
          </cell>
          <cell r="D360" t="str">
            <v>東洋館</v>
          </cell>
          <cell r="E360" t="str">
            <v>くらしに役立つ保健体育</v>
          </cell>
        </row>
        <row r="361">
          <cell r="A361">
            <v>358</v>
          </cell>
          <cell r="B361" t="str">
            <v>と</v>
          </cell>
          <cell r="C361" t="str">
            <v>20-7</v>
          </cell>
          <cell r="D361" t="str">
            <v>東洋館</v>
          </cell>
          <cell r="E361" t="str">
            <v>くらしに役立つ理科</v>
          </cell>
        </row>
        <row r="362">
          <cell r="A362">
            <v>359</v>
          </cell>
          <cell r="B362" t="str">
            <v>な</v>
          </cell>
          <cell r="C362" t="str">
            <v>21-1</v>
          </cell>
          <cell r="D362" t="str">
            <v>永岡書店</v>
          </cell>
          <cell r="E362" t="str">
            <v>あそびうた大全集　２００</v>
          </cell>
        </row>
        <row r="363">
          <cell r="A363">
            <v>360</v>
          </cell>
          <cell r="B363" t="str">
            <v>な</v>
          </cell>
          <cell r="C363" t="str">
            <v>21-1</v>
          </cell>
          <cell r="D363" t="str">
            <v>永岡書店</v>
          </cell>
          <cell r="E363" t="str">
            <v>見て、学んで、力がつく！こども日本地図　2024年版</v>
          </cell>
        </row>
        <row r="364">
          <cell r="A364">
            <v>361</v>
          </cell>
          <cell r="B364" t="str">
            <v>な</v>
          </cell>
          <cell r="C364" t="str">
            <v>21-1</v>
          </cell>
          <cell r="D364" t="str">
            <v>永岡書店</v>
          </cell>
          <cell r="E364" t="str">
            <v>ワザあり全力解説！ゼロからわかるＳＰＩ</v>
          </cell>
        </row>
        <row r="365">
          <cell r="A365">
            <v>362</v>
          </cell>
          <cell r="B365" t="str">
            <v>な</v>
          </cell>
          <cell r="C365" t="str">
            <v>21-1</v>
          </cell>
          <cell r="D365" t="str">
            <v>永岡書店</v>
          </cell>
          <cell r="E365" t="str">
            <v>これ1冊で総復習は完璧！SPIすべてわかるノート</v>
          </cell>
        </row>
        <row r="366">
          <cell r="A366">
            <v>363</v>
          </cell>
          <cell r="B366" t="str">
            <v>な</v>
          </cell>
          <cell r="C366"/>
          <cell r="D366" t="str">
            <v>ナカニシヤ出版</v>
          </cell>
          <cell r="E366" t="str">
            <v>心とかかわる臨床心理　基礎・実際・方法　第３版</v>
          </cell>
        </row>
        <row r="367">
          <cell r="A367">
            <v>364</v>
          </cell>
          <cell r="B367" t="str">
            <v>な</v>
          </cell>
          <cell r="C367"/>
          <cell r="D367" t="str">
            <v>中山書店</v>
          </cell>
          <cell r="E367" t="str">
            <v>動画でわかる呼吸リハビリテーション　第５版</v>
          </cell>
        </row>
        <row r="368">
          <cell r="A368">
            <v>365</v>
          </cell>
          <cell r="B368" t="str">
            <v>な</v>
          </cell>
          <cell r="C368" t="str">
            <v>21-2</v>
          </cell>
          <cell r="D368" t="str">
            <v>ナツメ社</v>
          </cell>
          <cell r="E368" t="str">
            <v>一発合格！甲種危険物取扱者試験</v>
          </cell>
        </row>
        <row r="369">
          <cell r="A369">
            <v>366</v>
          </cell>
          <cell r="B369" t="str">
            <v>な</v>
          </cell>
          <cell r="C369" t="str">
            <v>21-2</v>
          </cell>
          <cell r="D369" t="str">
            <v>ナツメ社</v>
          </cell>
          <cell r="E369" t="str">
            <v>介護職のための困りごと＆お悩み解決ハンドブック</v>
          </cell>
        </row>
        <row r="370">
          <cell r="A370">
            <v>367</v>
          </cell>
          <cell r="B370" t="str">
            <v>な</v>
          </cell>
          <cell r="C370" t="str">
            <v>21-2</v>
          </cell>
          <cell r="D370" t="str">
            <v>ナツメ社</v>
          </cell>
          <cell r="E370" t="str">
            <v>日常の「ふしぎ」に学ぶ　たのしい科学</v>
          </cell>
        </row>
        <row r="371">
          <cell r="A371">
            <v>368</v>
          </cell>
          <cell r="B371" t="str">
            <v>な</v>
          </cell>
          <cell r="C371" t="str">
            <v>21-2</v>
          </cell>
          <cell r="D371" t="str">
            <v>ナツメ社</v>
          </cell>
          <cell r="E371" t="str">
            <v>早引き　介護用語ハンドブック　第4版</v>
          </cell>
        </row>
        <row r="372">
          <cell r="A372">
            <v>369</v>
          </cell>
          <cell r="B372" t="str">
            <v>な</v>
          </cell>
          <cell r="C372" t="str">
            <v>21-2</v>
          </cell>
          <cell r="D372" t="str">
            <v>ナツメ社</v>
          </cell>
          <cell r="E372" t="str">
            <v>早引き　介護のための医学知識ハンドブック　第２版</v>
          </cell>
        </row>
        <row r="373">
          <cell r="A373">
            <v>370</v>
          </cell>
          <cell r="B373" t="str">
            <v>な</v>
          </cell>
          <cell r="C373" t="str">
            <v>21-2</v>
          </cell>
          <cell r="D373" t="str">
            <v>ナツメ社</v>
          </cell>
          <cell r="E373" t="str">
            <v>【最新版】これ一冊ではじめる！日曜大工</v>
          </cell>
        </row>
        <row r="374">
          <cell r="A374">
            <v>371</v>
          </cell>
          <cell r="B374" t="str">
            <v>な</v>
          </cell>
          <cell r="C374"/>
          <cell r="D374" t="str">
            <v>南江堂</v>
          </cell>
          <cell r="E374" t="str">
            <v>衛生学・公衆衛生学　改訂第６版</v>
          </cell>
        </row>
        <row r="375">
          <cell r="A375">
            <v>372</v>
          </cell>
          <cell r="B375" t="str">
            <v>な</v>
          </cell>
          <cell r="C375"/>
          <cell r="D375" t="str">
            <v>南江堂</v>
          </cell>
          <cell r="E375" t="str">
            <v>柔道整復学・理論編　改訂第７版　</v>
          </cell>
        </row>
        <row r="376">
          <cell r="A376">
            <v>373</v>
          </cell>
          <cell r="B376" t="str">
            <v>な</v>
          </cell>
          <cell r="C376"/>
          <cell r="D376" t="str">
            <v>南江堂</v>
          </cell>
          <cell r="E376" t="str">
            <v>柔道整復学・実技編　改訂第２版　</v>
          </cell>
        </row>
        <row r="377">
          <cell r="A377">
            <v>374</v>
          </cell>
          <cell r="B377" t="str">
            <v>な</v>
          </cell>
          <cell r="C377"/>
          <cell r="D377" t="str">
            <v>南江堂</v>
          </cell>
          <cell r="E377" t="str">
            <v>柔道整復師と機能訓練指導　機能訓練指導員養成テキスト</v>
          </cell>
        </row>
        <row r="378">
          <cell r="A378">
            <v>375</v>
          </cell>
          <cell r="B378" t="str">
            <v>な</v>
          </cell>
          <cell r="C378"/>
          <cell r="D378" t="str">
            <v>南江堂</v>
          </cell>
          <cell r="E378" t="str">
            <v>シンプル理学療法学シリーズ　地域リハビリテーション学テキスト　改訂第４版　</v>
          </cell>
        </row>
        <row r="379">
          <cell r="A379">
            <v>376</v>
          </cell>
          <cell r="B379" t="str">
            <v>な</v>
          </cell>
          <cell r="C379"/>
          <cell r="D379" t="str">
            <v>南江堂</v>
          </cell>
          <cell r="E379" t="str">
            <v>シンプル理学療法学シリーズ　小児理学療法学テキスト　改訂第３版</v>
          </cell>
        </row>
        <row r="380">
          <cell r="A380">
            <v>377</v>
          </cell>
          <cell r="B380" t="str">
            <v>な</v>
          </cell>
          <cell r="C380"/>
          <cell r="D380" t="str">
            <v>南江堂</v>
          </cell>
          <cell r="E380" t="str">
            <v>シンプル理学療法学シリーズ　神経筋障害理学療法学テキスト　改訂第３版　</v>
          </cell>
        </row>
        <row r="381">
          <cell r="A381">
            <v>378</v>
          </cell>
          <cell r="B381" t="str">
            <v>な</v>
          </cell>
          <cell r="C381"/>
          <cell r="D381" t="str">
            <v>南江堂</v>
          </cell>
          <cell r="E381" t="str">
            <v>整形外科学テキスト　改訂第４版　</v>
          </cell>
        </row>
        <row r="382">
          <cell r="A382">
            <v>379</v>
          </cell>
          <cell r="B382" t="str">
            <v>な</v>
          </cell>
          <cell r="C382"/>
          <cell r="D382" t="str">
            <v>南江堂</v>
          </cell>
          <cell r="E382" t="str">
            <v>医療の中の柔道整復</v>
          </cell>
        </row>
        <row r="383">
          <cell r="A383">
            <v>380</v>
          </cell>
          <cell r="B383" t="str">
            <v>な</v>
          </cell>
          <cell r="C383"/>
          <cell r="D383" t="str">
            <v>南江堂</v>
          </cell>
          <cell r="E383" t="str">
            <v>施術の適応と医用画像の理解</v>
          </cell>
        </row>
        <row r="384">
          <cell r="A384">
            <v>381</v>
          </cell>
          <cell r="B384" t="str">
            <v>な</v>
          </cell>
          <cell r="C384"/>
          <cell r="D384" t="str">
            <v>南江堂</v>
          </cell>
          <cell r="E384" t="str">
            <v>生理学　改訂第４版　</v>
          </cell>
        </row>
        <row r="385">
          <cell r="A385">
            <v>382</v>
          </cell>
          <cell r="B385" t="str">
            <v>な</v>
          </cell>
          <cell r="C385"/>
          <cell r="D385" t="str">
            <v>南江堂</v>
          </cell>
          <cell r="E385" t="str">
            <v>リハビリテーション医学　改訂第４版　</v>
          </cell>
        </row>
        <row r="386">
          <cell r="A386">
            <v>383</v>
          </cell>
          <cell r="B386" t="str">
            <v>な</v>
          </cell>
          <cell r="C386"/>
          <cell r="D386" t="str">
            <v>南江堂</v>
          </cell>
          <cell r="E386" t="str">
            <v>整形外科学　改訂第４版　</v>
          </cell>
        </row>
        <row r="387">
          <cell r="A387">
            <v>384</v>
          </cell>
          <cell r="B387" t="str">
            <v>な</v>
          </cell>
          <cell r="C387"/>
          <cell r="D387" t="str">
            <v>南江堂</v>
          </cell>
          <cell r="E387" t="str">
            <v>外科学概論　改訂第４版　</v>
          </cell>
        </row>
        <row r="388">
          <cell r="A388">
            <v>385</v>
          </cell>
          <cell r="B388" t="str">
            <v>な</v>
          </cell>
          <cell r="C388"/>
          <cell r="D388" t="str">
            <v>南山堂</v>
          </cell>
          <cell r="E388" t="str">
            <v>ベッドサイドの神経の診かた　改訂第１８版</v>
          </cell>
        </row>
        <row r="389">
          <cell r="A389">
            <v>386</v>
          </cell>
          <cell r="B389" t="str">
            <v>な</v>
          </cell>
          <cell r="C389"/>
          <cell r="D389" t="str">
            <v>南江堂</v>
          </cell>
          <cell r="E389" t="str">
            <v>包帯固定学　改訂第２版　</v>
          </cell>
        </row>
        <row r="390">
          <cell r="A390">
            <v>387</v>
          </cell>
          <cell r="B390" t="str">
            <v>な</v>
          </cell>
          <cell r="C390"/>
          <cell r="D390" t="str">
            <v>南江堂</v>
          </cell>
          <cell r="E390" t="str">
            <v>予防と産業の理学療法　第１版</v>
          </cell>
        </row>
        <row r="391">
          <cell r="A391">
            <v>388</v>
          </cell>
          <cell r="B391" t="str">
            <v>な</v>
          </cell>
          <cell r="C391"/>
          <cell r="D391" t="str">
            <v>南江堂</v>
          </cell>
          <cell r="E391" t="str">
            <v>柔道</v>
          </cell>
        </row>
        <row r="392">
          <cell r="A392">
            <v>389</v>
          </cell>
          <cell r="B392" t="str">
            <v>な</v>
          </cell>
          <cell r="C392" t="str">
            <v/>
          </cell>
          <cell r="D392" t="str">
            <v>ナツメ社</v>
          </cell>
          <cell r="E392" t="str">
            <v>現場で役立つ！【早引き】介護用語辞典</v>
          </cell>
        </row>
        <row r="393">
          <cell r="A393">
            <v>390</v>
          </cell>
          <cell r="B393" t="str">
            <v>に</v>
          </cell>
          <cell r="C393"/>
          <cell r="D393" t="str">
            <v>日能研</v>
          </cell>
          <cell r="E393" t="str">
            <v>日本と世界のしくみがわかる！よのなかマップ　新版</v>
          </cell>
        </row>
        <row r="394">
          <cell r="A394">
            <v>391</v>
          </cell>
          <cell r="B394" t="str">
            <v>に</v>
          </cell>
          <cell r="C394"/>
          <cell r="D394" t="str">
            <v>日経BP社</v>
          </cell>
          <cell r="E394" t="str">
            <v>Ｓｃｒａｔｃｈで学ぶ　プログラミングとアルゴリズムの基本　改訂第２版</v>
          </cell>
        </row>
        <row r="395">
          <cell r="A395">
            <v>392</v>
          </cell>
          <cell r="B395" t="str">
            <v>に</v>
          </cell>
          <cell r="C395"/>
          <cell r="D395" t="str">
            <v>日経BP社</v>
          </cell>
          <cell r="E395" t="str">
            <v>いちばんやさしいＷｏｒｄ2016 スクール標準教科書　初級</v>
          </cell>
        </row>
        <row r="396">
          <cell r="A396">
            <v>393</v>
          </cell>
          <cell r="B396" t="str">
            <v>に</v>
          </cell>
          <cell r="C396"/>
          <cell r="D396" t="str">
            <v>日経BP社</v>
          </cell>
          <cell r="E396" t="str">
            <v>いちばんやさしいＥxcel2016 スクール標準教科書　初級</v>
          </cell>
        </row>
        <row r="397">
          <cell r="A397">
            <v>394</v>
          </cell>
          <cell r="B397" t="str">
            <v>に</v>
          </cell>
          <cell r="C397"/>
          <cell r="D397" t="str">
            <v>日経BP社</v>
          </cell>
          <cell r="E397" t="str">
            <v>やさしく学べるExcel2013スクール標準教科書1</v>
          </cell>
        </row>
        <row r="398">
          <cell r="A398">
            <v>395</v>
          </cell>
          <cell r="B398" t="str">
            <v>に</v>
          </cell>
          <cell r="C398"/>
          <cell r="D398" t="str">
            <v>日経BP社</v>
          </cell>
          <cell r="E398" t="str">
            <v>やさしく学べるWord2013スクール標準教科書1</v>
          </cell>
        </row>
        <row r="399">
          <cell r="A399">
            <v>396</v>
          </cell>
          <cell r="B399" t="str">
            <v>に</v>
          </cell>
          <cell r="C399"/>
          <cell r="D399" t="str">
            <v>日経BP社</v>
          </cell>
          <cell r="E399" t="str">
            <v>情報利活用文書作成　Word 2019対応</v>
          </cell>
        </row>
        <row r="400">
          <cell r="A400">
            <v>397</v>
          </cell>
          <cell r="B400" t="str">
            <v>に</v>
          </cell>
          <cell r="C400"/>
          <cell r="D400" t="str">
            <v>日経BP社</v>
          </cell>
          <cell r="E400" t="str">
            <v>情報利活用表計算　Excel 2019対応</v>
          </cell>
        </row>
        <row r="401">
          <cell r="A401">
            <v>398</v>
          </cell>
          <cell r="B401" t="str">
            <v>に</v>
          </cell>
          <cell r="C401"/>
          <cell r="D401" t="str">
            <v>日経BP社</v>
          </cell>
          <cell r="E401" t="str">
            <v>留学生のためのITテキスト</v>
          </cell>
        </row>
        <row r="402">
          <cell r="A402">
            <v>399</v>
          </cell>
          <cell r="B402" t="str">
            <v>に</v>
          </cell>
          <cell r="C402"/>
          <cell r="D402" t="str">
            <v>日本医療企画</v>
          </cell>
          <cell r="E402" t="str">
            <v>介護を知るはじめの一歩「介護に関する入門的研修」テキスト　わたしたちの介護</v>
          </cell>
        </row>
        <row r="403">
          <cell r="A403">
            <v>400</v>
          </cell>
          <cell r="B403" t="str">
            <v>に</v>
          </cell>
          <cell r="C403"/>
          <cell r="D403" t="str">
            <v>日本医療企画</v>
          </cell>
          <cell r="E403" t="str">
            <v>介護職員初任者研修課程</v>
          </cell>
        </row>
        <row r="404">
          <cell r="A404">
            <v>401</v>
          </cell>
          <cell r="B404" t="str">
            <v>に</v>
          </cell>
          <cell r="C404" t="str">
            <v>22-3</v>
          </cell>
          <cell r="D404" t="str">
            <v>日本教育研</v>
          </cell>
          <cell r="E404" t="str">
            <v>ひとりだちするための国語</v>
          </cell>
        </row>
        <row r="405">
          <cell r="A405">
            <v>402</v>
          </cell>
          <cell r="B405" t="str">
            <v>に</v>
          </cell>
          <cell r="C405" t="str">
            <v>22-3</v>
          </cell>
          <cell r="D405" t="str">
            <v>日本教育研</v>
          </cell>
          <cell r="E405" t="str">
            <v>ひとりだちするための算数・数学</v>
          </cell>
        </row>
        <row r="406">
          <cell r="A406">
            <v>403</v>
          </cell>
          <cell r="B406" t="str">
            <v>に</v>
          </cell>
          <cell r="C406" t="str">
            <v>22-3</v>
          </cell>
          <cell r="D406" t="str">
            <v>日本教育研</v>
          </cell>
          <cell r="E406" t="str">
            <v>ひとり立ちするためのビジネスマナー＆コミュニケーション</v>
          </cell>
        </row>
        <row r="407">
          <cell r="A407">
            <v>404</v>
          </cell>
          <cell r="B407" t="str">
            <v>に</v>
          </cell>
          <cell r="C407" t="str">
            <v>22-3</v>
          </cell>
          <cell r="D407" t="str">
            <v>日本教育研</v>
          </cell>
          <cell r="E407" t="str">
            <v>ひとりだちするための進路学習－あしたへのステップー</v>
          </cell>
        </row>
        <row r="408">
          <cell r="A408">
            <v>405</v>
          </cell>
          <cell r="B408" t="str">
            <v>に</v>
          </cell>
          <cell r="C408" t="str">
            <v>22-3</v>
          </cell>
          <cell r="D408" t="str">
            <v>日本教育研</v>
          </cell>
          <cell r="E408" t="str">
            <v>ひとりだちするための調理学習</v>
          </cell>
        </row>
        <row r="409">
          <cell r="A409">
            <v>406</v>
          </cell>
          <cell r="B409" t="str">
            <v>に</v>
          </cell>
          <cell r="C409" t="str">
            <v>22-3</v>
          </cell>
          <cell r="D409" t="str">
            <v>日本教育研</v>
          </cell>
          <cell r="E409" t="str">
            <v>ひとりだちするためのトラブル対策　予防・回避・対処が学べる　改訂版</v>
          </cell>
        </row>
        <row r="410">
          <cell r="A410">
            <v>407</v>
          </cell>
          <cell r="B410" t="str">
            <v>に</v>
          </cell>
          <cell r="C410" t="str">
            <v>22-3</v>
          </cell>
          <cell r="D410" t="str">
            <v>日本教育研</v>
          </cell>
          <cell r="E410" t="str">
            <v>ひとりだちするためのライフキャリア教育　豊かな自立生活への第１歩</v>
          </cell>
        </row>
        <row r="411">
          <cell r="A411">
            <v>408</v>
          </cell>
          <cell r="B411" t="str">
            <v>に</v>
          </cell>
          <cell r="C411" t="str">
            <v>22-3</v>
          </cell>
          <cell r="D411" t="str">
            <v>日本教育研</v>
          </cell>
          <cell r="E411" t="str">
            <v>私たちの進路＜あしたへのステップ＞</v>
          </cell>
        </row>
        <row r="412">
          <cell r="A412">
            <v>409</v>
          </cell>
          <cell r="B412" t="str">
            <v>に</v>
          </cell>
          <cell r="C412" t="str">
            <v>22-3</v>
          </cell>
          <cell r="D412" t="str">
            <v>日本教育研</v>
          </cell>
          <cell r="E412" t="str">
            <v>ひとりだちするための社会</v>
          </cell>
        </row>
        <row r="413">
          <cell r="A413">
            <v>410</v>
          </cell>
          <cell r="B413" t="str">
            <v>に</v>
          </cell>
          <cell r="C413"/>
          <cell r="D413" t="str">
            <v>日本コンサルタントグループ</v>
          </cell>
          <cell r="E413" t="str">
            <v>フードサービス接客テキスト実践編</v>
          </cell>
        </row>
        <row r="414">
          <cell r="A414">
            <v>411</v>
          </cell>
          <cell r="B414" t="str">
            <v>に</v>
          </cell>
          <cell r="C414"/>
          <cell r="D414" t="str">
            <v>日本情報処理検定協会</v>
          </cell>
          <cell r="E414" t="str">
            <v>日本語ワープロ検定試験　日本語ワープロ模擬問題集　３・４級編</v>
          </cell>
        </row>
        <row r="415">
          <cell r="A415">
            <v>412</v>
          </cell>
          <cell r="B415" t="str">
            <v>に</v>
          </cell>
          <cell r="C415" t="str">
            <v>T217</v>
          </cell>
          <cell r="D415" t="str">
            <v>日点（一般）</v>
          </cell>
          <cell r="E415" t="str">
            <v>医療と社会　（点字・音声）　（第６版）</v>
          </cell>
        </row>
        <row r="416">
          <cell r="A416">
            <v>413</v>
          </cell>
          <cell r="B416" t="str">
            <v>に</v>
          </cell>
          <cell r="C416" t="str">
            <v>72-31</v>
          </cell>
          <cell r="D416" t="str">
            <v>日本図書</v>
          </cell>
          <cell r="E416" t="str">
            <v>メシが食える大人になる！もっとよのなかルールブック</v>
          </cell>
        </row>
        <row r="417">
          <cell r="A417">
            <v>414</v>
          </cell>
          <cell r="B417" t="str">
            <v>に</v>
          </cell>
          <cell r="C417" t="str">
            <v>72-31</v>
          </cell>
          <cell r="D417" t="str">
            <v>日本図書</v>
          </cell>
          <cell r="E417" t="str">
            <v>さんすうだいすき　第３巻かずってなんだ？（１）</v>
          </cell>
        </row>
        <row r="418">
          <cell r="A418">
            <v>415</v>
          </cell>
          <cell r="B418" t="str">
            <v>に</v>
          </cell>
          <cell r="C418" t="str">
            <v>72-31</v>
          </cell>
          <cell r="D418" t="str">
            <v>日本図書</v>
          </cell>
          <cell r="E418" t="str">
            <v>さんすうだいすき　第６巻かずってなんだ？（２）６～９９まで</v>
          </cell>
        </row>
        <row r="419">
          <cell r="A419">
            <v>416</v>
          </cell>
          <cell r="B419" t="str">
            <v>に</v>
          </cell>
          <cell r="C419" t="str">
            <v>72-31</v>
          </cell>
          <cell r="D419" t="str">
            <v>日本図書</v>
          </cell>
          <cell r="E419" t="str">
            <v>おやくそく　えほん　はじめての「よのなかルールブック」</v>
          </cell>
        </row>
        <row r="420">
          <cell r="A420">
            <v>417</v>
          </cell>
          <cell r="B420" t="str">
            <v>に</v>
          </cell>
          <cell r="C420"/>
          <cell r="D420" t="str">
            <v>日本能率協会マネジメントセンター</v>
          </cell>
          <cell r="E420" t="str">
            <v>介護福祉スタッフのマナー基本テキスト　改訂版</v>
          </cell>
        </row>
        <row r="421">
          <cell r="A421">
            <v>418</v>
          </cell>
          <cell r="B421" t="str">
            <v>に</v>
          </cell>
          <cell r="C421"/>
          <cell r="D421" t="str">
            <v>日本文教出版</v>
          </cell>
          <cell r="E421" t="str">
            <v>見てわかる情報モラル第３版スマホ・SNS時代の情報社会の歩き方２２Lessons</v>
          </cell>
        </row>
        <row r="422">
          <cell r="A422">
            <v>419</v>
          </cell>
          <cell r="B422" t="str">
            <v>に</v>
          </cell>
          <cell r="C422" t="str">
            <v>72-7</v>
          </cell>
          <cell r="D422" t="str">
            <v>日本文芸社</v>
          </cell>
          <cell r="E422" t="str">
            <v>はじめての野菜づくり</v>
          </cell>
        </row>
        <row r="423">
          <cell r="A423">
            <v>420</v>
          </cell>
          <cell r="B423" t="str">
            <v>に</v>
          </cell>
          <cell r="C423" t="str">
            <v>72-7</v>
          </cell>
          <cell r="D423" t="str">
            <v>日本文芸社</v>
          </cell>
          <cell r="E423" t="str">
            <v>「よくある失敗」と「対策」がわかる 野菜づくり</v>
          </cell>
        </row>
        <row r="424">
          <cell r="A424">
            <v>421</v>
          </cell>
          <cell r="B424" t="str">
            <v>に</v>
          </cell>
          <cell r="C424" t="str">
            <v>182</v>
          </cell>
          <cell r="D424" t="str">
            <v>ライト</v>
          </cell>
          <cell r="E424" t="str">
            <v>簡明経穴学　改訂版</v>
          </cell>
        </row>
        <row r="425">
          <cell r="A425">
            <v>422</v>
          </cell>
          <cell r="B425" t="str">
            <v>に</v>
          </cell>
          <cell r="C425" t="str">
            <v>182</v>
          </cell>
          <cell r="D425" t="str">
            <v>ライト</v>
          </cell>
          <cell r="E425" t="str">
            <v>基礎保健理療Ⅰ（東洋医学一般）第４版</v>
          </cell>
        </row>
        <row r="426">
          <cell r="A426">
            <v>423</v>
          </cell>
          <cell r="B426" t="str">
            <v>に</v>
          </cell>
          <cell r="C426" t="str">
            <v>182</v>
          </cell>
          <cell r="D426" t="str">
            <v>ライト</v>
          </cell>
          <cell r="E426" t="str">
            <v>基礎保健理療Ⅱ（保健理療理論）改訂版</v>
          </cell>
        </row>
        <row r="427">
          <cell r="A427">
            <v>424</v>
          </cell>
          <cell r="B427" t="str">
            <v>に</v>
          </cell>
          <cell r="C427" t="str">
            <v>182</v>
          </cell>
          <cell r="D427" t="str">
            <v>ライト</v>
          </cell>
          <cell r="E427" t="str">
            <v>生活と疾病Ⅲ　（臨床医学各論）第４版（墨字・点字・音声）　</v>
          </cell>
        </row>
        <row r="428">
          <cell r="A428">
            <v>425</v>
          </cell>
          <cell r="B428" t="str">
            <v>に</v>
          </cell>
          <cell r="C428" t="str">
            <v>182</v>
          </cell>
          <cell r="D428" t="str">
            <v>ライト</v>
          </cell>
          <cell r="E428" t="str">
            <v>生活と疾病Ⅲ　（臨床医学各論）第５版</v>
          </cell>
        </row>
        <row r="429">
          <cell r="A429">
            <v>426</v>
          </cell>
          <cell r="B429" t="str">
            <v>に</v>
          </cell>
          <cell r="C429" t="str">
            <v>182</v>
          </cell>
          <cell r="D429" t="str">
            <v>ライト</v>
          </cell>
          <cell r="E429" t="str">
            <v>保健理療基礎実習　第２版</v>
          </cell>
        </row>
        <row r="430">
          <cell r="A430">
            <v>427</v>
          </cell>
          <cell r="B430" t="str">
            <v>に</v>
          </cell>
          <cell r="C430" t="str">
            <v>182</v>
          </cell>
          <cell r="D430" t="str">
            <v>ライト</v>
          </cell>
          <cell r="E430" t="str">
            <v>保健理療臨床実習（墨字・点字・音声）</v>
          </cell>
        </row>
        <row r="431">
          <cell r="A431">
            <v>428</v>
          </cell>
          <cell r="B431" t="str">
            <v>に</v>
          </cell>
          <cell r="C431" t="str">
            <v>182</v>
          </cell>
          <cell r="D431" t="str">
            <v>ライト</v>
          </cell>
          <cell r="E431" t="str">
            <v>理療基礎実習　第２版</v>
          </cell>
        </row>
        <row r="432">
          <cell r="A432">
            <v>429</v>
          </cell>
          <cell r="B432" t="str">
            <v>に</v>
          </cell>
          <cell r="C432" t="str">
            <v>182</v>
          </cell>
          <cell r="D432" t="str">
            <v>ライト</v>
          </cell>
          <cell r="E432" t="str">
            <v>理療臨床実習（墨字・点字・音声）</v>
          </cell>
        </row>
        <row r="433">
          <cell r="A433">
            <v>430</v>
          </cell>
          <cell r="B433" t="str">
            <v>に</v>
          </cell>
          <cell r="C433" t="str">
            <v>182</v>
          </cell>
          <cell r="D433" t="str">
            <v>ライト</v>
          </cell>
          <cell r="E433" t="str">
            <v>鍼灸臨床における医療面接　【改訂版】　（点字・音声）　</v>
          </cell>
        </row>
        <row r="434">
          <cell r="A434">
            <v>431</v>
          </cell>
          <cell r="B434" t="str">
            <v>に</v>
          </cell>
          <cell r="C434" t="str">
            <v>182</v>
          </cell>
          <cell r="D434" t="str">
            <v>ライト</v>
          </cell>
          <cell r="E434" t="str">
            <v>新版　経路経穴概論　改訂第２版</v>
          </cell>
        </row>
        <row r="435">
          <cell r="A435">
            <v>432</v>
          </cell>
          <cell r="B435" t="str">
            <v>に</v>
          </cell>
          <cell r="C435" t="str">
            <v>182</v>
          </cell>
          <cell r="D435" t="str">
            <v>ライト</v>
          </cell>
          <cell r="E435" t="str">
            <v>保健理療　臨床実習　（墨字・点字・音声）</v>
          </cell>
        </row>
        <row r="436">
          <cell r="A436">
            <v>433</v>
          </cell>
          <cell r="B436" t="str">
            <v>に</v>
          </cell>
          <cell r="C436"/>
          <cell r="D436" t="str">
            <v>日刊工業</v>
          </cell>
          <cell r="E436" t="str">
            <v>トントンやさしい木工</v>
          </cell>
        </row>
        <row r="437">
          <cell r="A437">
            <v>434</v>
          </cell>
          <cell r="B437" t="str">
            <v>に</v>
          </cell>
          <cell r="C437"/>
          <cell r="D437" t="str">
            <v>日点（一般）</v>
          </cell>
          <cell r="E437" t="str">
            <v>医療と社会　（点字・音声）　（第７版）</v>
          </cell>
        </row>
        <row r="438">
          <cell r="A438">
            <v>435</v>
          </cell>
          <cell r="B438" t="str">
            <v>に</v>
          </cell>
          <cell r="C438" t="str">
            <v/>
          </cell>
          <cell r="D438" t="str">
            <v>日本図書センター</v>
          </cell>
          <cell r="E438" t="str">
            <v>さんすうだいすき第１巻　どちらがおおきい？</v>
          </cell>
        </row>
        <row r="439">
          <cell r="A439">
            <v>436</v>
          </cell>
          <cell r="B439" t="str">
            <v>に</v>
          </cell>
          <cell r="C439" t="str">
            <v/>
          </cell>
          <cell r="D439" t="str">
            <v>日本図書センター</v>
          </cell>
          <cell r="E439" t="str">
            <v>さんすうだいすき第２巻　なかまあつめ</v>
          </cell>
        </row>
        <row r="440">
          <cell r="A440">
            <v>437</v>
          </cell>
          <cell r="B440" t="str">
            <v>の</v>
          </cell>
          <cell r="C440" t="str">
            <v>25-1</v>
          </cell>
          <cell r="D440" t="str">
            <v>のら書店</v>
          </cell>
          <cell r="E440" t="str">
            <v>子どもと楽しむ行事とあそびのえほん</v>
          </cell>
        </row>
        <row r="441">
          <cell r="A441">
            <v>438</v>
          </cell>
          <cell r="B441" t="str">
            <v>の</v>
          </cell>
          <cell r="C441" t="str">
            <v>75-1</v>
          </cell>
          <cell r="D441" t="str">
            <v>農文協</v>
          </cell>
          <cell r="E441" t="str">
            <v>国産材でつくるインパクトドライバー　木工：木工・道具の基礎から家づくりまで</v>
          </cell>
        </row>
        <row r="442">
          <cell r="A442">
            <v>439</v>
          </cell>
          <cell r="B442" t="str">
            <v>は</v>
          </cell>
          <cell r="C442" t="str">
            <v>76-4</v>
          </cell>
          <cell r="D442" t="str">
            <v>白泉社</v>
          </cell>
          <cell r="E442" t="str">
            <v>１日１０分でちずをおぼえる絵本　改訂版</v>
          </cell>
        </row>
        <row r="443">
          <cell r="A443">
            <v>440</v>
          </cell>
          <cell r="B443" t="str">
            <v>は</v>
          </cell>
          <cell r="C443"/>
          <cell r="D443" t="str">
            <v>浜島書店</v>
          </cell>
          <cell r="E443" t="str">
            <v>最新　理科便覧　大阪府版</v>
          </cell>
        </row>
        <row r="444">
          <cell r="A444">
            <v>441</v>
          </cell>
          <cell r="B444" t="str">
            <v>は</v>
          </cell>
          <cell r="C444"/>
          <cell r="D444" t="str">
            <v>浜島書店</v>
          </cell>
          <cell r="E444" t="str">
            <v>最新　理科便覧　東京都版</v>
          </cell>
        </row>
        <row r="445">
          <cell r="A445">
            <v>442</v>
          </cell>
          <cell r="B445" t="str">
            <v>は</v>
          </cell>
          <cell r="C445"/>
          <cell r="D445" t="str">
            <v>パワー社</v>
          </cell>
          <cell r="E445" t="str">
            <v>わすれた算数・数学の勉強</v>
          </cell>
        </row>
        <row r="446">
          <cell r="A446">
            <v>443</v>
          </cell>
          <cell r="B446" t="str">
            <v>ひ</v>
          </cell>
          <cell r="C446" t="str">
            <v>27-1</v>
          </cell>
          <cell r="D446" t="str">
            <v>ひかりのくに</v>
          </cell>
          <cell r="E446" t="str">
            <v>からだとけんこう</v>
          </cell>
        </row>
        <row r="447">
          <cell r="A447">
            <v>444</v>
          </cell>
          <cell r="B447" t="str">
            <v>ひ</v>
          </cell>
          <cell r="C447" t="str">
            <v>27-1</v>
          </cell>
          <cell r="D447" t="str">
            <v>ひかりのくに</v>
          </cell>
          <cell r="E447" t="str">
            <v>なまえのことばえじてん</v>
          </cell>
        </row>
        <row r="448">
          <cell r="A448">
            <v>445</v>
          </cell>
          <cell r="B448" t="str">
            <v>ひ</v>
          </cell>
          <cell r="C448" t="str">
            <v>27-1</v>
          </cell>
          <cell r="D448" t="str">
            <v>ひかりのくに</v>
          </cell>
          <cell r="E448" t="str">
            <v>マナーやルールがどんどんわかる！新装改訂版　みぢかなマーク</v>
          </cell>
        </row>
        <row r="449">
          <cell r="A449">
            <v>446</v>
          </cell>
          <cell r="B449" t="str">
            <v>ひ</v>
          </cell>
          <cell r="C449" t="str">
            <v>27-3</v>
          </cell>
          <cell r="D449" t="str">
            <v>ひさかた</v>
          </cell>
          <cell r="E449" t="str">
            <v>漢字えほん</v>
          </cell>
        </row>
        <row r="450">
          <cell r="A450">
            <v>447</v>
          </cell>
          <cell r="B450" t="str">
            <v>ひ</v>
          </cell>
          <cell r="C450" t="str">
            <v>27-3</v>
          </cell>
          <cell r="D450" t="str">
            <v>ひさかた</v>
          </cell>
          <cell r="E450" t="str">
            <v>きせつとぎょうじのえほん</v>
          </cell>
        </row>
        <row r="451">
          <cell r="A451">
            <v>448</v>
          </cell>
          <cell r="B451" t="str">
            <v>ひ</v>
          </cell>
          <cell r="C451" t="str">
            <v>27-3</v>
          </cell>
          <cell r="D451" t="str">
            <v>ひさかた</v>
          </cell>
          <cell r="E451" t="str">
            <v>どうなってるの？からだのなか</v>
          </cell>
        </row>
        <row r="452">
          <cell r="A452">
            <v>449</v>
          </cell>
          <cell r="B452" t="str">
            <v>ひ</v>
          </cell>
          <cell r="C452" t="str">
            <v>27-3</v>
          </cell>
          <cell r="D452" t="str">
            <v>ひさかた</v>
          </cell>
          <cell r="E452" t="str">
            <v>ぼよよんのはら</v>
          </cell>
        </row>
        <row r="453">
          <cell r="A453">
            <v>450</v>
          </cell>
          <cell r="B453" t="str">
            <v>ひ</v>
          </cell>
          <cell r="C453" t="str">
            <v>27-3</v>
          </cell>
          <cell r="D453" t="str">
            <v>ひさかた</v>
          </cell>
          <cell r="E453" t="str">
            <v>わらべうたえほん　おべんとうばこのうた</v>
          </cell>
        </row>
        <row r="454">
          <cell r="A454">
            <v>451</v>
          </cell>
          <cell r="B454" t="str">
            <v>ふ</v>
          </cell>
          <cell r="C454" t="str">
            <v>28-1</v>
          </cell>
          <cell r="D454" t="str">
            <v>福音館</v>
          </cell>
          <cell r="E454" t="str">
            <v>絵で見る日本の歴史</v>
          </cell>
        </row>
        <row r="455">
          <cell r="A455">
            <v>452</v>
          </cell>
          <cell r="B455" t="str">
            <v>ふ</v>
          </cell>
          <cell r="C455" t="str">
            <v>28-1</v>
          </cell>
          <cell r="D455" t="str">
            <v>福音館</v>
          </cell>
          <cell r="E455" t="str">
            <v>はじめてであうすうがくの絵本１</v>
          </cell>
        </row>
        <row r="456">
          <cell r="A456">
            <v>453</v>
          </cell>
          <cell r="B456" t="str">
            <v>ふ</v>
          </cell>
          <cell r="C456" t="str">
            <v>28-1</v>
          </cell>
          <cell r="D456" t="str">
            <v>福音館</v>
          </cell>
          <cell r="E456" t="str">
            <v>そらまめくんのベッド</v>
          </cell>
        </row>
        <row r="457">
          <cell r="A457">
            <v>454</v>
          </cell>
          <cell r="B457" t="str">
            <v>ふ</v>
          </cell>
          <cell r="C457" t="str">
            <v>28-2</v>
          </cell>
          <cell r="D457" t="str">
            <v>福音館</v>
          </cell>
          <cell r="E457" t="str">
            <v>めっきらもっきらどおんどん</v>
          </cell>
        </row>
        <row r="458">
          <cell r="A458">
            <v>455</v>
          </cell>
          <cell r="B458" t="str">
            <v>ふ</v>
          </cell>
          <cell r="C458" t="str">
            <v>78-16</v>
          </cell>
          <cell r="D458" t="str">
            <v>扶桑社</v>
          </cell>
          <cell r="E458" t="str">
            <v>増補・改訂版　覚えておきたい！暮らしの基本10１</v>
          </cell>
        </row>
        <row r="459">
          <cell r="A459">
            <v>456</v>
          </cell>
          <cell r="B459" t="str">
            <v>ふ</v>
          </cell>
          <cell r="C459" t="str">
            <v>78-16</v>
          </cell>
          <cell r="D459" t="str">
            <v>扶桑社</v>
          </cell>
          <cell r="E459" t="str">
            <v>サザエさんと日本を旅しよう！</v>
          </cell>
        </row>
        <row r="460">
          <cell r="A460">
            <v>457</v>
          </cell>
          <cell r="B460" t="str">
            <v>ふ</v>
          </cell>
          <cell r="C460" t="str">
            <v>78-15</v>
          </cell>
          <cell r="D460" t="str">
            <v>ブティック</v>
          </cell>
          <cell r="E460" t="str">
            <v>主婦のミシン　おもしろい仕掛けの布こもの</v>
          </cell>
        </row>
        <row r="461">
          <cell r="A461">
            <v>458</v>
          </cell>
          <cell r="B461" t="str">
            <v>ふ</v>
          </cell>
          <cell r="C461" t="str">
            <v>28-8</v>
          </cell>
          <cell r="D461" t="str">
            <v>フレーベル</v>
          </cell>
          <cell r="E461" t="str">
            <v>ことばでひらく絵のせかい　はじめてであう美術館</v>
          </cell>
        </row>
        <row r="462">
          <cell r="A462">
            <v>459</v>
          </cell>
          <cell r="B462" t="str">
            <v>ふ</v>
          </cell>
          <cell r="C462"/>
          <cell r="D462" t="str">
            <v>文光堂</v>
          </cell>
          <cell r="E462" t="str">
            <v>脊髄損傷理学療法マニュアル　第３版</v>
          </cell>
        </row>
        <row r="463">
          <cell r="A463">
            <v>460</v>
          </cell>
          <cell r="B463" t="str">
            <v>ふ</v>
          </cell>
          <cell r="C463"/>
          <cell r="D463" t="str">
            <v>文光堂</v>
          </cell>
          <cell r="E463" t="str">
            <v>図解理学療法技術ガイド　第４版　</v>
          </cell>
        </row>
        <row r="464">
          <cell r="A464">
            <v>461</v>
          </cell>
          <cell r="B464" t="str">
            <v>ぶ</v>
          </cell>
          <cell r="C464"/>
          <cell r="D464" t="str">
            <v>ブロンズ新社</v>
          </cell>
          <cell r="E464" t="str">
            <v>これだれの</v>
          </cell>
        </row>
        <row r="465">
          <cell r="A465">
            <v>462</v>
          </cell>
          <cell r="B465" t="str">
            <v>へ</v>
          </cell>
          <cell r="C465" t="str">
            <v>29-1</v>
          </cell>
          <cell r="D465" t="str">
            <v>平凡社</v>
          </cell>
          <cell r="E465" t="str">
            <v>地図で学ぶ日本の歴史人物</v>
          </cell>
        </row>
        <row r="466">
          <cell r="A466">
            <v>463</v>
          </cell>
          <cell r="B466" t="str">
            <v>へ</v>
          </cell>
          <cell r="C466" t="str">
            <v>79-10</v>
          </cell>
          <cell r="D466" t="str">
            <v>ベレ出版</v>
          </cell>
          <cell r="E466" t="str">
            <v>小・中・高の計算がまるごとできる</v>
          </cell>
        </row>
        <row r="467">
          <cell r="A467">
            <v>464</v>
          </cell>
          <cell r="B467" t="str">
            <v>ほ</v>
          </cell>
          <cell r="C467" t="str">
            <v>30-2</v>
          </cell>
          <cell r="D467" t="str">
            <v>ポプラ</v>
          </cell>
          <cell r="E467" t="str">
            <v>わらべ　きみかのことばえほん</v>
          </cell>
        </row>
        <row r="468">
          <cell r="A468">
            <v>465</v>
          </cell>
          <cell r="B468" t="str">
            <v>ほ</v>
          </cell>
          <cell r="C468"/>
          <cell r="D468" t="str">
            <v>ボーンデジタル</v>
          </cell>
          <cell r="E468" t="str">
            <v>Photoshop＋lllustrator+lnDesignで基本力を身につけるデザインの教科書</v>
          </cell>
        </row>
        <row r="469">
          <cell r="A469">
            <v>466</v>
          </cell>
          <cell r="B469" t="str">
            <v>ほ</v>
          </cell>
          <cell r="C469" t="str">
            <v>80-13</v>
          </cell>
          <cell r="D469" t="str">
            <v>本の泉社</v>
          </cell>
          <cell r="E469" t="str">
            <v>小学校学習漢字1006字がすべて読める漢字童話</v>
          </cell>
        </row>
        <row r="470">
          <cell r="A470">
            <v>467</v>
          </cell>
          <cell r="B470" t="str">
            <v>ほ</v>
          </cell>
          <cell r="C470" t="str">
            <v/>
          </cell>
          <cell r="D470" t="str">
            <v>本の泉社</v>
          </cell>
          <cell r="E470" t="str">
            <v>新小学校漢字１０２６字　音読で楽しく学べる漢字童話</v>
          </cell>
        </row>
        <row r="471">
          <cell r="A471">
            <v>468</v>
          </cell>
          <cell r="B471" t="str">
            <v>ま</v>
          </cell>
          <cell r="C471" t="str">
            <v>81-7</v>
          </cell>
          <cell r="D471" t="str">
            <v>マール社</v>
          </cell>
          <cell r="E471" t="str">
            <v>やさしい陶芸 Ⅱ</v>
          </cell>
        </row>
        <row r="472">
          <cell r="A472">
            <v>469</v>
          </cell>
          <cell r="B472" t="str">
            <v>ま</v>
          </cell>
          <cell r="C472"/>
          <cell r="D472" t="str">
            <v>マイナビ</v>
          </cell>
          <cell r="E472" t="str">
            <v>家庭でできる洋服の洗い方とお手入れ</v>
          </cell>
        </row>
        <row r="473">
          <cell r="A473">
            <v>470</v>
          </cell>
          <cell r="B473" t="str">
            <v>ま</v>
          </cell>
          <cell r="C473"/>
          <cell r="D473" t="str">
            <v>マイナビ出版</v>
          </cell>
          <cell r="E473" t="str">
            <v>これからWebをはじめる人のHTML＆CSS、JavaScriptのきほんのきほん</v>
          </cell>
        </row>
        <row r="474">
          <cell r="A474">
            <v>471</v>
          </cell>
          <cell r="B474" t="str">
            <v>ま</v>
          </cell>
          <cell r="C474"/>
          <cell r="D474" t="str">
            <v>マガジンハウス</v>
          </cell>
          <cell r="E474" t="str">
            <v>はたらくきほん１００毎日がスタートアップ</v>
          </cell>
        </row>
        <row r="475">
          <cell r="A475">
            <v>472</v>
          </cell>
          <cell r="B475" t="str">
            <v>み</v>
          </cell>
          <cell r="C475" t="str">
            <v>82-16</v>
          </cell>
          <cell r="D475" t="str">
            <v>ミネルヴァ</v>
          </cell>
          <cell r="E475" t="str">
            <v>よくわかる社会福祉　第１１版</v>
          </cell>
        </row>
        <row r="476">
          <cell r="A476">
            <v>473</v>
          </cell>
          <cell r="B476" t="str">
            <v>み</v>
          </cell>
          <cell r="C476" t="str">
            <v>82-15</v>
          </cell>
          <cell r="D476" t="str">
            <v>三輪書店</v>
          </cell>
          <cell r="E476" t="str">
            <v>PT・OTのための統計学入門　第１版</v>
          </cell>
        </row>
        <row r="477">
          <cell r="A477">
            <v>474</v>
          </cell>
          <cell r="B477" t="str">
            <v>み</v>
          </cell>
          <cell r="C477" t="str">
            <v>82-15</v>
          </cell>
          <cell r="D477" t="str">
            <v>三輪書店</v>
          </cell>
          <cell r="E477" t="str">
            <v>PT・OTのための住環境整備論　第３版</v>
          </cell>
        </row>
        <row r="478">
          <cell r="A478">
            <v>475</v>
          </cell>
          <cell r="B478" t="str">
            <v>み</v>
          </cell>
          <cell r="C478" t="str">
            <v>32-1</v>
          </cell>
          <cell r="D478" t="str">
            <v>民衆社</v>
          </cell>
          <cell r="E478" t="str">
            <v>さんすうだいすき（あそぶ・つくる・しらべる）1年</v>
          </cell>
        </row>
        <row r="479">
          <cell r="A479">
            <v>476</v>
          </cell>
          <cell r="B479" t="str">
            <v>み</v>
          </cell>
          <cell r="C479" t="str">
            <v>32-1</v>
          </cell>
          <cell r="D479" t="str">
            <v>民衆社</v>
          </cell>
          <cell r="E479" t="str">
            <v>さんすうだいすき（あそぶ・つくる・しらべる）2年</v>
          </cell>
        </row>
        <row r="480">
          <cell r="A480">
            <v>477</v>
          </cell>
          <cell r="B480" t="str">
            <v>む</v>
          </cell>
          <cell r="C480" t="str">
            <v/>
          </cell>
          <cell r="D480" t="str">
            <v>むぎ書房</v>
          </cell>
          <cell r="E480" t="str">
            <v>わかるさんすう４</v>
          </cell>
        </row>
        <row r="481">
          <cell r="A481">
            <v>478</v>
          </cell>
          <cell r="B481" t="str">
            <v>め</v>
          </cell>
          <cell r="C481" t="str">
            <v>84-1</v>
          </cell>
          <cell r="D481" t="str">
            <v>明治図書</v>
          </cell>
          <cell r="E481" t="str">
            <v>グラフィックサイエンス最新理科資料集</v>
          </cell>
        </row>
        <row r="482">
          <cell r="A482">
            <v>479</v>
          </cell>
          <cell r="B482" t="str">
            <v>め</v>
          </cell>
          <cell r="C482"/>
          <cell r="D482" t="str">
            <v>メディカルプレス</v>
          </cell>
          <cell r="E482" t="str">
            <v>リハビリテーションのための人間発達学　第３版　</v>
          </cell>
        </row>
        <row r="483">
          <cell r="A483">
            <v>480</v>
          </cell>
          <cell r="B483" t="str">
            <v>や</v>
          </cell>
          <cell r="C483"/>
          <cell r="D483" t="str">
            <v>山川出版社</v>
          </cell>
          <cell r="E483" t="str">
            <v>山川ビジュアル版　日本史図録</v>
          </cell>
        </row>
        <row r="484">
          <cell r="A484">
            <v>481</v>
          </cell>
          <cell r="B484" t="str">
            <v>や</v>
          </cell>
          <cell r="C484" t="str">
            <v>36-1</v>
          </cell>
          <cell r="D484" t="str">
            <v>山と渓谷社</v>
          </cell>
          <cell r="E484" t="str">
            <v>家庭科の教科書　小学校低学年～高学年用</v>
          </cell>
        </row>
        <row r="485">
          <cell r="A485">
            <v>482</v>
          </cell>
          <cell r="B485" t="str">
            <v>ゆ</v>
          </cell>
          <cell r="C485"/>
          <cell r="D485" t="str">
            <v>ユーキャン学び出版</v>
          </cell>
          <cell r="E485" t="str">
            <v>見て遊んで楽しく覚える！よくわかる！日本の都道府県　第２版</v>
          </cell>
        </row>
        <row r="486">
          <cell r="A486">
            <v>483</v>
          </cell>
          <cell r="B486" t="str">
            <v>よ</v>
          </cell>
          <cell r="C486"/>
          <cell r="D486" t="str">
            <v>羊土社</v>
          </cell>
          <cell r="E486" t="str">
            <v>PT・OT　ゼロからの物理学　第１版</v>
          </cell>
        </row>
        <row r="487">
          <cell r="A487">
            <v>484</v>
          </cell>
          <cell r="B487" t="str">
            <v>よ</v>
          </cell>
          <cell r="C487"/>
          <cell r="D487" t="str">
            <v>羊土社</v>
          </cell>
          <cell r="E487" t="str">
            <v>ビジュアル実践リハ　整形外科リハビリテーション　第１版</v>
          </cell>
        </row>
        <row r="488">
          <cell r="A488">
            <v>485</v>
          </cell>
          <cell r="B488" t="str">
            <v>よ</v>
          </cell>
          <cell r="C488"/>
          <cell r="D488" t="str">
            <v>羊土社</v>
          </cell>
          <cell r="E488" t="str">
            <v>PT・OTビジュアルテキスト　ADL　第２版</v>
          </cell>
        </row>
        <row r="489">
          <cell r="A489">
            <v>486</v>
          </cell>
          <cell r="B489" t="str">
            <v>よ</v>
          </cell>
          <cell r="C489"/>
          <cell r="D489" t="str">
            <v>羊土社</v>
          </cell>
          <cell r="E489" t="str">
            <v>PT・OTのための臨床研究はじめの一歩　第１版</v>
          </cell>
        </row>
        <row r="490">
          <cell r="A490">
            <v>487</v>
          </cell>
          <cell r="B490" t="str">
            <v>よ</v>
          </cell>
          <cell r="C490"/>
          <cell r="D490" t="str">
            <v>羊土社</v>
          </cell>
          <cell r="E490" t="str">
            <v>PT・OTビジュアルテキスト　地域リハビリテーション学　第２版</v>
          </cell>
        </row>
        <row r="491">
          <cell r="A491">
            <v>488</v>
          </cell>
          <cell r="B491" t="str">
            <v>よ</v>
          </cell>
          <cell r="C491"/>
          <cell r="D491" t="str">
            <v>横浜日本語倶楽部</v>
          </cell>
          <cell r="E491" t="str">
            <v>留学生のためのWordドリルブック　word2016対応　ルビ付き　（情報演習）</v>
          </cell>
        </row>
        <row r="492">
          <cell r="A492">
            <v>489</v>
          </cell>
          <cell r="B492" t="str">
            <v>よ</v>
          </cell>
          <cell r="C492"/>
          <cell r="D492" t="str">
            <v>横浜日本語倶楽部</v>
          </cell>
          <cell r="E492" t="str">
            <v>留学生のためのExcelドリルブック　Excel2016対応　ルビ付き　（情報演習）</v>
          </cell>
        </row>
        <row r="493">
          <cell r="A493">
            <v>490</v>
          </cell>
          <cell r="B493" t="str">
            <v>よ</v>
          </cell>
          <cell r="C493" t="str">
            <v>88-6</v>
          </cell>
          <cell r="D493" t="str">
            <v>幼年教育</v>
          </cell>
          <cell r="E493" t="str">
            <v>かずあそび１</v>
          </cell>
        </row>
        <row r="494">
          <cell r="A494">
            <v>491</v>
          </cell>
          <cell r="B494" t="str">
            <v>よ</v>
          </cell>
          <cell r="C494"/>
          <cell r="D494" t="str">
            <v>羊土社</v>
          </cell>
          <cell r="E494" t="str">
            <v>リハビリに直結する！　運動器画像の見かた</v>
          </cell>
        </row>
        <row r="495">
          <cell r="A495">
            <v>492</v>
          </cell>
          <cell r="B495" t="str">
            <v>よ</v>
          </cell>
          <cell r="C495"/>
          <cell r="D495" t="str">
            <v>羊土社</v>
          </cell>
          <cell r="E495" t="str">
            <v>リハビリテーション基礎評価学　総論　第2版</v>
          </cell>
        </row>
        <row r="496">
          <cell r="A496">
            <v>493</v>
          </cell>
          <cell r="B496" t="str">
            <v>り</v>
          </cell>
          <cell r="C496"/>
          <cell r="D496" t="str">
            <v>リンクアップ</v>
          </cell>
          <cell r="E496" t="str">
            <v>大きな字でわかりやすいipad　アイパッド超入門</v>
          </cell>
        </row>
        <row r="497">
          <cell r="A497">
            <v>494</v>
          </cell>
          <cell r="B497" t="str">
            <v>り</v>
          </cell>
          <cell r="C497" t="str">
            <v>40-3</v>
          </cell>
          <cell r="D497" t="str">
            <v>リーブル</v>
          </cell>
          <cell r="E497" t="str">
            <v>しりとりしましょ！たべものあいうえお</v>
          </cell>
        </row>
        <row r="498">
          <cell r="A498">
            <v>495</v>
          </cell>
          <cell r="B498" t="str">
            <v>れ</v>
          </cell>
          <cell r="C498"/>
          <cell r="D498" t="str">
            <v>レタスクラブMOOK</v>
          </cell>
          <cell r="E498" t="str">
            <v>ゼロからはじめる　新版　さいほうの基本</v>
          </cell>
        </row>
        <row r="499">
          <cell r="A499"/>
          <cell r="B499"/>
          <cell r="C499"/>
          <cell r="D499"/>
          <cell r="E499"/>
        </row>
        <row r="500">
          <cell r="D500"/>
          <cell r="E500"/>
        </row>
        <row r="502">
          <cell r="A502"/>
          <cell r="B502"/>
          <cell r="C502"/>
          <cell r="D502">
            <v>495</v>
          </cell>
          <cell r="E502" t="str">
            <v>冊</v>
          </cell>
        </row>
      </sheetData>
      <sheetData sheetId="11" refreshError="1"/>
      <sheetData sheetId="12" refreshError="1"/>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40" zoomScaleNormal="40" zoomScaleSheetLayoutView="51" workbookViewId="0">
      <selection activeCell="M123" sqref="M123:M12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41" t="s">
        <v>5530</v>
      </c>
      <c r="B1" s="341"/>
      <c r="C1" s="341"/>
      <c r="D1" s="341"/>
      <c r="E1" s="240"/>
      <c r="F1" s="342" t="s">
        <v>7695</v>
      </c>
      <c r="G1" s="342"/>
      <c r="H1" s="342"/>
      <c r="I1" s="342"/>
      <c r="J1" s="342"/>
      <c r="K1" s="342"/>
      <c r="L1" s="342"/>
      <c r="M1" s="343" t="s">
        <v>7990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42"/>
      <c r="G2" s="342"/>
      <c r="H2" s="342"/>
      <c r="I2" s="342"/>
      <c r="J2" s="342"/>
      <c r="K2" s="342"/>
      <c r="L2" s="342"/>
      <c r="M2" s="343"/>
      <c r="N2" s="240"/>
      <c r="O2" s="240"/>
      <c r="P2" s="240"/>
      <c r="Q2" s="240"/>
      <c r="R2" s="239"/>
      <c r="S2" s="240"/>
      <c r="T2" s="332" t="s">
        <v>7717</v>
      </c>
      <c r="U2" s="332"/>
      <c r="V2" s="332"/>
      <c r="W2" s="338" t="s">
        <v>5531</v>
      </c>
      <c r="X2" s="338"/>
      <c r="Y2" s="338"/>
      <c r="Z2" s="338"/>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33" t="s">
        <v>7716</v>
      </c>
      <c r="U3" s="333"/>
      <c r="V3" s="344" t="s">
        <v>7987</v>
      </c>
      <c r="W3" s="339" t="s">
        <v>7775</v>
      </c>
      <c r="X3" s="339"/>
      <c r="Y3" s="339"/>
      <c r="Z3" s="339"/>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34"/>
      <c r="U4" s="334"/>
      <c r="V4" s="345"/>
      <c r="W4" s="340"/>
      <c r="X4" s="340"/>
      <c r="Y4" s="340"/>
      <c r="Z4" s="340"/>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35" t="s">
        <v>7680</v>
      </c>
      <c r="P7" s="336"/>
      <c r="Q7" s="336"/>
      <c r="R7" s="336"/>
      <c r="S7" s="337"/>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33</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6" t="s">
        <v>535</v>
      </c>
      <c r="C15" s="234" t="s">
        <v>536</v>
      </c>
      <c r="D15" s="346" t="s">
        <v>7782</v>
      </c>
      <c r="E15" s="348" t="s">
        <v>537</v>
      </c>
      <c r="F15" s="350" t="s">
        <v>7680</v>
      </c>
      <c r="G15" s="350" t="s">
        <v>7690</v>
      </c>
      <c r="H15" s="350" t="s">
        <v>7691</v>
      </c>
      <c r="I15" s="233" t="s">
        <v>1947</v>
      </c>
      <c r="J15" s="358" t="s">
        <v>535</v>
      </c>
      <c r="K15" s="234" t="s">
        <v>536</v>
      </c>
      <c r="L15" s="346" t="s">
        <v>7782</v>
      </c>
      <c r="M15" s="348" t="s">
        <v>538</v>
      </c>
      <c r="N15" s="350" t="s">
        <v>7680</v>
      </c>
      <c r="O15" s="350" t="s">
        <v>7690</v>
      </c>
      <c r="P15" s="350" t="s">
        <v>7691</v>
      </c>
      <c r="Q15" s="356" t="s">
        <v>7693</v>
      </c>
      <c r="R15" s="233" t="s">
        <v>1947</v>
      </c>
      <c r="S15" s="360" t="s">
        <v>535</v>
      </c>
      <c r="T15" s="234" t="s">
        <v>536</v>
      </c>
      <c r="U15" s="346" t="s">
        <v>7782</v>
      </c>
      <c r="V15" s="352" t="s">
        <v>538</v>
      </c>
      <c r="W15" s="350" t="s">
        <v>7680</v>
      </c>
      <c r="X15" s="350" t="s">
        <v>7690</v>
      </c>
      <c r="Y15" s="350" t="s">
        <v>7691</v>
      </c>
      <c r="Z15" s="354" t="s">
        <v>7693</v>
      </c>
    </row>
    <row r="16" spans="1:26" s="235" customFormat="1" ht="18" customHeight="1" x14ac:dyDescent="0.45">
      <c r="A16" s="236" t="s">
        <v>7783</v>
      </c>
      <c r="B16" s="347"/>
      <c r="C16" s="293" t="s">
        <v>539</v>
      </c>
      <c r="D16" s="347"/>
      <c r="E16" s="349"/>
      <c r="F16" s="351"/>
      <c r="G16" s="351"/>
      <c r="H16" s="351"/>
      <c r="I16" s="237" t="s">
        <v>7783</v>
      </c>
      <c r="J16" s="359"/>
      <c r="K16" s="238" t="s">
        <v>539</v>
      </c>
      <c r="L16" s="347"/>
      <c r="M16" s="349"/>
      <c r="N16" s="351"/>
      <c r="O16" s="351"/>
      <c r="P16" s="351"/>
      <c r="Q16" s="357"/>
      <c r="R16" s="237" t="s">
        <v>7783</v>
      </c>
      <c r="S16" s="361"/>
      <c r="T16" s="238" t="s">
        <v>539</v>
      </c>
      <c r="U16" s="347"/>
      <c r="V16" s="353"/>
      <c r="W16" s="351"/>
      <c r="X16" s="351"/>
      <c r="Y16" s="351"/>
      <c r="Z16" s="355"/>
    </row>
    <row r="17" spans="1:26" s="187" customFormat="1" ht="21" customHeight="1" x14ac:dyDescent="0.45">
      <c r="A17" s="294" t="s">
        <v>2020</v>
      </c>
      <c r="B17" s="310" t="s">
        <v>7884</v>
      </c>
      <c r="C17" s="295" t="s">
        <v>7884</v>
      </c>
      <c r="D17" s="316" t="str">
        <f xml:space="preserve">
IF(C18="ア",VLOOKUP(A18,[1]ア!$A:$C,2,FALSE),
IF(C18="イ",VLOOKUP(A18,[1]イ!$A:$C,2,FALSE),
IF(C18="ウ",HLOOKUP(A18,[1]ウ!$1:$6,4,FALSE),
IF(C18="エ",VLOOKUP(A18,[1]エ!$A:$E,4,FALSE),""))))</f>
        <v>光村</v>
      </c>
      <c r="E17" s="318" t="str">
        <f xml:space="preserve">
IF(C18="ア",VLOOKUP(A18,[1]ア!$A:$C,3,FALSE),
IF(C18="イ",VLOOKUP(A18,[1]イ!$A:$C,3,FALSE),
IF(C18="ウ",HLOOKUP(A18,[1]ウ!$1:$6,5,FALSE)&amp;HLOOKUP(A18,[1]ウ!$1:$6,6,FALSE),
IF(C18="エ",VLOOKUP(A18,[1]エ!$A:$E,4,FALSE),""))))</f>
        <v>こくご一上　かざぐるま
こくご一下　ともだち</v>
      </c>
      <c r="F17" s="320" t="s">
        <v>7681</v>
      </c>
      <c r="G17" s="322" t="s">
        <v>7885</v>
      </c>
      <c r="H17" s="362" t="s">
        <v>7886</v>
      </c>
      <c r="I17" s="298" t="s">
        <v>2021</v>
      </c>
      <c r="J17" s="310" t="s">
        <v>7884</v>
      </c>
      <c r="K17" s="295" t="s">
        <v>7884</v>
      </c>
      <c r="L17" s="316" t="str">
        <f xml:space="preserve">
IF(K18="ア",VLOOKUP(I18,[1]ア!$A:$C,2,FALSE),
IF(K18="イ",VLOOKUP(I18,[1]イ!$A:$C,2,FALSE),
IF(K18="ウ",HLOOKUP(I18,[1]ウ!$1:$6,4,FALSE),
IF(K18="エ",VLOOKUP(I18,[1]エ!$A:$E,4,FALSE),""))))</f>
        <v>光村</v>
      </c>
      <c r="M17" s="318" t="str">
        <f xml:space="preserve">
IF(K18="ア",VLOOKUP(I18,[1]ア!$A:$C,3,FALSE),
IF(K18="イ",VLOOKUP(I18,[1]イ!$A:$C,3,FALSE),
IF(K18="ウ",HLOOKUP(I18,[1]ウ!$1:$6,5,FALSE)&amp;HLOOKUP(I18,[1]ウ!$1:$6,6,FALSE),
IF(K18="エ",VLOOKUP(I18,[1]エ!$A:$E,4,FALSE),""))))</f>
        <v>こくご二上　たんぽぽ
こくご二下　赤とんぼ</v>
      </c>
      <c r="N17" s="320" t="s">
        <v>7681</v>
      </c>
      <c r="O17" s="322" t="s">
        <v>7885</v>
      </c>
      <c r="P17" s="312" t="s">
        <v>7911</v>
      </c>
      <c r="Q17" s="314"/>
      <c r="R17" s="294" t="s">
        <v>2022</v>
      </c>
      <c r="S17" s="310" t="s">
        <v>7884</v>
      </c>
      <c r="T17" s="295" t="s">
        <v>7884</v>
      </c>
      <c r="U17" s="316" t="s">
        <v>7099</v>
      </c>
      <c r="V17" s="318" t="s">
        <v>7102</v>
      </c>
      <c r="W17" s="320" t="s">
        <v>7681</v>
      </c>
      <c r="X17" s="322" t="s">
        <v>7885</v>
      </c>
      <c r="Y17" s="324" t="s">
        <v>7922</v>
      </c>
      <c r="Z17" s="308"/>
    </row>
    <row r="18" spans="1:26" s="187" customFormat="1" ht="21" customHeight="1" x14ac:dyDescent="0.45">
      <c r="A18" s="225" t="s">
        <v>7887</v>
      </c>
      <c r="B18" s="311"/>
      <c r="C18" s="297" t="s">
        <v>7888</v>
      </c>
      <c r="D18" s="317"/>
      <c r="E18" s="319"/>
      <c r="F18" s="321"/>
      <c r="G18" s="323"/>
      <c r="H18" s="363"/>
      <c r="I18" s="227" t="s">
        <v>7912</v>
      </c>
      <c r="J18" s="311"/>
      <c r="K18" s="297" t="s">
        <v>7888</v>
      </c>
      <c r="L18" s="317"/>
      <c r="M18" s="319"/>
      <c r="N18" s="321"/>
      <c r="O18" s="323"/>
      <c r="P18" s="313"/>
      <c r="Q18" s="315"/>
      <c r="R18" s="225" t="s">
        <v>7923</v>
      </c>
      <c r="S18" s="311"/>
      <c r="T18" s="297" t="s">
        <v>7888</v>
      </c>
      <c r="U18" s="317"/>
      <c r="V18" s="319"/>
      <c r="W18" s="321"/>
      <c r="X18" s="323"/>
      <c r="Y18" s="325"/>
      <c r="Z18" s="309"/>
    </row>
    <row r="19" spans="1:26" s="187" customFormat="1" ht="21" customHeight="1" x14ac:dyDescent="0.45">
      <c r="A19" s="294" t="s">
        <v>7784</v>
      </c>
      <c r="B19" s="310" t="s">
        <v>7884</v>
      </c>
      <c r="C19" s="295" t="s">
        <v>7889</v>
      </c>
      <c r="D19" s="316" t="str">
        <f xml:space="preserve">
IF(C20="ア",VLOOKUP(A20,[1]ア!$A:$C,2,FALSE),
IF(C20="イ",VLOOKUP(A20,[1]イ!$A:$C,2,FALSE),
IF(C20="ウ",HLOOKUP(A20,[1]ウ!$1:$6,4,FALSE),
IF(C20="エ",VLOOKUP(A20,[1]エ!$A:$E,4,FALSE),""))))</f>
        <v>東書</v>
      </c>
      <c r="E19" s="318" t="str">
        <f xml:space="preserve">
IF(C20="ア",VLOOKUP(A20,[1]ア!$A:$C,3,FALSE),
IF(C20="イ",VLOOKUP(A20,[1]イ!$A:$C,3,FALSE),
IF(C20="ウ",HLOOKUP(A20,[1]ウ!$1:$6,5,FALSE)&amp;HLOOKUP(A20,[1]ウ!$1:$6,6,FALSE),
IF(C20="エ",VLOOKUP(A20,[1]エ!$A:$E,4,FALSE),""))))</f>
        <v>新編　あたらしい　しょしゃ　一</v>
      </c>
      <c r="F19" s="320" t="s">
        <v>7681</v>
      </c>
      <c r="G19" s="322" t="s">
        <v>7885</v>
      </c>
      <c r="H19" s="312" t="s">
        <v>7886</v>
      </c>
      <c r="I19" s="298" t="s">
        <v>7785</v>
      </c>
      <c r="J19" s="310" t="s">
        <v>7884</v>
      </c>
      <c r="K19" s="295" t="s">
        <v>7889</v>
      </c>
      <c r="L19" s="316" t="str">
        <f xml:space="preserve">
IF(K20="ア",VLOOKUP(I20,[1]ア!$A:$C,2,FALSE),
IF(K20="イ",VLOOKUP(I20,[1]イ!$A:$C,2,FALSE),
IF(K20="ウ",HLOOKUP(I20,[1]ウ!$1:$6,4,FALSE),
IF(K20="エ",VLOOKUP(I20,[1]エ!$A:$E,4,FALSE),""))))</f>
        <v>東書</v>
      </c>
      <c r="M19" s="318" t="str">
        <f xml:space="preserve">
IF(K20="ア",VLOOKUP(I20,[1]ア!$A:$C,3,FALSE),
IF(K20="イ",VLOOKUP(I20,[1]イ!$A:$C,3,FALSE),
IF(K20="ウ",HLOOKUP(I20,[1]ウ!$1:$6,5,FALSE)&amp;HLOOKUP(I20,[1]ウ!$1:$6,6,FALSE),
IF(K20="エ",VLOOKUP(I20,[1]エ!$A:$E,4,FALSE),""))))</f>
        <v>新編　新しい　しょしゃ　二</v>
      </c>
      <c r="N19" s="320" t="s">
        <v>7681</v>
      </c>
      <c r="O19" s="322" t="s">
        <v>7885</v>
      </c>
      <c r="P19" s="312" t="s">
        <v>7911</v>
      </c>
      <c r="Q19" s="314"/>
      <c r="R19" s="294" t="s">
        <v>7786</v>
      </c>
      <c r="S19" s="310" t="s">
        <v>7884</v>
      </c>
      <c r="T19" s="295" t="s">
        <v>7889</v>
      </c>
      <c r="U19" s="316" t="s">
        <v>7086</v>
      </c>
      <c r="V19" s="318" t="s">
        <v>5582</v>
      </c>
      <c r="W19" s="320" t="s">
        <v>7681</v>
      </c>
      <c r="X19" s="322" t="s">
        <v>7885</v>
      </c>
      <c r="Y19" s="324" t="s">
        <v>7922</v>
      </c>
      <c r="Z19" s="308"/>
    </row>
    <row r="20" spans="1:26" s="187" customFormat="1" ht="21" customHeight="1" x14ac:dyDescent="0.45">
      <c r="A20" s="225" t="s">
        <v>7890</v>
      </c>
      <c r="B20" s="311"/>
      <c r="C20" s="297" t="s">
        <v>7888</v>
      </c>
      <c r="D20" s="317"/>
      <c r="E20" s="319"/>
      <c r="F20" s="321"/>
      <c r="G20" s="323"/>
      <c r="H20" s="313"/>
      <c r="I20" s="227" t="s">
        <v>7913</v>
      </c>
      <c r="J20" s="311"/>
      <c r="K20" s="297" t="s">
        <v>7888</v>
      </c>
      <c r="L20" s="317"/>
      <c r="M20" s="319"/>
      <c r="N20" s="321"/>
      <c r="O20" s="323"/>
      <c r="P20" s="313"/>
      <c r="Q20" s="315"/>
      <c r="R20" s="225" t="s">
        <v>7924</v>
      </c>
      <c r="S20" s="311"/>
      <c r="T20" s="297" t="s">
        <v>7888</v>
      </c>
      <c r="U20" s="317"/>
      <c r="V20" s="319"/>
      <c r="W20" s="321"/>
      <c r="X20" s="323"/>
      <c r="Y20" s="325"/>
      <c r="Z20" s="309"/>
    </row>
    <row r="21" spans="1:26" s="187" customFormat="1" ht="21" customHeight="1" x14ac:dyDescent="0.45">
      <c r="A21" s="294" t="s">
        <v>7787</v>
      </c>
      <c r="B21" s="310" t="s">
        <v>7891</v>
      </c>
      <c r="C21" s="295" t="s">
        <v>7891</v>
      </c>
      <c r="D21" s="316" t="str">
        <f xml:space="preserve">
IF(C22="ア",VLOOKUP(A22,[1]ア!$A:$C,2,FALSE),
IF(C22="イ",VLOOKUP(A22,[1]イ!$A:$C,2,FALSE),
IF(C22="ウ",HLOOKUP(A22,[1]ウ!$1:$6,4,FALSE),
IF(C22="エ",VLOOKUP(A22,[1]エ!$A:$E,4,FALSE),""))))</f>
        <v>日文</v>
      </c>
      <c r="E21" s="318" t="str">
        <f xml:space="preserve">
IF(C22="ア",VLOOKUP(A22,[1]ア!$A:$C,3,FALSE),
IF(C22="イ",VLOOKUP(A22,[1]イ!$A:$C,3,FALSE),
IF(C22="ウ",HLOOKUP(A22,[1]ウ!$1:$6,5,FALSE)&amp;HLOOKUP(A22,[1]ウ!$1:$6,6,FALSE),
IF(C22="エ",VLOOKUP(A22,[1]エ!$A:$E,4,FALSE),""))))</f>
        <v>しょうがく　さんすう１①
しょうがく　さんすう１②</v>
      </c>
      <c r="F21" s="320" t="s">
        <v>7681</v>
      </c>
      <c r="G21" s="322" t="s">
        <v>7885</v>
      </c>
      <c r="H21" s="312" t="s">
        <v>7886</v>
      </c>
      <c r="I21" s="298" t="s">
        <v>7788</v>
      </c>
      <c r="J21" s="310" t="s">
        <v>7891</v>
      </c>
      <c r="K21" s="295" t="s">
        <v>7891</v>
      </c>
      <c r="L21" s="316" t="s">
        <v>7109</v>
      </c>
      <c r="M21" s="318" t="s">
        <v>7129</v>
      </c>
      <c r="N21" s="320" t="s">
        <v>7681</v>
      </c>
      <c r="O21" s="322" t="s">
        <v>7885</v>
      </c>
      <c r="P21" s="312" t="s">
        <v>7911</v>
      </c>
      <c r="Q21" s="314"/>
      <c r="R21" s="294" t="s">
        <v>7789</v>
      </c>
      <c r="S21" s="310" t="s">
        <v>7925</v>
      </c>
      <c r="T21" s="295" t="s">
        <v>7925</v>
      </c>
      <c r="U21" s="316" t="s">
        <v>7109</v>
      </c>
      <c r="V21" s="318" t="s">
        <v>5630</v>
      </c>
      <c r="W21" s="320" t="s">
        <v>7681</v>
      </c>
      <c r="X21" s="322" t="s">
        <v>7885</v>
      </c>
      <c r="Y21" s="324" t="s">
        <v>7922</v>
      </c>
      <c r="Z21" s="308"/>
    </row>
    <row r="22" spans="1:26" s="187" customFormat="1" ht="21" customHeight="1" x14ac:dyDescent="0.45">
      <c r="A22" s="225" t="s">
        <v>7892</v>
      </c>
      <c r="B22" s="311"/>
      <c r="C22" s="297" t="s">
        <v>7888</v>
      </c>
      <c r="D22" s="317"/>
      <c r="E22" s="319"/>
      <c r="F22" s="321"/>
      <c r="G22" s="323"/>
      <c r="H22" s="313"/>
      <c r="I22" s="227" t="s">
        <v>7914</v>
      </c>
      <c r="J22" s="311"/>
      <c r="K22" s="297" t="s">
        <v>7888</v>
      </c>
      <c r="L22" s="317"/>
      <c r="M22" s="319"/>
      <c r="N22" s="321"/>
      <c r="O22" s="323"/>
      <c r="P22" s="313"/>
      <c r="Q22" s="315"/>
      <c r="R22" s="225" t="s">
        <v>7926</v>
      </c>
      <c r="S22" s="311"/>
      <c r="T22" s="297" t="s">
        <v>7888</v>
      </c>
      <c r="U22" s="317"/>
      <c r="V22" s="319"/>
      <c r="W22" s="321"/>
      <c r="X22" s="323"/>
      <c r="Y22" s="325"/>
      <c r="Z22" s="309"/>
    </row>
    <row r="23" spans="1:26" s="187" customFormat="1" ht="21" customHeight="1" x14ac:dyDescent="0.45">
      <c r="A23" s="294" t="s">
        <v>1943</v>
      </c>
      <c r="B23" s="310" t="s">
        <v>7893</v>
      </c>
      <c r="C23" s="295" t="s">
        <v>7893</v>
      </c>
      <c r="D23" s="316" t="str">
        <f xml:space="preserve">
IF(C24="ア",VLOOKUP(A24,[1]ア!$A:$C,2,FALSE),
IF(C24="イ",VLOOKUP(A24,[1]イ!$A:$C,2,FALSE),
IF(C24="ウ",HLOOKUP(A24,[1]ウ!$1:$6,4,FALSE),
IF(C24="エ",VLOOKUP(A24,[1]エ!$A:$E,4,FALSE),""))))</f>
        <v>教出</v>
      </c>
      <c r="E23" s="318" t="str">
        <f xml:space="preserve">
IF(C24="ア",VLOOKUP(A24,[1]ア!$A:$C,3,FALSE),
IF(C24="イ",VLOOKUP(A24,[1]イ!$A:$C,3,FALSE),
IF(C24="ウ",HLOOKUP(A24,[1]ウ!$1:$6,5,FALSE)&amp;HLOOKUP(A24,[1]ウ!$1:$6,6,FALSE),
IF(C24="エ",VLOOKUP(A24,[1]エ!$A:$E,4,FALSE),""))))</f>
        <v>せいかつ上 みんな なかよし
せいかつ下 なかよし ひろがれ</v>
      </c>
      <c r="F23" s="320" t="s">
        <v>7681</v>
      </c>
      <c r="G23" s="322" t="s">
        <v>7885</v>
      </c>
      <c r="H23" s="312" t="s">
        <v>7894</v>
      </c>
      <c r="I23" s="298" t="s">
        <v>1945</v>
      </c>
      <c r="J23" s="310" t="s">
        <v>7893</v>
      </c>
      <c r="K23" s="295" t="s">
        <v>7893</v>
      </c>
      <c r="L23" s="316" t="s">
        <v>7092</v>
      </c>
      <c r="M23" s="318" t="s">
        <v>7146</v>
      </c>
      <c r="N23" s="320" t="s">
        <v>7681</v>
      </c>
      <c r="O23" s="322" t="s">
        <v>7885</v>
      </c>
      <c r="P23" s="312" t="s">
        <v>7894</v>
      </c>
      <c r="Q23" s="314" t="s">
        <v>7915</v>
      </c>
      <c r="R23" s="294" t="s">
        <v>1948</v>
      </c>
      <c r="S23" s="310" t="s">
        <v>7925</v>
      </c>
      <c r="T23" s="295" t="s">
        <v>7989</v>
      </c>
      <c r="U23" s="316" t="s">
        <v>7111</v>
      </c>
      <c r="V23" s="318" t="s">
        <v>7112</v>
      </c>
      <c r="W23" s="320" t="s">
        <v>7681</v>
      </c>
      <c r="X23" s="322" t="s">
        <v>7885</v>
      </c>
      <c r="Y23" s="324" t="s">
        <v>7927</v>
      </c>
      <c r="Z23" s="308"/>
    </row>
    <row r="24" spans="1:26" s="187" customFormat="1" ht="21" customHeight="1" x14ac:dyDescent="0.45">
      <c r="A24" s="225" t="s">
        <v>7895</v>
      </c>
      <c r="B24" s="311"/>
      <c r="C24" s="297" t="s">
        <v>7888</v>
      </c>
      <c r="D24" s="317"/>
      <c r="E24" s="319"/>
      <c r="F24" s="321"/>
      <c r="G24" s="323"/>
      <c r="H24" s="313"/>
      <c r="I24" s="227" t="s">
        <v>5704</v>
      </c>
      <c r="J24" s="311"/>
      <c r="K24" s="297" t="s">
        <v>7888</v>
      </c>
      <c r="L24" s="317"/>
      <c r="M24" s="319"/>
      <c r="N24" s="321"/>
      <c r="O24" s="323"/>
      <c r="P24" s="313"/>
      <c r="Q24" s="315"/>
      <c r="R24" s="225" t="s">
        <v>5611</v>
      </c>
      <c r="S24" s="311"/>
      <c r="T24" s="297" t="s">
        <v>7888</v>
      </c>
      <c r="U24" s="317"/>
      <c r="V24" s="319"/>
      <c r="W24" s="321"/>
      <c r="X24" s="323"/>
      <c r="Y24" s="325"/>
      <c r="Z24" s="309"/>
    </row>
    <row r="25" spans="1:26" s="187" customFormat="1" ht="21" customHeight="1" x14ac:dyDescent="0.45">
      <c r="A25" s="294" t="s">
        <v>1944</v>
      </c>
      <c r="B25" s="310" t="s">
        <v>7896</v>
      </c>
      <c r="C25" s="295" t="s">
        <v>7896</v>
      </c>
      <c r="D25" s="316" t="s">
        <v>7156</v>
      </c>
      <c r="E25" s="318" t="s">
        <v>5790</v>
      </c>
      <c r="F25" s="320" t="s">
        <v>7681</v>
      </c>
      <c r="G25" s="322" t="s">
        <v>7885</v>
      </c>
      <c r="H25" s="312" t="s">
        <v>7897</v>
      </c>
      <c r="I25" s="298" t="s">
        <v>1946</v>
      </c>
      <c r="J25" s="310" t="s">
        <v>7896</v>
      </c>
      <c r="K25" s="295" t="s">
        <v>7896</v>
      </c>
      <c r="L25" s="316" t="s">
        <v>7156</v>
      </c>
      <c r="M25" s="318" t="s">
        <v>5792</v>
      </c>
      <c r="N25" s="320" t="s">
        <v>7681</v>
      </c>
      <c r="O25" s="322" t="s">
        <v>7885</v>
      </c>
      <c r="P25" s="312" t="s">
        <v>7911</v>
      </c>
      <c r="Q25" s="314"/>
      <c r="R25" s="294" t="s">
        <v>1949</v>
      </c>
      <c r="S25" s="310" t="s">
        <v>7891</v>
      </c>
      <c r="T25" s="295" t="s">
        <v>7891</v>
      </c>
      <c r="U25" s="316" t="s">
        <v>7109</v>
      </c>
      <c r="V25" s="318" t="s">
        <v>7130</v>
      </c>
      <c r="W25" s="320" t="s">
        <v>7681</v>
      </c>
      <c r="X25" s="322" t="s">
        <v>7885</v>
      </c>
      <c r="Y25" s="324" t="s">
        <v>7922</v>
      </c>
      <c r="Z25" s="308"/>
    </row>
    <row r="26" spans="1:26" s="187" customFormat="1" ht="21" customHeight="1" x14ac:dyDescent="0.45">
      <c r="A26" s="225" t="s">
        <v>7898</v>
      </c>
      <c r="B26" s="311"/>
      <c r="C26" s="297" t="s">
        <v>7888</v>
      </c>
      <c r="D26" s="317"/>
      <c r="E26" s="319"/>
      <c r="F26" s="321"/>
      <c r="G26" s="323"/>
      <c r="H26" s="313"/>
      <c r="I26" s="227" t="s">
        <v>7916</v>
      </c>
      <c r="J26" s="311"/>
      <c r="K26" s="297" t="s">
        <v>7888</v>
      </c>
      <c r="L26" s="317"/>
      <c r="M26" s="319"/>
      <c r="N26" s="321"/>
      <c r="O26" s="323"/>
      <c r="P26" s="313"/>
      <c r="Q26" s="315"/>
      <c r="R26" s="225" t="s">
        <v>7928</v>
      </c>
      <c r="S26" s="311"/>
      <c r="T26" s="297" t="s">
        <v>7888</v>
      </c>
      <c r="U26" s="317"/>
      <c r="V26" s="319"/>
      <c r="W26" s="321"/>
      <c r="X26" s="323"/>
      <c r="Y26" s="325"/>
      <c r="Z26" s="309"/>
    </row>
    <row r="27" spans="1:26" s="187" customFormat="1" ht="21" customHeight="1" x14ac:dyDescent="0.45">
      <c r="A27" s="294" t="s">
        <v>7790</v>
      </c>
      <c r="B27" s="310" t="s">
        <v>7899</v>
      </c>
      <c r="C27" s="295" t="s">
        <v>7899</v>
      </c>
      <c r="D27" s="316" t="s">
        <v>7109</v>
      </c>
      <c r="E27" s="318" t="s">
        <v>7162</v>
      </c>
      <c r="F27" s="320" t="s">
        <v>7681</v>
      </c>
      <c r="G27" s="322" t="s">
        <v>7885</v>
      </c>
      <c r="H27" s="312" t="s">
        <v>7894</v>
      </c>
      <c r="I27" s="298" t="s">
        <v>7791</v>
      </c>
      <c r="J27" s="310" t="s">
        <v>7899</v>
      </c>
      <c r="K27" s="295" t="s">
        <v>7899</v>
      </c>
      <c r="L27" s="316" t="s">
        <v>7109</v>
      </c>
      <c r="M27" s="318" t="s">
        <v>7162</v>
      </c>
      <c r="N27" s="320" t="s">
        <v>7681</v>
      </c>
      <c r="O27" s="322" t="s">
        <v>7885</v>
      </c>
      <c r="P27" s="312" t="s">
        <v>7894</v>
      </c>
      <c r="Q27" s="314" t="s">
        <v>7915</v>
      </c>
      <c r="R27" s="294" t="s">
        <v>7792</v>
      </c>
      <c r="S27" s="310" t="s">
        <v>7929</v>
      </c>
      <c r="T27" s="295" t="s">
        <v>7929</v>
      </c>
      <c r="U27" s="316" t="s">
        <v>7133</v>
      </c>
      <c r="V27" s="318" t="s">
        <v>5759</v>
      </c>
      <c r="W27" s="320" t="s">
        <v>7681</v>
      </c>
      <c r="X27" s="322" t="s">
        <v>7885</v>
      </c>
      <c r="Y27" s="324" t="s">
        <v>7922</v>
      </c>
      <c r="Z27" s="308"/>
    </row>
    <row r="28" spans="1:26" s="187" customFormat="1" ht="21" customHeight="1" x14ac:dyDescent="0.45">
      <c r="A28" s="225" t="s">
        <v>7900</v>
      </c>
      <c r="B28" s="311"/>
      <c r="C28" s="297" t="s">
        <v>7888</v>
      </c>
      <c r="D28" s="317"/>
      <c r="E28" s="319"/>
      <c r="F28" s="321"/>
      <c r="G28" s="323"/>
      <c r="H28" s="313"/>
      <c r="I28" s="227" t="s">
        <v>5732</v>
      </c>
      <c r="J28" s="311"/>
      <c r="K28" s="297" t="s">
        <v>7888</v>
      </c>
      <c r="L28" s="317"/>
      <c r="M28" s="319"/>
      <c r="N28" s="321"/>
      <c r="O28" s="323"/>
      <c r="P28" s="313"/>
      <c r="Q28" s="315"/>
      <c r="R28" s="225" t="s">
        <v>7930</v>
      </c>
      <c r="S28" s="311"/>
      <c r="T28" s="297" t="s">
        <v>7888</v>
      </c>
      <c r="U28" s="317"/>
      <c r="V28" s="319"/>
      <c r="W28" s="321"/>
      <c r="X28" s="323"/>
      <c r="Y28" s="325"/>
      <c r="Z28" s="309"/>
    </row>
    <row r="29" spans="1:26" s="187" customFormat="1" ht="21" customHeight="1" x14ac:dyDescent="0.45">
      <c r="A29" s="294" t="s">
        <v>7793</v>
      </c>
      <c r="B29" s="310" t="s">
        <v>7901</v>
      </c>
      <c r="C29" s="295" t="s">
        <v>7901</v>
      </c>
      <c r="D29" s="316" t="s">
        <v>7099</v>
      </c>
      <c r="E29" s="318" t="s">
        <v>7180</v>
      </c>
      <c r="F29" s="320" t="s">
        <v>7681</v>
      </c>
      <c r="G29" s="322" t="s">
        <v>7885</v>
      </c>
      <c r="H29" s="312" t="s">
        <v>7897</v>
      </c>
      <c r="I29" s="298" t="s">
        <v>7794</v>
      </c>
      <c r="J29" s="310" t="s">
        <v>7901</v>
      </c>
      <c r="K29" s="295" t="s">
        <v>7901</v>
      </c>
      <c r="L29" s="316" t="s">
        <v>7099</v>
      </c>
      <c r="M29" s="318" t="s">
        <v>7181</v>
      </c>
      <c r="N29" s="320" t="s">
        <v>7681</v>
      </c>
      <c r="O29" s="322" t="s">
        <v>7885</v>
      </c>
      <c r="P29" s="312" t="s">
        <v>7911</v>
      </c>
      <c r="Q29" s="314"/>
      <c r="R29" s="294" t="s">
        <v>7795</v>
      </c>
      <c r="S29" s="310" t="s">
        <v>7896</v>
      </c>
      <c r="T29" s="295" t="s">
        <v>7896</v>
      </c>
      <c r="U29" s="316" t="s">
        <v>7156</v>
      </c>
      <c r="V29" s="318" t="s">
        <v>5794</v>
      </c>
      <c r="W29" s="320" t="s">
        <v>7681</v>
      </c>
      <c r="X29" s="322" t="s">
        <v>7885</v>
      </c>
      <c r="Y29" s="324" t="s">
        <v>7922</v>
      </c>
      <c r="Z29" s="308"/>
    </row>
    <row r="30" spans="1:26" s="187" customFormat="1" ht="21" customHeight="1" x14ac:dyDescent="0.45">
      <c r="A30" s="225" t="s">
        <v>7902</v>
      </c>
      <c r="B30" s="311"/>
      <c r="C30" s="297" t="s">
        <v>7888</v>
      </c>
      <c r="D30" s="317"/>
      <c r="E30" s="319"/>
      <c r="F30" s="321"/>
      <c r="G30" s="323"/>
      <c r="H30" s="313"/>
      <c r="I30" s="227" t="s">
        <v>7917</v>
      </c>
      <c r="J30" s="311"/>
      <c r="K30" s="297" t="s">
        <v>7888</v>
      </c>
      <c r="L30" s="317"/>
      <c r="M30" s="319"/>
      <c r="N30" s="321"/>
      <c r="O30" s="323"/>
      <c r="P30" s="313"/>
      <c r="Q30" s="315"/>
      <c r="R30" s="225" t="s">
        <v>7931</v>
      </c>
      <c r="S30" s="311"/>
      <c r="T30" s="297" t="s">
        <v>7888</v>
      </c>
      <c r="U30" s="317"/>
      <c r="V30" s="319"/>
      <c r="W30" s="321"/>
      <c r="X30" s="323"/>
      <c r="Y30" s="325"/>
      <c r="Z30" s="309"/>
    </row>
    <row r="31" spans="1:26" s="187" customFormat="1" ht="21" customHeight="1" x14ac:dyDescent="0.45">
      <c r="A31" s="294" t="s">
        <v>7796</v>
      </c>
      <c r="B31" s="310" t="s">
        <v>7884</v>
      </c>
      <c r="C31" s="295" t="s">
        <v>7884</v>
      </c>
      <c r="D31" s="316" t="s">
        <v>566</v>
      </c>
      <c r="E31" s="318" t="s">
        <v>7903</v>
      </c>
      <c r="F31" s="320" t="s">
        <v>7683</v>
      </c>
      <c r="G31" s="322" t="s">
        <v>7904</v>
      </c>
      <c r="H31" s="312" t="s">
        <v>7886</v>
      </c>
      <c r="I31" s="296" t="s">
        <v>7797</v>
      </c>
      <c r="J31" s="310" t="s">
        <v>7884</v>
      </c>
      <c r="K31" s="295" t="s">
        <v>7884</v>
      </c>
      <c r="L31" s="316" t="s">
        <v>581</v>
      </c>
      <c r="M31" s="318" t="s">
        <v>7918</v>
      </c>
      <c r="N31" s="320" t="s">
        <v>7683</v>
      </c>
      <c r="O31" s="322" t="s">
        <v>7904</v>
      </c>
      <c r="P31" s="324" t="s">
        <v>7911</v>
      </c>
      <c r="Q31" s="314"/>
      <c r="R31" s="303" t="s">
        <v>7798</v>
      </c>
      <c r="S31" s="310" t="s">
        <v>7899</v>
      </c>
      <c r="T31" s="295" t="s">
        <v>7899</v>
      </c>
      <c r="U31" s="316" t="s">
        <v>7109</v>
      </c>
      <c r="V31" s="318" t="s">
        <v>7163</v>
      </c>
      <c r="W31" s="320" t="s">
        <v>7681</v>
      </c>
      <c r="X31" s="322" t="s">
        <v>7885</v>
      </c>
      <c r="Y31" s="324" t="s">
        <v>7932</v>
      </c>
      <c r="Z31" s="308"/>
    </row>
    <row r="32" spans="1:26" s="187" customFormat="1" ht="21" customHeight="1" x14ac:dyDescent="0.45">
      <c r="A32" s="225">
        <v>9784033280103</v>
      </c>
      <c r="B32" s="311"/>
      <c r="C32" s="297" t="s">
        <v>7722</v>
      </c>
      <c r="D32" s="317"/>
      <c r="E32" s="319"/>
      <c r="F32" s="321"/>
      <c r="G32" s="323"/>
      <c r="H32" s="313"/>
      <c r="I32" s="227">
        <v>9784834005158</v>
      </c>
      <c r="J32" s="311"/>
      <c r="K32" s="297" t="s">
        <v>7722</v>
      </c>
      <c r="L32" s="317"/>
      <c r="M32" s="319"/>
      <c r="N32" s="321"/>
      <c r="O32" s="323"/>
      <c r="P32" s="325"/>
      <c r="Q32" s="315"/>
      <c r="R32" s="304" t="s">
        <v>7933</v>
      </c>
      <c r="S32" s="329"/>
      <c r="T32" s="305" t="s">
        <v>7888</v>
      </c>
      <c r="U32" s="327"/>
      <c r="V32" s="328"/>
      <c r="W32" s="330"/>
      <c r="X32" s="331"/>
      <c r="Y32" s="326"/>
      <c r="Z32" s="364"/>
    </row>
    <row r="33" spans="1:26" s="187" customFormat="1" ht="21" customHeight="1" x14ac:dyDescent="0.45">
      <c r="A33" s="294" t="s">
        <v>7799</v>
      </c>
      <c r="B33" s="310" t="s">
        <v>7891</v>
      </c>
      <c r="C33" s="295" t="s">
        <v>7891</v>
      </c>
      <c r="D33" s="316" t="s">
        <v>581</v>
      </c>
      <c r="E33" s="318" t="s">
        <v>7905</v>
      </c>
      <c r="F33" s="320" t="s">
        <v>7683</v>
      </c>
      <c r="G33" s="322" t="s">
        <v>7904</v>
      </c>
      <c r="H33" s="312" t="s">
        <v>7886</v>
      </c>
      <c r="I33" s="298" t="s">
        <v>7800</v>
      </c>
      <c r="J33" s="310" t="s">
        <v>7891</v>
      </c>
      <c r="K33" s="295" t="s">
        <v>7891</v>
      </c>
      <c r="L33" s="316" t="s">
        <v>574</v>
      </c>
      <c r="M33" s="318" t="s">
        <v>7919</v>
      </c>
      <c r="N33" s="320" t="s">
        <v>7683</v>
      </c>
      <c r="O33" s="322" t="s">
        <v>7904</v>
      </c>
      <c r="P33" s="312" t="s">
        <v>7911</v>
      </c>
      <c r="Q33" s="314"/>
      <c r="R33" s="303" t="s">
        <v>7945</v>
      </c>
      <c r="S33" s="310" t="s">
        <v>7988</v>
      </c>
      <c r="T33" s="295" t="s">
        <v>7943</v>
      </c>
      <c r="U33" s="316" t="str">
        <f xml:space="preserve">
IF(T34="ア",VLOOKUP(R34,[1]ア!$A:$C,2,FALSE),
IF(T34="イ",VLOOKUP(R34,[1]イ!$A:$C,2,FALSE),
IF(T34="ウ",HLOOKUP(R34,[1]ウ!$1:$6,4,FALSE),
IF(T34="エ",VLOOKUP(R34,[1]エ!$A:$E,4,FALSE),""))))</f>
        <v>大日本</v>
      </c>
      <c r="V33" s="318" t="str">
        <f xml:space="preserve">
IF(T34="ア",VLOOKUP(R34,[1]ア!$A:$C,3,FALSE),
IF(T34="イ",VLOOKUP(R34,[1]イ!$A:$C,3,FALSE),
IF(T34="ウ",HLOOKUP(R34,[1]ウ!$1:$6,5,FALSE)&amp;HLOOKUP(R34,[1]ウ!$1:$6,6,FALSE),
IF(T34="エ",VLOOKUP(R34,[1]エ!$A:$E,4,FALSE),""))))</f>
        <v>新版 たのしいほけん３・４年</v>
      </c>
      <c r="W33" s="320" t="s">
        <v>7681</v>
      </c>
      <c r="X33" s="322" t="s">
        <v>7885</v>
      </c>
      <c r="Y33" s="324" t="s">
        <v>7932</v>
      </c>
      <c r="Z33" s="308"/>
    </row>
    <row r="34" spans="1:26" s="187" customFormat="1" ht="21" customHeight="1" x14ac:dyDescent="0.45">
      <c r="A34" s="225">
        <v>9784834026818</v>
      </c>
      <c r="B34" s="311"/>
      <c r="C34" s="297" t="s">
        <v>7722</v>
      </c>
      <c r="D34" s="317"/>
      <c r="E34" s="319"/>
      <c r="F34" s="321"/>
      <c r="G34" s="323"/>
      <c r="H34" s="313"/>
      <c r="I34" s="227">
        <v>9784338073028</v>
      </c>
      <c r="J34" s="311"/>
      <c r="K34" s="297" t="s">
        <v>7722</v>
      </c>
      <c r="L34" s="317"/>
      <c r="M34" s="319"/>
      <c r="N34" s="321"/>
      <c r="O34" s="323"/>
      <c r="P34" s="313"/>
      <c r="Q34" s="315"/>
      <c r="R34" s="227" t="s">
        <v>7944</v>
      </c>
      <c r="S34" s="311"/>
      <c r="T34" s="297" t="s">
        <v>7888</v>
      </c>
      <c r="U34" s="317"/>
      <c r="V34" s="319"/>
      <c r="W34" s="321"/>
      <c r="X34" s="323"/>
      <c r="Y34" s="325"/>
      <c r="Z34" s="309"/>
    </row>
    <row r="35" spans="1:26" s="187" customFormat="1" ht="21" customHeight="1" x14ac:dyDescent="0.45">
      <c r="A35" s="294" t="s">
        <v>7801</v>
      </c>
      <c r="B35" s="310" t="s">
        <v>7893</v>
      </c>
      <c r="C35" s="295" t="s">
        <v>7893</v>
      </c>
      <c r="D35" s="316" t="s">
        <v>566</v>
      </c>
      <c r="E35" s="318" t="s">
        <v>7906</v>
      </c>
      <c r="F35" s="320" t="s">
        <v>7683</v>
      </c>
      <c r="G35" s="322" t="s">
        <v>7904</v>
      </c>
      <c r="H35" s="312" t="s">
        <v>7894</v>
      </c>
      <c r="I35" s="298" t="s">
        <v>7802</v>
      </c>
      <c r="J35" s="310" t="s">
        <v>7893</v>
      </c>
      <c r="K35" s="295" t="s">
        <v>7893</v>
      </c>
      <c r="L35" s="316" t="s">
        <v>566</v>
      </c>
      <c r="M35" s="318" t="s">
        <v>7906</v>
      </c>
      <c r="N35" s="320" t="s">
        <v>7683</v>
      </c>
      <c r="O35" s="322" t="s">
        <v>7904</v>
      </c>
      <c r="P35" s="312" t="s">
        <v>7894</v>
      </c>
      <c r="Q35" s="314" t="s">
        <v>7915</v>
      </c>
      <c r="R35" s="300" t="s">
        <v>7946</v>
      </c>
      <c r="S35" s="329" t="s">
        <v>7901</v>
      </c>
      <c r="T35" s="301" t="s">
        <v>7901</v>
      </c>
      <c r="U35" s="327" t="s">
        <v>7099</v>
      </c>
      <c r="V35" s="328" t="s">
        <v>7182</v>
      </c>
      <c r="W35" s="330" t="s">
        <v>7681</v>
      </c>
      <c r="X35" s="331" t="s">
        <v>7885</v>
      </c>
      <c r="Y35" s="326" t="s">
        <v>7922</v>
      </c>
      <c r="Z35" s="364"/>
    </row>
    <row r="36" spans="1:26" s="187" customFormat="1" ht="21" customHeight="1" x14ac:dyDescent="0.45">
      <c r="A36" s="225">
        <v>9784033401201</v>
      </c>
      <c r="B36" s="311"/>
      <c r="C36" s="297" t="s">
        <v>7722</v>
      </c>
      <c r="D36" s="317"/>
      <c r="E36" s="319"/>
      <c r="F36" s="321"/>
      <c r="G36" s="323"/>
      <c r="H36" s="313"/>
      <c r="I36" s="227">
        <v>9784033401201</v>
      </c>
      <c r="J36" s="311"/>
      <c r="K36" s="297" t="s">
        <v>7722</v>
      </c>
      <c r="L36" s="317"/>
      <c r="M36" s="319"/>
      <c r="N36" s="321"/>
      <c r="O36" s="323"/>
      <c r="P36" s="313"/>
      <c r="Q36" s="315"/>
      <c r="R36" s="225" t="s">
        <v>7934</v>
      </c>
      <c r="S36" s="311"/>
      <c r="T36" s="297" t="s">
        <v>7888</v>
      </c>
      <c r="U36" s="317"/>
      <c r="V36" s="319"/>
      <c r="W36" s="321"/>
      <c r="X36" s="323"/>
      <c r="Y36" s="325"/>
      <c r="Z36" s="309"/>
    </row>
    <row r="37" spans="1:26" s="187" customFormat="1" ht="21" customHeight="1" x14ac:dyDescent="0.45">
      <c r="A37" s="294" t="s">
        <v>7803</v>
      </c>
      <c r="B37" s="310" t="s">
        <v>7896</v>
      </c>
      <c r="C37" s="295" t="s">
        <v>7896</v>
      </c>
      <c r="D37" s="316" t="s">
        <v>7907</v>
      </c>
      <c r="E37" s="318" t="s">
        <v>7908</v>
      </c>
      <c r="F37" s="320" t="s">
        <v>7683</v>
      </c>
      <c r="G37" s="322" t="s">
        <v>7904</v>
      </c>
      <c r="H37" s="312" t="s">
        <v>7886</v>
      </c>
      <c r="I37" s="298" t="s">
        <v>7804</v>
      </c>
      <c r="J37" s="310" t="s">
        <v>7896</v>
      </c>
      <c r="K37" s="295" t="s">
        <v>7896</v>
      </c>
      <c r="L37" s="316" t="s">
        <v>590</v>
      </c>
      <c r="M37" s="318" t="s">
        <v>7920</v>
      </c>
      <c r="N37" s="320" t="s">
        <v>7683</v>
      </c>
      <c r="O37" s="322" t="s">
        <v>7904</v>
      </c>
      <c r="P37" s="312" t="s">
        <v>7911</v>
      </c>
      <c r="Q37" s="314"/>
      <c r="R37" s="294" t="s">
        <v>7805</v>
      </c>
      <c r="S37" s="310" t="s">
        <v>7884</v>
      </c>
      <c r="T37" s="295" t="s">
        <v>7884</v>
      </c>
      <c r="U37" s="316" t="s">
        <v>7099</v>
      </c>
      <c r="V37" s="318" t="s">
        <v>7100</v>
      </c>
      <c r="W37" s="320" t="s">
        <v>7709</v>
      </c>
      <c r="X37" s="322" t="s">
        <v>7935</v>
      </c>
      <c r="Y37" s="324" t="s">
        <v>7922</v>
      </c>
      <c r="Z37" s="308"/>
    </row>
    <row r="38" spans="1:26" s="187" customFormat="1" ht="21" customHeight="1" x14ac:dyDescent="0.45">
      <c r="A38" s="225">
        <v>9784905015116</v>
      </c>
      <c r="B38" s="311"/>
      <c r="C38" s="297" t="s">
        <v>7722</v>
      </c>
      <c r="D38" s="317"/>
      <c r="E38" s="319"/>
      <c r="F38" s="321"/>
      <c r="G38" s="323"/>
      <c r="H38" s="313"/>
      <c r="I38" s="227">
        <v>9784564003646</v>
      </c>
      <c r="J38" s="311"/>
      <c r="K38" s="297" t="s">
        <v>7722</v>
      </c>
      <c r="L38" s="317"/>
      <c r="M38" s="319"/>
      <c r="N38" s="321"/>
      <c r="O38" s="323"/>
      <c r="P38" s="313"/>
      <c r="Q38" s="315"/>
      <c r="R38" s="225" t="s">
        <v>7887</v>
      </c>
      <c r="S38" s="311"/>
      <c r="T38" s="297" t="s">
        <v>7888</v>
      </c>
      <c r="U38" s="317"/>
      <c r="V38" s="319"/>
      <c r="W38" s="321"/>
      <c r="X38" s="323"/>
      <c r="Y38" s="325"/>
      <c r="Z38" s="309"/>
    </row>
    <row r="39" spans="1:26" s="187" customFormat="1" ht="21" customHeight="1" x14ac:dyDescent="0.45">
      <c r="A39" s="294" t="s">
        <v>7806</v>
      </c>
      <c r="B39" s="310" t="s">
        <v>7899</v>
      </c>
      <c r="C39" s="295" t="s">
        <v>7899</v>
      </c>
      <c r="D39" s="316" t="s">
        <v>565</v>
      </c>
      <c r="E39" s="318" t="s">
        <v>7909</v>
      </c>
      <c r="F39" s="320" t="s">
        <v>7683</v>
      </c>
      <c r="G39" s="322" t="s">
        <v>7904</v>
      </c>
      <c r="H39" s="312" t="s">
        <v>7894</v>
      </c>
      <c r="I39" s="298" t="s">
        <v>7807</v>
      </c>
      <c r="J39" s="310" t="s">
        <v>7899</v>
      </c>
      <c r="K39" s="295" t="s">
        <v>7899</v>
      </c>
      <c r="L39" s="316" t="s">
        <v>565</v>
      </c>
      <c r="M39" s="318" t="s">
        <v>7909</v>
      </c>
      <c r="N39" s="320" t="s">
        <v>7683</v>
      </c>
      <c r="O39" s="322" t="s">
        <v>7904</v>
      </c>
      <c r="P39" s="312" t="s">
        <v>7894</v>
      </c>
      <c r="Q39" s="314" t="s">
        <v>7915</v>
      </c>
      <c r="R39" s="294" t="s">
        <v>7808</v>
      </c>
      <c r="S39" s="310" t="s">
        <v>7891</v>
      </c>
      <c r="T39" s="295" t="s">
        <v>7891</v>
      </c>
      <c r="U39" s="316" t="s">
        <v>7109</v>
      </c>
      <c r="V39" s="318" t="s">
        <v>7139</v>
      </c>
      <c r="W39" s="320" t="s">
        <v>7709</v>
      </c>
      <c r="X39" s="322" t="s">
        <v>7935</v>
      </c>
      <c r="Y39" s="324" t="s">
        <v>7922</v>
      </c>
      <c r="Z39" s="308"/>
    </row>
    <row r="40" spans="1:26" s="187" customFormat="1" ht="21" customHeight="1" x14ac:dyDescent="0.45">
      <c r="A40" s="225">
        <v>9784265912179</v>
      </c>
      <c r="B40" s="311"/>
      <c r="C40" s="297" t="s">
        <v>7722</v>
      </c>
      <c r="D40" s="317"/>
      <c r="E40" s="319"/>
      <c r="F40" s="321"/>
      <c r="G40" s="323"/>
      <c r="H40" s="313"/>
      <c r="I40" s="227">
        <v>9784265912179</v>
      </c>
      <c r="J40" s="311"/>
      <c r="K40" s="297" t="s">
        <v>7722</v>
      </c>
      <c r="L40" s="317"/>
      <c r="M40" s="319"/>
      <c r="N40" s="321"/>
      <c r="O40" s="323"/>
      <c r="P40" s="313"/>
      <c r="Q40" s="315"/>
      <c r="R40" s="225" t="s">
        <v>7892</v>
      </c>
      <c r="S40" s="311"/>
      <c r="T40" s="297" t="s">
        <v>7888</v>
      </c>
      <c r="U40" s="317"/>
      <c r="V40" s="319"/>
      <c r="W40" s="321"/>
      <c r="X40" s="323"/>
      <c r="Y40" s="325"/>
      <c r="Z40" s="309"/>
    </row>
    <row r="41" spans="1:26" s="187" customFormat="1" ht="21" customHeight="1" x14ac:dyDescent="0.45">
      <c r="A41" s="294" t="s">
        <v>7809</v>
      </c>
      <c r="B41" s="310" t="s">
        <v>7901</v>
      </c>
      <c r="C41" s="295" t="s">
        <v>7901</v>
      </c>
      <c r="D41" s="316" t="s">
        <v>566</v>
      </c>
      <c r="E41" s="318" t="s">
        <v>7910</v>
      </c>
      <c r="F41" s="320" t="s">
        <v>7683</v>
      </c>
      <c r="G41" s="322" t="s">
        <v>7904</v>
      </c>
      <c r="H41" s="312" t="s">
        <v>7886</v>
      </c>
      <c r="I41" s="298" t="s">
        <v>7810</v>
      </c>
      <c r="J41" s="310" t="s">
        <v>7901</v>
      </c>
      <c r="K41" s="295" t="s">
        <v>7901</v>
      </c>
      <c r="L41" s="316" t="s">
        <v>581</v>
      </c>
      <c r="M41" s="318" t="s">
        <v>7921</v>
      </c>
      <c r="N41" s="320" t="s">
        <v>7683</v>
      </c>
      <c r="O41" s="322" t="s">
        <v>7904</v>
      </c>
      <c r="P41" s="312" t="s">
        <v>7911</v>
      </c>
      <c r="Q41" s="314"/>
      <c r="R41" s="296" t="s">
        <v>7811</v>
      </c>
      <c r="S41" s="310" t="s">
        <v>7884</v>
      </c>
      <c r="T41" s="295" t="s">
        <v>7884</v>
      </c>
      <c r="U41" s="316" t="s">
        <v>577</v>
      </c>
      <c r="V41" s="318" t="s">
        <v>7936</v>
      </c>
      <c r="W41" s="320" t="s">
        <v>7683</v>
      </c>
      <c r="X41" s="322" t="s">
        <v>7904</v>
      </c>
      <c r="Y41" s="324" t="s">
        <v>7922</v>
      </c>
      <c r="Z41" s="308"/>
    </row>
    <row r="42" spans="1:26" s="187" customFormat="1" ht="21" customHeight="1" x14ac:dyDescent="0.45">
      <c r="A42" s="225">
        <v>9784031311007</v>
      </c>
      <c r="B42" s="311"/>
      <c r="C42" s="297" t="s">
        <v>7722</v>
      </c>
      <c r="D42" s="317"/>
      <c r="E42" s="319"/>
      <c r="F42" s="321"/>
      <c r="G42" s="323"/>
      <c r="H42" s="313"/>
      <c r="I42" s="227">
        <v>9784834014655</v>
      </c>
      <c r="J42" s="311"/>
      <c r="K42" s="297" t="s">
        <v>7722</v>
      </c>
      <c r="L42" s="317"/>
      <c r="M42" s="319"/>
      <c r="N42" s="321"/>
      <c r="O42" s="323"/>
      <c r="P42" s="313"/>
      <c r="Q42" s="315"/>
      <c r="R42" s="225">
        <v>9784566002067</v>
      </c>
      <c r="S42" s="311"/>
      <c r="T42" s="297" t="s">
        <v>7722</v>
      </c>
      <c r="U42" s="317"/>
      <c r="V42" s="319"/>
      <c r="W42" s="321"/>
      <c r="X42" s="323"/>
      <c r="Y42" s="325"/>
      <c r="Z42" s="309"/>
    </row>
    <row r="43" spans="1:26" s="187" customFormat="1" ht="21" customHeight="1" x14ac:dyDescent="0.45">
      <c r="A43" s="294" t="s">
        <v>7812</v>
      </c>
      <c r="B43" s="310"/>
      <c r="C43" s="295"/>
      <c r="D43" s="316" t="str">
        <f xml:space="preserve">
IF(C44="ア",VLOOKUP(A44,ア!$A:$C,2,FALSE),
IF(C44="イ",VLOOKUP(A44,イ!$A:$C,2,FALSE),
IF(C44="ウ",HLOOKUP(A44,ウ!$1:$6,4,FALSE),
IF(C44="エ",VLOOKUP(A44,エ!$A:$E,4,FALSE),""))))</f>
        <v/>
      </c>
      <c r="E43" s="318" t="str">
        <f xml:space="preserve">
IF(C44="ア",VLOOKUP(A44,ア!$A:$C,3,FALSE),
IF(C44="イ",VLOOKUP(A44,イ!$A:$C,3,FALSE),
IF(C44="ウ",HLOOKUP(A44,ウ!$1:$6,5,FALSE)&amp;HLOOKUP(A44,ウ!$1:$6,6,FALSE),
IF(C44="エ",VLOOKUP(A44,エ!$A:$E,4,FALSE),""))))</f>
        <v/>
      </c>
      <c r="F43" s="320"/>
      <c r="G43" s="322"/>
      <c r="H43" s="312"/>
      <c r="I43" s="298" t="s">
        <v>7813</v>
      </c>
      <c r="J43" s="310"/>
      <c r="K43" s="295"/>
      <c r="L43" s="316" t="str">
        <f xml:space="preserve">
IF(K44="ア",VLOOKUP(I44,ア!$A:$C,2,FALSE),
IF(K44="イ",VLOOKUP(I44,イ!$A:$C,2,FALSE),
IF(K44="ウ",HLOOKUP(I44,ウ!$1:$6,4,FALSE),
IF(K44="エ",VLOOKUP(I44,エ!$A:$E,4,FALSE),""))))</f>
        <v/>
      </c>
      <c r="M43" s="318" t="str">
        <f xml:space="preserve">
IF(K44="ア",VLOOKUP(I44,ア!$A:$C,3,FALSE),
IF(K44="イ",VLOOKUP(I44,イ!$A:$C,3,FALSE),
IF(K44="ウ",HLOOKUP(I44,ウ!$1:$6,5,FALSE)&amp;HLOOKUP(I44,ウ!$1:$6,6,FALSE),
IF(K44="エ",VLOOKUP(I44,エ!$A:$E,4,FALSE),""))))</f>
        <v/>
      </c>
      <c r="N43" s="320"/>
      <c r="O43" s="322"/>
      <c r="P43" s="312"/>
      <c r="Q43" s="314"/>
      <c r="R43" s="294" t="s">
        <v>7814</v>
      </c>
      <c r="S43" s="310" t="s">
        <v>7891</v>
      </c>
      <c r="T43" s="295" t="s">
        <v>7891</v>
      </c>
      <c r="U43" s="316" t="s">
        <v>573</v>
      </c>
      <c r="V43" s="318" t="s">
        <v>7937</v>
      </c>
      <c r="W43" s="320" t="s">
        <v>7683</v>
      </c>
      <c r="X43" s="322" t="s">
        <v>7904</v>
      </c>
      <c r="Y43" s="324" t="s">
        <v>7922</v>
      </c>
      <c r="Z43" s="308"/>
    </row>
    <row r="44" spans="1:26" s="187" customFormat="1" ht="21" customHeight="1" x14ac:dyDescent="0.45">
      <c r="A44" s="225"/>
      <c r="B44" s="311"/>
      <c r="C44" s="297"/>
      <c r="D44" s="317"/>
      <c r="E44" s="319"/>
      <c r="F44" s="321"/>
      <c r="G44" s="323"/>
      <c r="H44" s="313"/>
      <c r="I44" s="227"/>
      <c r="J44" s="311"/>
      <c r="K44" s="297"/>
      <c r="L44" s="317"/>
      <c r="M44" s="319"/>
      <c r="N44" s="321"/>
      <c r="O44" s="323"/>
      <c r="P44" s="313"/>
      <c r="Q44" s="315"/>
      <c r="R44" s="225">
        <v>9784772100090</v>
      </c>
      <c r="S44" s="311"/>
      <c r="T44" s="297" t="s">
        <v>7722</v>
      </c>
      <c r="U44" s="317"/>
      <c r="V44" s="319"/>
      <c r="W44" s="321"/>
      <c r="X44" s="323"/>
      <c r="Y44" s="325"/>
      <c r="Z44" s="309"/>
    </row>
    <row r="45" spans="1:26" s="187" customFormat="1" ht="21" customHeight="1" x14ac:dyDescent="0.45">
      <c r="A45" s="294" t="s">
        <v>7815</v>
      </c>
      <c r="B45" s="310"/>
      <c r="C45" s="295"/>
      <c r="D45" s="316" t="str">
        <f xml:space="preserve">
IF(C46="ア",VLOOKUP(A46,ア!$A:$C,2,FALSE),
IF(C46="イ",VLOOKUP(A46,イ!$A:$C,2,FALSE),
IF(C46="ウ",HLOOKUP(A46,ウ!$1:$6,4,FALSE),
IF(C46="エ",VLOOKUP(A46,エ!$A:$E,4,FALSE),""))))</f>
        <v/>
      </c>
      <c r="E45" s="318" t="str">
        <f xml:space="preserve">
IF(C46="ア",VLOOKUP(A46,ア!$A:$C,3,FALSE),
IF(C46="イ",VLOOKUP(A46,イ!$A:$C,3,FALSE),
IF(C46="ウ",HLOOKUP(A46,ウ!$1:$6,5,FALSE)&amp;HLOOKUP(A46,ウ!$1:$6,6,FALSE),
IF(C46="エ",VLOOKUP(A46,エ!$A:$E,4,FALSE),""))))</f>
        <v/>
      </c>
      <c r="F45" s="320"/>
      <c r="G45" s="322"/>
      <c r="H45" s="312"/>
      <c r="I45" s="298" t="s">
        <v>7816</v>
      </c>
      <c r="J45" s="310"/>
      <c r="K45" s="295"/>
      <c r="L45" s="316" t="str">
        <f xml:space="preserve">
IF(K46="ア",VLOOKUP(I46,ア!$A:$C,2,FALSE),
IF(K46="イ",VLOOKUP(I46,イ!$A:$C,2,FALSE),
IF(K46="ウ",HLOOKUP(I46,ウ!$1:$6,4,FALSE),
IF(K46="エ",VLOOKUP(I46,エ!$A:$E,4,FALSE),""))))</f>
        <v/>
      </c>
      <c r="M45" s="318" t="str">
        <f xml:space="preserve">
IF(K46="ア",VLOOKUP(I46,ア!$A:$C,3,FALSE),
IF(K46="イ",VLOOKUP(I46,イ!$A:$C,3,FALSE),
IF(K46="ウ",HLOOKUP(I46,ウ!$1:$6,5,FALSE)&amp;HLOOKUP(I46,ウ!$1:$6,6,FALSE),
IF(K46="エ",VLOOKUP(I46,エ!$A:$E,4,FALSE),""))))</f>
        <v/>
      </c>
      <c r="N45" s="320"/>
      <c r="O45" s="322"/>
      <c r="P45" s="312"/>
      <c r="Q45" s="314"/>
      <c r="R45" s="303" t="s">
        <v>7817</v>
      </c>
      <c r="S45" s="310" t="s">
        <v>7893</v>
      </c>
      <c r="T45" s="295" t="s">
        <v>7893</v>
      </c>
      <c r="U45" s="316" t="s">
        <v>543</v>
      </c>
      <c r="V45" s="318" t="s">
        <v>7938</v>
      </c>
      <c r="W45" s="320" t="s">
        <v>7683</v>
      </c>
      <c r="X45" s="322" t="s">
        <v>7939</v>
      </c>
      <c r="Y45" s="324" t="s">
        <v>7922</v>
      </c>
      <c r="Z45" s="308"/>
    </row>
    <row r="46" spans="1:26" s="184" customFormat="1" ht="21" customHeight="1" thickBot="1" x14ac:dyDescent="0.2">
      <c r="A46" s="226"/>
      <c r="B46" s="365"/>
      <c r="C46" s="299"/>
      <c r="D46" s="369"/>
      <c r="E46" s="370"/>
      <c r="F46" s="366"/>
      <c r="G46" s="367"/>
      <c r="H46" s="372"/>
      <c r="I46" s="228"/>
      <c r="J46" s="365"/>
      <c r="K46" s="299"/>
      <c r="L46" s="369"/>
      <c r="M46" s="370"/>
      <c r="N46" s="366"/>
      <c r="O46" s="367"/>
      <c r="P46" s="372"/>
      <c r="Q46" s="373"/>
      <c r="R46" s="228">
        <v>9784251001214</v>
      </c>
      <c r="S46" s="365"/>
      <c r="T46" s="299" t="s">
        <v>7722</v>
      </c>
      <c r="U46" s="369"/>
      <c r="V46" s="370"/>
      <c r="W46" s="366"/>
      <c r="X46" s="367"/>
      <c r="Y46" s="371"/>
      <c r="Z46" s="368"/>
    </row>
    <row r="47" spans="1:26" s="187" customFormat="1" ht="21" customHeight="1" x14ac:dyDescent="0.45">
      <c r="A47" s="300" t="s">
        <v>7818</v>
      </c>
      <c r="B47" s="329"/>
      <c r="C47" s="301"/>
      <c r="D47" s="327" t="str">
        <f xml:space="preserve">
IF(C48="ア",VLOOKUP(A48,ア!$A:$C,2,FALSE),
IF(C48="イ",VLOOKUP(A48,イ!$A:$C,2,FALSE),
IF(C48="ウ",HLOOKUP(A48,ウ!$1:$6,4,FALSE),
IF(C48="エ",VLOOKUP(A48,エ!$A:$E,4,FALSE),""))))</f>
        <v/>
      </c>
      <c r="E47" s="328" t="str">
        <f xml:space="preserve">
IF(C48="ア",VLOOKUP(A48,ア!$A:$C,3,FALSE),
IF(C48="イ",VLOOKUP(A48,イ!$A:$C,3,FALSE),
IF(C48="ウ",HLOOKUP(A48,ウ!$1:$6,5,FALSE)&amp;HLOOKUP(A48,ウ!$1:$6,6,FALSE),
IF(C48="エ",VLOOKUP(A48,エ!$A:$E,4,FALSE),""))))</f>
        <v/>
      </c>
      <c r="F47" s="330"/>
      <c r="G47" s="331"/>
      <c r="H47" s="375"/>
      <c r="I47" s="302" t="s">
        <v>1955</v>
      </c>
      <c r="J47" s="329"/>
      <c r="K47" s="301"/>
      <c r="L47" s="327" t="str">
        <f xml:space="preserve">
IF(K48="ア",VLOOKUP(I48,ア!$A:$C,2,FALSE),
IF(K48="イ",VLOOKUP(I48,イ!$A:$C,2,FALSE),
IF(K48="ウ",HLOOKUP(I48,ウ!$1:$6,4,FALSE),
IF(K48="エ",VLOOKUP(I48,エ!$A:$E,4,FALSE),""))))</f>
        <v/>
      </c>
      <c r="M47" s="328" t="str">
        <f xml:space="preserve">
IF(K48="ア",VLOOKUP(I48,ア!$A:$C,3,FALSE),
IF(K48="イ",VLOOKUP(I48,イ!$A:$C,3,FALSE),
IF(K48="ウ",HLOOKUP(I48,ウ!$1:$6,5,FALSE)&amp;HLOOKUP(I48,ウ!$1:$6,6,FALSE),
IF(K48="エ",VLOOKUP(I48,エ!$A:$E,4,FALSE),""))))</f>
        <v/>
      </c>
      <c r="N47" s="330"/>
      <c r="O47" s="331"/>
      <c r="P47" s="375"/>
      <c r="Q47" s="376"/>
      <c r="R47" s="306" t="s">
        <v>7947</v>
      </c>
      <c r="S47" s="329" t="s">
        <v>7896</v>
      </c>
      <c r="T47" s="301" t="s">
        <v>7896</v>
      </c>
      <c r="U47" s="327" t="s">
        <v>606</v>
      </c>
      <c r="V47" s="328" t="s">
        <v>7940</v>
      </c>
      <c r="W47" s="330" t="s">
        <v>7683</v>
      </c>
      <c r="X47" s="331" t="s">
        <v>7939</v>
      </c>
      <c r="Y47" s="326" t="s">
        <v>7922</v>
      </c>
      <c r="Z47" s="364"/>
    </row>
    <row r="48" spans="1:26" s="187" customFormat="1" ht="21" customHeight="1" x14ac:dyDescent="0.45">
      <c r="A48" s="225"/>
      <c r="B48" s="311"/>
      <c r="C48" s="297"/>
      <c r="D48" s="317"/>
      <c r="E48" s="319"/>
      <c r="F48" s="321"/>
      <c r="G48" s="323"/>
      <c r="H48" s="313"/>
      <c r="I48" s="227"/>
      <c r="J48" s="311"/>
      <c r="K48" s="297"/>
      <c r="L48" s="317"/>
      <c r="M48" s="319"/>
      <c r="N48" s="321"/>
      <c r="O48" s="323"/>
      <c r="P48" s="313"/>
      <c r="Q48" s="315"/>
      <c r="R48" s="227">
        <v>9784805402160</v>
      </c>
      <c r="S48" s="311"/>
      <c r="T48" s="297" t="s">
        <v>7722</v>
      </c>
      <c r="U48" s="317"/>
      <c r="V48" s="319"/>
      <c r="W48" s="321"/>
      <c r="X48" s="323"/>
      <c r="Y48" s="325"/>
      <c r="Z48" s="309"/>
    </row>
    <row r="49" spans="1:26" s="187" customFormat="1" ht="21" customHeight="1" x14ac:dyDescent="0.45">
      <c r="A49" s="294" t="s">
        <v>7819</v>
      </c>
      <c r="B49" s="310"/>
      <c r="C49" s="295"/>
      <c r="D49" s="316" t="str">
        <f xml:space="preserve">
IF(C50="ア",VLOOKUP(A50,ア!$A:$C,2,FALSE),
IF(C50="イ",VLOOKUP(A50,イ!$A:$C,2,FALSE),
IF(C50="ウ",HLOOKUP(A50,ウ!$1:$6,4,FALSE),
IF(C50="エ",VLOOKUP(A50,エ!$A:$E,4,FALSE),""))))</f>
        <v/>
      </c>
      <c r="E49" s="318" t="str">
        <f xml:space="preserve">
IF(C50="ア",VLOOKUP(A50,ア!$A:$C,3,FALSE),
IF(C50="イ",VLOOKUP(A50,イ!$A:$C,3,FALSE),
IF(C50="ウ",HLOOKUP(A50,ウ!$1:$6,5,FALSE)&amp;HLOOKUP(A50,ウ!$1:$6,6,FALSE),
IF(C50="エ",VLOOKUP(A50,エ!$A:$E,4,FALSE),""))))</f>
        <v/>
      </c>
      <c r="F49" s="320"/>
      <c r="G49" s="322"/>
      <c r="H49" s="312"/>
      <c r="I49" s="298" t="s">
        <v>1956</v>
      </c>
      <c r="J49" s="310"/>
      <c r="K49" s="295"/>
      <c r="L49" s="316" t="str">
        <f xml:space="preserve">
IF(K50="ア",VLOOKUP(I50,ア!$A:$C,2,FALSE),
IF(K50="イ",VLOOKUP(I50,イ!$A:$C,2,FALSE),
IF(K50="ウ",HLOOKUP(I50,ウ!$1:$6,4,FALSE),
IF(K50="エ",VLOOKUP(I50,エ!$A:$E,4,FALSE),""))))</f>
        <v/>
      </c>
      <c r="M49" s="318" t="str">
        <f xml:space="preserve">
IF(K50="ア",VLOOKUP(I50,ア!$A:$C,3,FALSE),
IF(K50="イ",VLOOKUP(I50,イ!$A:$C,3,FALSE),
IF(K50="ウ",HLOOKUP(I50,ウ!$1:$6,5,FALSE)&amp;HLOOKUP(I50,ウ!$1:$6,6,FALSE),
IF(K50="エ",VLOOKUP(I50,エ!$A:$E,4,FALSE),""))))</f>
        <v/>
      </c>
      <c r="N49" s="320"/>
      <c r="O49" s="322"/>
      <c r="P49" s="312"/>
      <c r="Q49" s="314"/>
      <c r="R49" s="300" t="s">
        <v>7948</v>
      </c>
      <c r="S49" s="329" t="s">
        <v>7899</v>
      </c>
      <c r="T49" s="301" t="s">
        <v>7899</v>
      </c>
      <c r="U49" s="327" t="s">
        <v>581</v>
      </c>
      <c r="V49" s="328" t="s">
        <v>7941</v>
      </c>
      <c r="W49" s="330" t="s">
        <v>7683</v>
      </c>
      <c r="X49" s="331" t="s">
        <v>7939</v>
      </c>
      <c r="Y49" s="326" t="s">
        <v>7932</v>
      </c>
      <c r="Z49" s="364"/>
    </row>
    <row r="50" spans="1:26" s="187" customFormat="1" ht="21" customHeight="1" x14ac:dyDescent="0.45">
      <c r="A50" s="225"/>
      <c r="B50" s="311"/>
      <c r="C50" s="297"/>
      <c r="D50" s="317"/>
      <c r="E50" s="319"/>
      <c r="F50" s="321"/>
      <c r="G50" s="323"/>
      <c r="H50" s="313"/>
      <c r="I50" s="227"/>
      <c r="J50" s="311"/>
      <c r="K50" s="297"/>
      <c r="L50" s="317"/>
      <c r="M50" s="319"/>
      <c r="N50" s="321"/>
      <c r="O50" s="323"/>
      <c r="P50" s="313"/>
      <c r="Q50" s="315"/>
      <c r="R50" s="225">
        <v>9784834010510</v>
      </c>
      <c r="S50" s="311"/>
      <c r="T50" s="297" t="s">
        <v>7722</v>
      </c>
      <c r="U50" s="317"/>
      <c r="V50" s="319"/>
      <c r="W50" s="321"/>
      <c r="X50" s="323"/>
      <c r="Y50" s="325"/>
      <c r="Z50" s="309"/>
    </row>
    <row r="51" spans="1:26" s="187" customFormat="1" ht="21" customHeight="1" x14ac:dyDescent="0.45">
      <c r="A51" s="294" t="s">
        <v>7820</v>
      </c>
      <c r="B51" s="310"/>
      <c r="C51" s="295"/>
      <c r="D51" s="316" t="str">
        <f xml:space="preserve">
IF(C52="ア",VLOOKUP(A52,ア!$A:$C,2,FALSE),
IF(C52="イ",VLOOKUP(A52,イ!$A:$C,2,FALSE),
IF(C52="ウ",HLOOKUP(A52,ウ!$1:$6,4,FALSE),
IF(C52="エ",VLOOKUP(A52,エ!$A:$E,4,FALSE),""))))</f>
        <v/>
      </c>
      <c r="E51" s="318" t="str">
        <f xml:space="preserve">
IF(C52="ア",VLOOKUP(A52,ア!$A:$C,3,FALSE),
IF(C52="イ",VLOOKUP(A52,イ!$A:$C,3,FALSE),
IF(C52="ウ",HLOOKUP(A52,ウ!$1:$6,5,FALSE)&amp;HLOOKUP(A52,ウ!$1:$6,6,FALSE),
IF(C52="エ",VLOOKUP(A52,エ!$A:$E,4,FALSE),""))))</f>
        <v/>
      </c>
      <c r="F51" s="320"/>
      <c r="G51" s="322"/>
      <c r="H51" s="312"/>
      <c r="I51" s="298" t="s">
        <v>1957</v>
      </c>
      <c r="J51" s="310"/>
      <c r="K51" s="295"/>
      <c r="L51" s="316" t="str">
        <f xml:space="preserve">
IF(K52="ア",VLOOKUP(I52,ア!$A:$C,2,FALSE),
IF(K52="イ",VLOOKUP(I52,イ!$A:$C,2,FALSE),
IF(K52="ウ",HLOOKUP(I52,ウ!$1:$6,4,FALSE),
IF(K52="エ",VLOOKUP(I52,エ!$A:$E,4,FALSE),""))))</f>
        <v/>
      </c>
      <c r="M51" s="318" t="str">
        <f xml:space="preserve">
IF(K52="ア",VLOOKUP(I52,ア!$A:$C,3,FALSE),
IF(K52="イ",VLOOKUP(I52,イ!$A:$C,3,FALSE),
IF(K52="ウ",HLOOKUP(I52,ウ!$1:$6,5,FALSE)&amp;HLOOKUP(I52,ウ!$1:$6,6,FALSE),
IF(K52="エ",VLOOKUP(I52,エ!$A:$E,4,FALSE),""))))</f>
        <v/>
      </c>
      <c r="N51" s="320"/>
      <c r="O51" s="322"/>
      <c r="P51" s="312"/>
      <c r="Q51" s="314"/>
      <c r="R51" s="294" t="s">
        <v>7949</v>
      </c>
      <c r="S51" s="310" t="s">
        <v>7901</v>
      </c>
      <c r="T51" s="295" t="s">
        <v>7901</v>
      </c>
      <c r="U51" s="316" t="str">
        <f xml:space="preserve">
IF(T52="ア",VLOOKUP(R52,[1]ア!$A:$C,2,FALSE),
IF(T52="イ",VLOOKUP(R52,[1]イ!$A:$C,2,FALSE),
IF(T52="ウ",HLOOKUP(R52,[1]ウ!$1:$6,4,FALSE),
IF(T52="エ",VLOOKUP(R52,[1]エ!$A:$E,4,FALSE),""))))</f>
        <v>07-2　金　の　星　社</v>
      </c>
      <c r="V51" s="318" t="str">
        <f xml:space="preserve">
IF(T52="ア",VLOOKUP(R52,[1]ア!$A:$C,3,FALSE),
IF(T52="イ",VLOOKUP(R52,[1]イ!$A:$C,3,FALSE),
IF(T52="ウ",HLOOKUP(R52,[1]ウ!$1:$6,5,FALSE)&amp;HLOOKUP(R52,[1]ウ!$1:$6,6,FALSE),
IF(T52="エ",VLOOKUP(R52,[1]エ!$A:$E,4,FALSE),""))))</f>
        <v>おてつだいの絵本</v>
      </c>
      <c r="W51" s="320" t="s">
        <v>7683</v>
      </c>
      <c r="X51" s="322" t="s">
        <v>7939</v>
      </c>
      <c r="Y51" s="324" t="s">
        <v>7942</v>
      </c>
      <c r="Z51" s="308"/>
    </row>
    <row r="52" spans="1:26" s="187" customFormat="1" ht="21" customHeight="1" x14ac:dyDescent="0.45">
      <c r="A52" s="225"/>
      <c r="B52" s="311"/>
      <c r="C52" s="297"/>
      <c r="D52" s="317"/>
      <c r="E52" s="319"/>
      <c r="F52" s="321"/>
      <c r="G52" s="323"/>
      <c r="H52" s="313"/>
      <c r="I52" s="227"/>
      <c r="J52" s="311"/>
      <c r="K52" s="297"/>
      <c r="L52" s="317"/>
      <c r="M52" s="319"/>
      <c r="N52" s="321"/>
      <c r="O52" s="323"/>
      <c r="P52" s="313"/>
      <c r="Q52" s="315"/>
      <c r="R52" s="225">
        <v>9784323031422</v>
      </c>
      <c r="S52" s="311"/>
      <c r="T52" s="297" t="s">
        <v>7722</v>
      </c>
      <c r="U52" s="317"/>
      <c r="V52" s="319"/>
      <c r="W52" s="321"/>
      <c r="X52" s="323"/>
      <c r="Y52" s="325"/>
      <c r="Z52" s="309"/>
    </row>
    <row r="53" spans="1:26" s="187" customFormat="1" ht="21" customHeight="1" x14ac:dyDescent="0.45">
      <c r="A53" s="294" t="s">
        <v>1953</v>
      </c>
      <c r="B53" s="310"/>
      <c r="C53" s="295"/>
      <c r="D53" s="316" t="str">
        <f xml:space="preserve">
IF(C54="ア",VLOOKUP(A54,ア!$A:$C,2,FALSE),
IF(C54="イ",VLOOKUP(A54,イ!$A:$C,2,FALSE),
IF(C54="ウ",HLOOKUP(A54,ウ!$1:$6,4,FALSE),
IF(C54="エ",VLOOKUP(A54,エ!$A:$E,4,FALSE),""))))</f>
        <v/>
      </c>
      <c r="E53" s="318" t="str">
        <f xml:space="preserve">
IF(C54="ア",VLOOKUP(A54,ア!$A:$C,3,FALSE),
IF(C54="イ",VLOOKUP(A54,イ!$A:$C,3,FALSE),
IF(C54="ウ",HLOOKUP(A54,ウ!$1:$6,5,FALSE)&amp;HLOOKUP(A54,ウ!$1:$6,6,FALSE),
IF(C54="エ",VLOOKUP(A54,エ!$A:$E,4,FALSE),""))))</f>
        <v/>
      </c>
      <c r="F53" s="320"/>
      <c r="G53" s="322"/>
      <c r="H53" s="312"/>
      <c r="I53" s="298" t="s">
        <v>1958</v>
      </c>
      <c r="J53" s="310"/>
      <c r="K53" s="295"/>
      <c r="L53" s="316" t="str">
        <f xml:space="preserve">
IF(K54="ア",VLOOKUP(I54,ア!$A:$C,2,FALSE),
IF(K54="イ",VLOOKUP(I54,イ!$A:$C,2,FALSE),
IF(K54="ウ",HLOOKUP(I54,ウ!$1:$6,4,FALSE),
IF(K54="エ",VLOOKUP(I54,エ!$A:$E,4,FALSE),""))))</f>
        <v/>
      </c>
      <c r="M53" s="318" t="str">
        <f xml:space="preserve">
IF(K54="ア",VLOOKUP(I54,ア!$A:$C,3,FALSE),
IF(K54="イ",VLOOKUP(I54,イ!$A:$C,3,FALSE),
IF(K54="ウ",HLOOKUP(I54,ウ!$1:$6,5,FALSE)&amp;HLOOKUP(I54,ウ!$1:$6,6,FALSE),
IF(K54="エ",VLOOKUP(I54,エ!$A:$E,4,FALSE),""))))</f>
        <v/>
      </c>
      <c r="N53" s="320"/>
      <c r="O53" s="322"/>
      <c r="P53" s="312"/>
      <c r="Q53" s="314"/>
      <c r="R53" s="294" t="s">
        <v>1973</v>
      </c>
      <c r="S53" s="310"/>
      <c r="T53" s="295"/>
      <c r="U53" s="316" t="str">
        <f xml:space="preserve">
IF(T54="ア",VLOOKUP(R54,ア!$A:$C,2,FALSE),
IF(T54="イ",VLOOKUP(R54,イ!$A:$C,2,FALSE),
IF(T54="ウ",HLOOKUP(R54,ウ!$1:$6,4,FALSE),
IF(T54="エ",VLOOKUP(R54,エ!$A:$E,4,FALSE),""))))</f>
        <v/>
      </c>
      <c r="V53" s="318" t="str">
        <f xml:space="preserve">
IF(T54="ア",VLOOKUP(R54,ア!$A:$C,3,FALSE),
IF(T54="イ",VLOOKUP(R54,イ!$A:$C,3,FALSE),
IF(T54="ウ",HLOOKUP(R54,ウ!$1:$6,5,FALSE)&amp;HLOOKUP(R54,ウ!$1:$6,6,FALSE),
IF(T54="エ",VLOOKUP(R54,エ!$A:$E,4,FALSE),""))))</f>
        <v/>
      </c>
      <c r="W53" s="320"/>
      <c r="X53" s="322"/>
      <c r="Y53" s="324"/>
      <c r="Z53" s="308"/>
    </row>
    <row r="54" spans="1:26" s="187" customFormat="1" ht="21" customHeight="1" x14ac:dyDescent="0.45">
      <c r="A54" s="225"/>
      <c r="B54" s="311"/>
      <c r="C54" s="297"/>
      <c r="D54" s="317"/>
      <c r="E54" s="319"/>
      <c r="F54" s="321"/>
      <c r="G54" s="323"/>
      <c r="H54" s="313"/>
      <c r="I54" s="227"/>
      <c r="J54" s="311"/>
      <c r="K54" s="297"/>
      <c r="L54" s="317"/>
      <c r="M54" s="319"/>
      <c r="N54" s="321"/>
      <c r="O54" s="323"/>
      <c r="P54" s="313"/>
      <c r="Q54" s="315"/>
      <c r="R54" s="225"/>
      <c r="S54" s="311"/>
      <c r="T54" s="297"/>
      <c r="U54" s="317"/>
      <c r="V54" s="319"/>
      <c r="W54" s="321"/>
      <c r="X54" s="323"/>
      <c r="Y54" s="325"/>
      <c r="Z54" s="309"/>
    </row>
    <row r="55" spans="1:26" s="187" customFormat="1" ht="21" customHeight="1" x14ac:dyDescent="0.45">
      <c r="A55" s="294" t="s">
        <v>1954</v>
      </c>
      <c r="B55" s="310"/>
      <c r="C55" s="295"/>
      <c r="D55" s="316" t="str">
        <f xml:space="preserve">
IF(C56="ア",VLOOKUP(A56,ア!$A:$C,2,FALSE),
IF(C56="イ",VLOOKUP(A56,イ!$A:$C,2,FALSE),
IF(C56="ウ",HLOOKUP(A56,ウ!$1:$6,4,FALSE),
IF(C56="エ",VLOOKUP(A56,エ!$A:$E,4,FALSE),""))))</f>
        <v/>
      </c>
      <c r="E55" s="318" t="str">
        <f xml:space="preserve">
IF(C56="ア",VLOOKUP(A56,ア!$A:$C,3,FALSE),
IF(C56="イ",VLOOKUP(A56,イ!$A:$C,3,FALSE),
IF(C56="ウ",HLOOKUP(A56,ウ!$1:$6,5,FALSE)&amp;HLOOKUP(A56,ウ!$1:$6,6,FALSE),
IF(C56="エ",VLOOKUP(A56,エ!$A:$E,4,FALSE),""))))</f>
        <v/>
      </c>
      <c r="F55" s="320"/>
      <c r="G55" s="322"/>
      <c r="H55" s="312"/>
      <c r="I55" s="298" t="s">
        <v>1959</v>
      </c>
      <c r="J55" s="310"/>
      <c r="K55" s="295"/>
      <c r="L55" s="316" t="str">
        <f xml:space="preserve">
IF(K56="ア",VLOOKUP(I56,ア!$A:$C,2,FALSE),
IF(K56="イ",VLOOKUP(I56,イ!$A:$C,2,FALSE),
IF(K56="ウ",HLOOKUP(I56,ウ!$1:$6,4,FALSE),
IF(K56="エ",VLOOKUP(I56,エ!$A:$E,4,FALSE),""))))</f>
        <v/>
      </c>
      <c r="M55" s="318" t="str">
        <f xml:space="preserve">
IF(K56="ア",VLOOKUP(I56,ア!$A:$C,3,FALSE),
IF(K56="イ",VLOOKUP(I56,イ!$A:$C,3,FALSE),
IF(K56="ウ",HLOOKUP(I56,ウ!$1:$6,5,FALSE)&amp;HLOOKUP(I56,ウ!$1:$6,6,FALSE),
IF(K56="エ",VLOOKUP(I56,エ!$A:$E,4,FALSE),""))))</f>
        <v/>
      </c>
      <c r="N55" s="320"/>
      <c r="O55" s="322"/>
      <c r="P55" s="312"/>
      <c r="Q55" s="314"/>
      <c r="R55" s="294" t="s">
        <v>1974</v>
      </c>
      <c r="S55" s="310"/>
      <c r="T55" s="295"/>
      <c r="U55" s="316" t="str">
        <f xml:space="preserve">
IF(T56="ア",VLOOKUP(R56,ア!$A:$C,2,FALSE),
IF(T56="イ",VLOOKUP(R56,イ!$A:$C,2,FALSE),
IF(T56="ウ",HLOOKUP(R56,ウ!$1:$6,4,FALSE),
IF(T56="エ",VLOOKUP(R56,エ!$A:$E,4,FALSE),""))))</f>
        <v/>
      </c>
      <c r="V55" s="318" t="str">
        <f xml:space="preserve">
IF(T56="ア",VLOOKUP(R56,ア!$A:$C,3,FALSE),
IF(T56="イ",VLOOKUP(R56,イ!$A:$C,3,FALSE),
IF(T56="ウ",HLOOKUP(R56,ウ!$1:$6,5,FALSE)&amp;HLOOKUP(R56,ウ!$1:$6,6,FALSE),
IF(T56="エ",VLOOKUP(R56,エ!$A:$E,4,FALSE),""))))</f>
        <v/>
      </c>
      <c r="W55" s="320"/>
      <c r="X55" s="322"/>
      <c r="Y55" s="324"/>
      <c r="Z55" s="308"/>
    </row>
    <row r="56" spans="1:26" s="187" customFormat="1" ht="21" customHeight="1" x14ac:dyDescent="0.45">
      <c r="A56" s="225"/>
      <c r="B56" s="311"/>
      <c r="C56" s="297"/>
      <c r="D56" s="317"/>
      <c r="E56" s="319"/>
      <c r="F56" s="321"/>
      <c r="G56" s="323"/>
      <c r="H56" s="313"/>
      <c r="I56" s="227"/>
      <c r="J56" s="311"/>
      <c r="K56" s="297"/>
      <c r="L56" s="317"/>
      <c r="M56" s="319"/>
      <c r="N56" s="321"/>
      <c r="O56" s="323"/>
      <c r="P56" s="313"/>
      <c r="Q56" s="315"/>
      <c r="R56" s="225"/>
      <c r="S56" s="311"/>
      <c r="T56" s="297"/>
      <c r="U56" s="317"/>
      <c r="V56" s="319"/>
      <c r="W56" s="321"/>
      <c r="X56" s="323"/>
      <c r="Y56" s="325"/>
      <c r="Z56" s="309"/>
    </row>
    <row r="57" spans="1:26" s="187" customFormat="1" ht="21" customHeight="1" x14ac:dyDescent="0.45">
      <c r="A57" s="294" t="s">
        <v>7821</v>
      </c>
      <c r="B57" s="310"/>
      <c r="C57" s="295"/>
      <c r="D57" s="316" t="str">
        <f xml:space="preserve">
IF(C58="ア",VLOOKUP(A58,ア!$A:$C,2,FALSE),
IF(C58="イ",VLOOKUP(A58,イ!$A:$C,2,FALSE),
IF(C58="ウ",HLOOKUP(A58,ウ!$1:$6,4,FALSE),
IF(C58="エ",VLOOKUP(A58,エ!$A:$E,4,FALSE),""))))</f>
        <v/>
      </c>
      <c r="E57" s="318" t="str">
        <f xml:space="preserve">
IF(C58="ア",VLOOKUP(A58,ア!$A:$C,3,FALSE),
IF(C58="イ",VLOOKUP(A58,イ!$A:$C,3,FALSE),
IF(C58="ウ",HLOOKUP(A58,ウ!$1:$6,5,FALSE)&amp;HLOOKUP(A58,ウ!$1:$6,6,FALSE),
IF(C58="エ",VLOOKUP(A58,エ!$A:$E,4,FALSE),""))))</f>
        <v/>
      </c>
      <c r="F57" s="320"/>
      <c r="G57" s="322"/>
      <c r="H57" s="312"/>
      <c r="I57" s="298" t="s">
        <v>1960</v>
      </c>
      <c r="J57" s="310"/>
      <c r="K57" s="295"/>
      <c r="L57" s="316" t="str">
        <f xml:space="preserve">
IF(K58="ア",VLOOKUP(I58,ア!$A:$C,2,FALSE),
IF(K58="イ",VLOOKUP(I58,イ!$A:$C,2,FALSE),
IF(K58="ウ",HLOOKUP(I58,ウ!$1:$6,4,FALSE),
IF(K58="エ",VLOOKUP(I58,エ!$A:$E,4,FALSE),""))))</f>
        <v/>
      </c>
      <c r="M57" s="318" t="str">
        <f xml:space="preserve">
IF(K58="ア",VLOOKUP(I58,ア!$A:$C,3,FALSE),
IF(K58="イ",VLOOKUP(I58,イ!$A:$C,3,FALSE),
IF(K58="ウ",HLOOKUP(I58,ウ!$1:$6,5,FALSE)&amp;HLOOKUP(I58,ウ!$1:$6,6,FALSE),
IF(K58="エ",VLOOKUP(I58,エ!$A:$E,4,FALSE),""))))</f>
        <v/>
      </c>
      <c r="N57" s="320"/>
      <c r="O57" s="322"/>
      <c r="P57" s="312"/>
      <c r="Q57" s="314"/>
      <c r="R57" s="294" t="s">
        <v>1975</v>
      </c>
      <c r="S57" s="310"/>
      <c r="T57" s="295"/>
      <c r="U57" s="316" t="str">
        <f xml:space="preserve">
IF(T58="ア",VLOOKUP(R58,ア!$A:$C,2,FALSE),
IF(T58="イ",VLOOKUP(R58,イ!$A:$C,2,FALSE),
IF(T58="ウ",HLOOKUP(R58,ウ!$1:$6,4,FALSE),
IF(T58="エ",VLOOKUP(R58,エ!$A:$E,4,FALSE),""))))</f>
        <v/>
      </c>
      <c r="V57" s="318" t="str">
        <f xml:space="preserve">
IF(T58="ア",VLOOKUP(R58,ア!$A:$C,3,FALSE),
IF(T58="イ",VLOOKUP(R58,イ!$A:$C,3,FALSE),
IF(T58="ウ",HLOOKUP(R58,ウ!$1:$6,5,FALSE)&amp;HLOOKUP(R58,ウ!$1:$6,6,FALSE),
IF(T58="エ",VLOOKUP(R58,エ!$A:$E,4,FALSE),""))))</f>
        <v/>
      </c>
      <c r="W57" s="320"/>
      <c r="X57" s="322"/>
      <c r="Y57" s="324"/>
      <c r="Z57" s="308"/>
    </row>
    <row r="58" spans="1:26" s="187" customFormat="1" ht="21" customHeight="1" x14ac:dyDescent="0.45">
      <c r="A58" s="225"/>
      <c r="B58" s="311"/>
      <c r="C58" s="297"/>
      <c r="D58" s="317"/>
      <c r="E58" s="319"/>
      <c r="F58" s="321"/>
      <c r="G58" s="323"/>
      <c r="H58" s="313"/>
      <c r="I58" s="227"/>
      <c r="J58" s="311"/>
      <c r="K58" s="297"/>
      <c r="L58" s="317"/>
      <c r="M58" s="319"/>
      <c r="N58" s="321"/>
      <c r="O58" s="323"/>
      <c r="P58" s="313"/>
      <c r="Q58" s="315"/>
      <c r="R58" s="225"/>
      <c r="S58" s="311"/>
      <c r="T58" s="297"/>
      <c r="U58" s="317"/>
      <c r="V58" s="319"/>
      <c r="W58" s="321"/>
      <c r="X58" s="323"/>
      <c r="Y58" s="325"/>
      <c r="Z58" s="309"/>
    </row>
    <row r="59" spans="1:26" s="187" customFormat="1" ht="21" customHeight="1" x14ac:dyDescent="0.45">
      <c r="A59" s="294" t="s">
        <v>7822</v>
      </c>
      <c r="B59" s="310"/>
      <c r="C59" s="295"/>
      <c r="D59" s="316" t="str">
        <f xml:space="preserve">
IF(C60="ア",VLOOKUP(A60,ア!$A:$C,2,FALSE),
IF(C60="イ",VLOOKUP(A60,イ!$A:$C,2,FALSE),
IF(C60="ウ",HLOOKUP(A60,ウ!$1:$6,4,FALSE),
IF(C60="エ",VLOOKUP(A60,エ!$A:$E,4,FALSE),""))))</f>
        <v/>
      </c>
      <c r="E59" s="318" t="str">
        <f xml:space="preserve">
IF(C60="ア",VLOOKUP(A60,ア!$A:$C,3,FALSE),
IF(C60="イ",VLOOKUP(A60,イ!$A:$C,3,FALSE),
IF(C60="ウ",HLOOKUP(A60,ウ!$1:$6,5,FALSE)&amp;HLOOKUP(A60,ウ!$1:$6,6,FALSE),
IF(C60="エ",VLOOKUP(A60,エ!$A:$E,4,FALSE),""))))</f>
        <v/>
      </c>
      <c r="F59" s="320"/>
      <c r="G59" s="322"/>
      <c r="H59" s="312"/>
      <c r="I59" s="298" t="s">
        <v>1961</v>
      </c>
      <c r="J59" s="310"/>
      <c r="K59" s="295"/>
      <c r="L59" s="316" t="str">
        <f xml:space="preserve">
IF(K60="ア",VLOOKUP(I60,ア!$A:$C,2,FALSE),
IF(K60="イ",VLOOKUP(I60,イ!$A:$C,2,FALSE),
IF(K60="ウ",HLOOKUP(I60,ウ!$1:$6,4,FALSE),
IF(K60="エ",VLOOKUP(I60,エ!$A:$E,4,FALSE),""))))</f>
        <v/>
      </c>
      <c r="M59" s="318" t="str">
        <f xml:space="preserve">
IF(K60="ア",VLOOKUP(I60,ア!$A:$C,3,FALSE),
IF(K60="イ",VLOOKUP(I60,イ!$A:$C,3,FALSE),
IF(K60="ウ",HLOOKUP(I60,ウ!$1:$6,5,FALSE)&amp;HLOOKUP(I60,ウ!$1:$6,6,FALSE),
IF(K60="エ",VLOOKUP(I60,エ!$A:$E,4,FALSE),""))))</f>
        <v/>
      </c>
      <c r="N59" s="320"/>
      <c r="O59" s="322"/>
      <c r="P59" s="312"/>
      <c r="Q59" s="314"/>
      <c r="R59" s="294" t="s">
        <v>1976</v>
      </c>
      <c r="S59" s="310"/>
      <c r="T59" s="295"/>
      <c r="U59" s="316" t="str">
        <f xml:space="preserve">
IF(T60="ア",VLOOKUP(R60,ア!$A:$C,2,FALSE),
IF(T60="イ",VLOOKUP(R60,イ!$A:$C,2,FALSE),
IF(T60="ウ",HLOOKUP(R60,ウ!$1:$6,4,FALSE),
IF(T60="エ",VLOOKUP(R60,エ!$A:$E,4,FALSE),""))))</f>
        <v/>
      </c>
      <c r="V59" s="318" t="str">
        <f xml:space="preserve">
IF(T60="ア",VLOOKUP(R60,ア!$A:$C,3,FALSE),
IF(T60="イ",VLOOKUP(R60,イ!$A:$C,3,FALSE),
IF(T60="ウ",HLOOKUP(R60,ウ!$1:$6,5,FALSE)&amp;HLOOKUP(R60,ウ!$1:$6,6,FALSE),
IF(T60="エ",VLOOKUP(R60,エ!$A:$E,4,FALSE),""))))</f>
        <v/>
      </c>
      <c r="W59" s="320"/>
      <c r="X59" s="322"/>
      <c r="Y59" s="324"/>
      <c r="Z59" s="308"/>
    </row>
    <row r="60" spans="1:26" s="187" customFormat="1" ht="21" customHeight="1" x14ac:dyDescent="0.45">
      <c r="A60" s="225"/>
      <c r="B60" s="311"/>
      <c r="C60" s="297"/>
      <c r="D60" s="317"/>
      <c r="E60" s="319"/>
      <c r="F60" s="321"/>
      <c r="G60" s="323"/>
      <c r="H60" s="313"/>
      <c r="I60" s="227"/>
      <c r="J60" s="311"/>
      <c r="K60" s="297"/>
      <c r="L60" s="317"/>
      <c r="M60" s="319"/>
      <c r="N60" s="321"/>
      <c r="O60" s="323"/>
      <c r="P60" s="313"/>
      <c r="Q60" s="315"/>
      <c r="R60" s="225"/>
      <c r="S60" s="311"/>
      <c r="T60" s="297"/>
      <c r="U60" s="317"/>
      <c r="V60" s="319"/>
      <c r="W60" s="321"/>
      <c r="X60" s="323"/>
      <c r="Y60" s="325"/>
      <c r="Z60" s="309"/>
    </row>
    <row r="61" spans="1:26" s="187" customFormat="1" ht="21" customHeight="1" x14ac:dyDescent="0.45">
      <c r="A61" s="294" t="s">
        <v>7823</v>
      </c>
      <c r="B61" s="310"/>
      <c r="C61" s="295"/>
      <c r="D61" s="316" t="str">
        <f xml:space="preserve">
IF(C62="ア",VLOOKUP(A62,ア!$A:$C,2,FALSE),
IF(C62="イ",VLOOKUP(A62,イ!$A:$C,2,FALSE),
IF(C62="ウ",HLOOKUP(A62,ウ!$1:$6,4,FALSE),
IF(C62="エ",VLOOKUP(A62,エ!$A:$E,4,FALSE),""))))</f>
        <v/>
      </c>
      <c r="E61" s="318" t="str">
        <f xml:space="preserve">
IF(C62="ア",VLOOKUP(A62,ア!$A:$C,3,FALSE),
IF(C62="イ",VLOOKUP(A62,イ!$A:$C,3,FALSE),
IF(C62="ウ",HLOOKUP(A62,ウ!$1:$6,5,FALSE)&amp;HLOOKUP(A62,ウ!$1:$6,6,FALSE),
IF(C62="エ",VLOOKUP(A62,エ!$A:$E,4,FALSE),""))))</f>
        <v/>
      </c>
      <c r="F61" s="320"/>
      <c r="G61" s="322"/>
      <c r="H61" s="312"/>
      <c r="I61" s="298" t="s">
        <v>1962</v>
      </c>
      <c r="J61" s="310"/>
      <c r="K61" s="295"/>
      <c r="L61" s="316" t="str">
        <f xml:space="preserve">
IF(K62="ア",VLOOKUP(I62,ア!$A:$C,2,FALSE),
IF(K62="イ",VLOOKUP(I62,イ!$A:$C,2,FALSE),
IF(K62="ウ",HLOOKUP(I62,ウ!$1:$6,4,FALSE),
IF(K62="エ",VLOOKUP(I62,エ!$A:$E,4,FALSE),""))))</f>
        <v/>
      </c>
      <c r="M61" s="318" t="str">
        <f xml:space="preserve">
IF(K62="ア",VLOOKUP(I62,ア!$A:$C,3,FALSE),
IF(K62="イ",VLOOKUP(I62,イ!$A:$C,3,FALSE),
IF(K62="ウ",HLOOKUP(I62,ウ!$1:$6,5,FALSE)&amp;HLOOKUP(I62,ウ!$1:$6,6,FALSE),
IF(K62="エ",VLOOKUP(I62,エ!$A:$E,4,FALSE),""))))</f>
        <v/>
      </c>
      <c r="N61" s="320"/>
      <c r="O61" s="322"/>
      <c r="P61" s="312"/>
      <c r="Q61" s="314"/>
      <c r="R61" s="294" t="s">
        <v>1977</v>
      </c>
      <c r="S61" s="310"/>
      <c r="T61" s="295"/>
      <c r="U61" s="316" t="str">
        <f xml:space="preserve">
IF(T62="ア",VLOOKUP(R62,ア!$A:$C,2,FALSE),
IF(T62="イ",VLOOKUP(R62,イ!$A:$C,2,FALSE),
IF(T62="ウ",HLOOKUP(R62,ウ!$1:$6,4,FALSE),
IF(T62="エ",VLOOKUP(R62,エ!$A:$E,4,FALSE),""))))</f>
        <v/>
      </c>
      <c r="V61" s="318" t="str">
        <f xml:space="preserve">
IF(T62="ア",VLOOKUP(R62,ア!$A:$C,3,FALSE),
IF(T62="イ",VLOOKUP(R62,イ!$A:$C,3,FALSE),
IF(T62="ウ",HLOOKUP(R62,ウ!$1:$6,5,FALSE)&amp;HLOOKUP(R62,ウ!$1:$6,6,FALSE),
IF(T62="エ",VLOOKUP(R62,エ!$A:$E,4,FALSE),""))))</f>
        <v/>
      </c>
      <c r="W61" s="320"/>
      <c r="X61" s="322"/>
      <c r="Y61" s="324"/>
      <c r="Z61" s="308"/>
    </row>
    <row r="62" spans="1:26" s="187" customFormat="1" ht="21" customHeight="1" x14ac:dyDescent="0.45">
      <c r="A62" s="225"/>
      <c r="B62" s="311"/>
      <c r="C62" s="297"/>
      <c r="D62" s="317"/>
      <c r="E62" s="319"/>
      <c r="F62" s="321"/>
      <c r="G62" s="323"/>
      <c r="H62" s="313"/>
      <c r="I62" s="227"/>
      <c r="J62" s="311"/>
      <c r="K62" s="297"/>
      <c r="L62" s="317"/>
      <c r="M62" s="319"/>
      <c r="N62" s="321"/>
      <c r="O62" s="323"/>
      <c r="P62" s="313"/>
      <c r="Q62" s="315"/>
      <c r="R62" s="225"/>
      <c r="S62" s="311"/>
      <c r="T62" s="297"/>
      <c r="U62" s="317"/>
      <c r="V62" s="319"/>
      <c r="W62" s="321"/>
      <c r="X62" s="323"/>
      <c r="Y62" s="325"/>
      <c r="Z62" s="309"/>
    </row>
    <row r="63" spans="1:26" s="187" customFormat="1" ht="21" customHeight="1" x14ac:dyDescent="0.45">
      <c r="A63" s="294" t="s">
        <v>7824</v>
      </c>
      <c r="B63" s="310"/>
      <c r="C63" s="295"/>
      <c r="D63" s="316" t="str">
        <f xml:space="preserve">
IF(C64="ア",VLOOKUP(A64,ア!$A:$C,2,FALSE),
IF(C64="イ",VLOOKUP(A64,イ!$A:$C,2,FALSE),
IF(C64="ウ",HLOOKUP(A64,ウ!$1:$6,4,FALSE),
IF(C64="エ",VLOOKUP(A64,エ!$A:$E,4,FALSE),""))))</f>
        <v/>
      </c>
      <c r="E63" s="318" t="str">
        <f xml:space="preserve">
IF(C64="ア",VLOOKUP(A64,ア!$A:$C,3,FALSE),
IF(C64="イ",VLOOKUP(A64,イ!$A:$C,3,FALSE),
IF(C64="ウ",HLOOKUP(A64,ウ!$1:$6,5,FALSE)&amp;HLOOKUP(A64,ウ!$1:$6,6,FALSE),
IF(C64="エ",VLOOKUP(A64,エ!$A:$E,4,FALSE),""))))</f>
        <v/>
      </c>
      <c r="F63" s="320"/>
      <c r="G63" s="322"/>
      <c r="H63" s="312"/>
      <c r="I63" s="298" t="s">
        <v>1963</v>
      </c>
      <c r="J63" s="310"/>
      <c r="K63" s="295"/>
      <c r="L63" s="316" t="str">
        <f xml:space="preserve">
IF(K64="ア",VLOOKUP(I64,ア!$A:$C,2,FALSE),
IF(K64="イ",VLOOKUP(I64,イ!$A:$C,2,FALSE),
IF(K64="ウ",HLOOKUP(I64,ウ!$1:$6,4,FALSE),
IF(K64="エ",VLOOKUP(I64,エ!$A:$E,4,FALSE),""))))</f>
        <v/>
      </c>
      <c r="M63" s="318" t="str">
        <f xml:space="preserve">
IF(K64="ア",VLOOKUP(I64,ア!$A:$C,3,FALSE),
IF(K64="イ",VLOOKUP(I64,イ!$A:$C,3,FALSE),
IF(K64="ウ",HLOOKUP(I64,ウ!$1:$6,5,FALSE)&amp;HLOOKUP(I64,ウ!$1:$6,6,FALSE),
IF(K64="エ",VLOOKUP(I64,エ!$A:$E,4,FALSE),""))))</f>
        <v/>
      </c>
      <c r="N63" s="320"/>
      <c r="O63" s="322"/>
      <c r="P63" s="312"/>
      <c r="Q63" s="314"/>
      <c r="R63" s="294" t="s">
        <v>1978</v>
      </c>
      <c r="S63" s="310"/>
      <c r="T63" s="295"/>
      <c r="U63" s="316" t="str">
        <f xml:space="preserve">
IF(T64="ア",VLOOKUP(R64,ア!$A:$C,2,FALSE),
IF(T64="イ",VLOOKUP(R64,イ!$A:$C,2,FALSE),
IF(T64="ウ",HLOOKUP(R64,ウ!$1:$6,4,FALSE),
IF(T64="エ",VLOOKUP(R64,エ!$A:$E,4,FALSE),""))))</f>
        <v/>
      </c>
      <c r="V63" s="318" t="str">
        <f xml:space="preserve">
IF(T64="ア",VLOOKUP(R64,ア!$A:$C,3,FALSE),
IF(T64="イ",VLOOKUP(R64,イ!$A:$C,3,FALSE),
IF(T64="ウ",HLOOKUP(R64,ウ!$1:$6,5,FALSE)&amp;HLOOKUP(R64,ウ!$1:$6,6,FALSE),
IF(T64="エ",VLOOKUP(R64,エ!$A:$E,4,FALSE),""))))</f>
        <v/>
      </c>
      <c r="W63" s="320"/>
      <c r="X63" s="322"/>
      <c r="Y63" s="324"/>
      <c r="Z63" s="308"/>
    </row>
    <row r="64" spans="1:26" s="187" customFormat="1" ht="21" customHeight="1" x14ac:dyDescent="0.45">
      <c r="A64" s="225"/>
      <c r="B64" s="311"/>
      <c r="C64" s="297"/>
      <c r="D64" s="317"/>
      <c r="E64" s="319"/>
      <c r="F64" s="321"/>
      <c r="G64" s="323"/>
      <c r="H64" s="313"/>
      <c r="I64" s="227"/>
      <c r="J64" s="311"/>
      <c r="K64" s="297"/>
      <c r="L64" s="317"/>
      <c r="M64" s="319"/>
      <c r="N64" s="321"/>
      <c r="O64" s="323"/>
      <c r="P64" s="313"/>
      <c r="Q64" s="315"/>
      <c r="R64" s="225"/>
      <c r="S64" s="311"/>
      <c r="T64" s="297"/>
      <c r="U64" s="317"/>
      <c r="V64" s="319"/>
      <c r="W64" s="321"/>
      <c r="X64" s="323"/>
      <c r="Y64" s="325"/>
      <c r="Z64" s="309"/>
    </row>
    <row r="65" spans="1:26" s="187" customFormat="1" ht="21" customHeight="1" x14ac:dyDescent="0.45">
      <c r="A65" s="294" t="s">
        <v>7825</v>
      </c>
      <c r="B65" s="310"/>
      <c r="C65" s="295"/>
      <c r="D65" s="316" t="str">
        <f xml:space="preserve">
IF(C66="ア",VLOOKUP(A66,ア!$A:$C,2,FALSE),
IF(C66="イ",VLOOKUP(A66,イ!$A:$C,2,FALSE),
IF(C66="ウ",HLOOKUP(A66,ウ!$1:$6,4,FALSE),
IF(C66="エ",VLOOKUP(A66,エ!$A:$E,4,FALSE),""))))</f>
        <v/>
      </c>
      <c r="E65" s="318" t="str">
        <f xml:space="preserve">
IF(C66="ア",VLOOKUP(A66,ア!$A:$C,3,FALSE),
IF(C66="イ",VLOOKUP(A66,イ!$A:$C,3,FALSE),
IF(C66="ウ",HLOOKUP(A66,ウ!$1:$6,5,FALSE)&amp;HLOOKUP(A66,ウ!$1:$6,6,FALSE),
IF(C66="エ",VLOOKUP(A66,エ!$A:$E,4,FALSE),""))))</f>
        <v/>
      </c>
      <c r="F65" s="320"/>
      <c r="G65" s="322"/>
      <c r="H65" s="312"/>
      <c r="I65" s="298" t="s">
        <v>1964</v>
      </c>
      <c r="J65" s="310"/>
      <c r="K65" s="295"/>
      <c r="L65" s="316" t="str">
        <f xml:space="preserve">
IF(K66="ア",VLOOKUP(I66,ア!$A:$C,2,FALSE),
IF(K66="イ",VLOOKUP(I66,イ!$A:$C,2,FALSE),
IF(K66="ウ",HLOOKUP(I66,ウ!$1:$6,4,FALSE),
IF(K66="エ",VLOOKUP(I66,エ!$A:$E,4,FALSE),""))))</f>
        <v/>
      </c>
      <c r="M65" s="318" t="str">
        <f xml:space="preserve">
IF(K66="ア",VLOOKUP(I66,ア!$A:$C,3,FALSE),
IF(K66="イ",VLOOKUP(I66,イ!$A:$C,3,FALSE),
IF(K66="ウ",HLOOKUP(I66,ウ!$1:$6,5,FALSE)&amp;HLOOKUP(I66,ウ!$1:$6,6,FALSE),
IF(K66="エ",VLOOKUP(I66,エ!$A:$E,4,FALSE),""))))</f>
        <v/>
      </c>
      <c r="N65" s="320"/>
      <c r="O65" s="322"/>
      <c r="P65" s="312"/>
      <c r="Q65" s="314"/>
      <c r="R65" s="294" t="s">
        <v>1979</v>
      </c>
      <c r="S65" s="310"/>
      <c r="T65" s="295"/>
      <c r="U65" s="316" t="str">
        <f xml:space="preserve">
IF(T66="ア",VLOOKUP(R66,ア!$A:$C,2,FALSE),
IF(T66="イ",VLOOKUP(R66,イ!$A:$C,2,FALSE),
IF(T66="ウ",HLOOKUP(R66,ウ!$1:$6,4,FALSE),
IF(T66="エ",VLOOKUP(R66,エ!$A:$E,4,FALSE),""))))</f>
        <v/>
      </c>
      <c r="V65" s="318" t="str">
        <f xml:space="preserve">
IF(T66="ア",VLOOKUP(R66,ア!$A:$C,3,FALSE),
IF(T66="イ",VLOOKUP(R66,イ!$A:$C,3,FALSE),
IF(T66="ウ",HLOOKUP(R66,ウ!$1:$6,5,FALSE)&amp;HLOOKUP(R66,ウ!$1:$6,6,FALSE),
IF(T66="エ",VLOOKUP(R66,エ!$A:$E,4,FALSE),""))))</f>
        <v/>
      </c>
      <c r="W65" s="320"/>
      <c r="X65" s="322"/>
      <c r="Y65" s="324"/>
      <c r="Z65" s="308"/>
    </row>
    <row r="66" spans="1:26" s="187" customFormat="1" ht="21" customHeight="1" x14ac:dyDescent="0.45">
      <c r="A66" s="225"/>
      <c r="B66" s="311"/>
      <c r="C66" s="297"/>
      <c r="D66" s="317"/>
      <c r="E66" s="319"/>
      <c r="F66" s="321"/>
      <c r="G66" s="323"/>
      <c r="H66" s="313"/>
      <c r="I66" s="227"/>
      <c r="J66" s="311"/>
      <c r="K66" s="297"/>
      <c r="L66" s="317"/>
      <c r="M66" s="319"/>
      <c r="N66" s="321"/>
      <c r="O66" s="323"/>
      <c r="P66" s="313"/>
      <c r="Q66" s="315"/>
      <c r="R66" s="225"/>
      <c r="S66" s="311"/>
      <c r="T66" s="297"/>
      <c r="U66" s="317"/>
      <c r="V66" s="319"/>
      <c r="W66" s="321"/>
      <c r="X66" s="323"/>
      <c r="Y66" s="325"/>
      <c r="Z66" s="309"/>
    </row>
    <row r="67" spans="1:26" s="187" customFormat="1" ht="21" customHeight="1" x14ac:dyDescent="0.45">
      <c r="A67" s="294" t="s">
        <v>7826</v>
      </c>
      <c r="B67" s="310"/>
      <c r="C67" s="295"/>
      <c r="D67" s="316" t="str">
        <f xml:space="preserve">
IF(C68="ア",VLOOKUP(A68,ア!$A:$C,2,FALSE),
IF(C68="イ",VLOOKUP(A68,イ!$A:$C,2,FALSE),
IF(C68="ウ",HLOOKUP(A68,ウ!$1:$6,4,FALSE),
IF(C68="エ",VLOOKUP(A68,エ!$A:$E,4,FALSE),""))))</f>
        <v/>
      </c>
      <c r="E67" s="318" t="str">
        <f xml:space="preserve">
IF(C68="ア",VLOOKUP(A68,ア!$A:$C,3,FALSE),
IF(C68="イ",VLOOKUP(A68,イ!$A:$C,3,FALSE),
IF(C68="ウ",HLOOKUP(A68,ウ!$1:$6,5,FALSE)&amp;HLOOKUP(A68,ウ!$1:$6,6,FALSE),
IF(C68="エ",VLOOKUP(A68,エ!$A:$E,4,FALSE),""))))</f>
        <v/>
      </c>
      <c r="F67" s="320"/>
      <c r="G67" s="322"/>
      <c r="H67" s="312"/>
      <c r="I67" s="298" t="s">
        <v>1965</v>
      </c>
      <c r="J67" s="310"/>
      <c r="K67" s="295"/>
      <c r="L67" s="316" t="str">
        <f xml:space="preserve">
IF(K68="ア",VLOOKUP(I68,ア!$A:$C,2,FALSE),
IF(K68="イ",VLOOKUP(I68,イ!$A:$C,2,FALSE),
IF(K68="ウ",HLOOKUP(I68,ウ!$1:$6,4,FALSE),
IF(K68="エ",VLOOKUP(I68,エ!$A:$E,4,FALSE),""))))</f>
        <v/>
      </c>
      <c r="M67" s="318" t="str">
        <f xml:space="preserve">
IF(K68="ア",VLOOKUP(I68,ア!$A:$C,3,FALSE),
IF(K68="イ",VLOOKUP(I68,イ!$A:$C,3,FALSE),
IF(K68="ウ",HLOOKUP(I68,ウ!$1:$6,5,FALSE)&amp;HLOOKUP(I68,ウ!$1:$6,6,FALSE),
IF(K68="エ",VLOOKUP(I68,エ!$A:$E,4,FALSE),""))))</f>
        <v/>
      </c>
      <c r="N67" s="320"/>
      <c r="O67" s="322"/>
      <c r="P67" s="312"/>
      <c r="Q67" s="314"/>
      <c r="R67" s="294" t="s">
        <v>1980</v>
      </c>
      <c r="S67" s="310"/>
      <c r="T67" s="295"/>
      <c r="U67" s="316" t="str">
        <f xml:space="preserve">
IF(T68="ア",VLOOKUP(R68,ア!$A:$C,2,FALSE),
IF(T68="イ",VLOOKUP(R68,イ!$A:$C,2,FALSE),
IF(T68="ウ",HLOOKUP(R68,ウ!$1:$6,4,FALSE),
IF(T68="エ",VLOOKUP(R68,エ!$A:$E,4,FALSE),""))))</f>
        <v/>
      </c>
      <c r="V67" s="318" t="str">
        <f xml:space="preserve">
IF(T68="ア",VLOOKUP(R68,ア!$A:$C,3,FALSE),
IF(T68="イ",VLOOKUP(R68,イ!$A:$C,3,FALSE),
IF(T68="ウ",HLOOKUP(R68,ウ!$1:$6,5,FALSE)&amp;HLOOKUP(R68,ウ!$1:$6,6,FALSE),
IF(T68="エ",VLOOKUP(R68,エ!$A:$E,4,FALSE),""))))</f>
        <v/>
      </c>
      <c r="W67" s="320"/>
      <c r="X67" s="322"/>
      <c r="Y67" s="324"/>
      <c r="Z67" s="308"/>
    </row>
    <row r="68" spans="1:26" s="187" customFormat="1" ht="21" customHeight="1" x14ac:dyDescent="0.45">
      <c r="A68" s="225"/>
      <c r="B68" s="311"/>
      <c r="C68" s="297"/>
      <c r="D68" s="317"/>
      <c r="E68" s="319"/>
      <c r="F68" s="321"/>
      <c r="G68" s="323"/>
      <c r="H68" s="313"/>
      <c r="I68" s="227"/>
      <c r="J68" s="311"/>
      <c r="K68" s="297"/>
      <c r="L68" s="317"/>
      <c r="M68" s="319"/>
      <c r="N68" s="321"/>
      <c r="O68" s="323"/>
      <c r="P68" s="313"/>
      <c r="Q68" s="315"/>
      <c r="R68" s="225"/>
      <c r="S68" s="311"/>
      <c r="T68" s="297"/>
      <c r="U68" s="317"/>
      <c r="V68" s="319"/>
      <c r="W68" s="321"/>
      <c r="X68" s="323"/>
      <c r="Y68" s="325"/>
      <c r="Z68" s="309"/>
    </row>
    <row r="69" spans="1:26" s="187" customFormat="1" ht="21" customHeight="1" x14ac:dyDescent="0.45">
      <c r="A69" s="294" t="s">
        <v>7827</v>
      </c>
      <c r="B69" s="310"/>
      <c r="C69" s="295"/>
      <c r="D69" s="316" t="str">
        <f xml:space="preserve">
IF(C70="ア",VLOOKUP(A70,ア!$A:$C,2,FALSE),
IF(C70="イ",VLOOKUP(A70,イ!$A:$C,2,FALSE),
IF(C70="ウ",HLOOKUP(A70,ウ!$1:$6,4,FALSE),
IF(C70="エ",VLOOKUP(A70,エ!$A:$E,4,FALSE),""))))</f>
        <v/>
      </c>
      <c r="E69" s="318" t="str">
        <f xml:space="preserve">
IF(C70="ア",VLOOKUP(A70,ア!$A:$C,3,FALSE),
IF(C70="イ",VLOOKUP(A70,イ!$A:$C,3,FALSE),
IF(C70="ウ",HLOOKUP(A70,ウ!$1:$6,5,FALSE)&amp;HLOOKUP(A70,ウ!$1:$6,6,FALSE),
IF(C70="エ",VLOOKUP(A70,エ!$A:$E,4,FALSE),""))))</f>
        <v/>
      </c>
      <c r="F69" s="320"/>
      <c r="G69" s="322"/>
      <c r="H69" s="312"/>
      <c r="I69" s="298" t="s">
        <v>1966</v>
      </c>
      <c r="J69" s="310"/>
      <c r="K69" s="295"/>
      <c r="L69" s="316" t="str">
        <f xml:space="preserve">
IF(K70="ア",VLOOKUP(I70,ア!$A:$C,2,FALSE),
IF(K70="イ",VLOOKUP(I70,イ!$A:$C,2,FALSE),
IF(K70="ウ",HLOOKUP(I70,ウ!$1:$6,4,FALSE),
IF(K70="エ",VLOOKUP(I70,エ!$A:$E,4,FALSE),""))))</f>
        <v/>
      </c>
      <c r="M69" s="318" t="str">
        <f xml:space="preserve">
IF(K70="ア",VLOOKUP(I70,ア!$A:$C,3,FALSE),
IF(K70="イ",VLOOKUP(I70,イ!$A:$C,3,FALSE),
IF(K70="ウ",HLOOKUP(I70,ウ!$1:$6,5,FALSE)&amp;HLOOKUP(I70,ウ!$1:$6,6,FALSE),
IF(K70="エ",VLOOKUP(I70,エ!$A:$E,4,FALSE),""))))</f>
        <v/>
      </c>
      <c r="N69" s="320"/>
      <c r="O69" s="322"/>
      <c r="P69" s="312"/>
      <c r="Q69" s="314"/>
      <c r="R69" s="294" t="s">
        <v>1981</v>
      </c>
      <c r="S69" s="310"/>
      <c r="T69" s="295"/>
      <c r="U69" s="316" t="str">
        <f xml:space="preserve">
IF(T70="ア",VLOOKUP(R70,ア!$A:$C,2,FALSE),
IF(T70="イ",VLOOKUP(R70,イ!$A:$C,2,FALSE),
IF(T70="ウ",HLOOKUP(R70,ウ!$1:$6,4,FALSE),
IF(T70="エ",VLOOKUP(R70,エ!$A:$E,4,FALSE),""))))</f>
        <v/>
      </c>
      <c r="V69" s="318" t="str">
        <f xml:space="preserve">
IF(T70="ア",VLOOKUP(R70,ア!$A:$C,3,FALSE),
IF(T70="イ",VLOOKUP(R70,イ!$A:$C,3,FALSE),
IF(T70="ウ",HLOOKUP(R70,ウ!$1:$6,5,FALSE)&amp;HLOOKUP(R70,ウ!$1:$6,6,FALSE),
IF(T70="エ",VLOOKUP(R70,エ!$A:$E,4,FALSE),""))))</f>
        <v/>
      </c>
      <c r="W69" s="320"/>
      <c r="X69" s="322"/>
      <c r="Y69" s="324"/>
      <c r="Z69" s="308"/>
    </row>
    <row r="70" spans="1:26" s="187" customFormat="1" ht="21" customHeight="1" x14ac:dyDescent="0.45">
      <c r="A70" s="225"/>
      <c r="B70" s="311"/>
      <c r="C70" s="297"/>
      <c r="D70" s="317"/>
      <c r="E70" s="319"/>
      <c r="F70" s="321"/>
      <c r="G70" s="323"/>
      <c r="H70" s="313"/>
      <c r="I70" s="227"/>
      <c r="J70" s="311"/>
      <c r="K70" s="297"/>
      <c r="L70" s="317"/>
      <c r="M70" s="319"/>
      <c r="N70" s="321"/>
      <c r="O70" s="323"/>
      <c r="P70" s="313"/>
      <c r="Q70" s="315"/>
      <c r="R70" s="225"/>
      <c r="S70" s="311"/>
      <c r="T70" s="297"/>
      <c r="U70" s="317"/>
      <c r="V70" s="319"/>
      <c r="W70" s="321"/>
      <c r="X70" s="323"/>
      <c r="Y70" s="325"/>
      <c r="Z70" s="309"/>
    </row>
    <row r="71" spans="1:26" s="187" customFormat="1" ht="21" customHeight="1" x14ac:dyDescent="0.45">
      <c r="A71" s="294" t="s">
        <v>7828</v>
      </c>
      <c r="B71" s="310"/>
      <c r="C71" s="295"/>
      <c r="D71" s="316" t="str">
        <f xml:space="preserve">
IF(C72="ア",VLOOKUP(A72,ア!$A:$C,2,FALSE),
IF(C72="イ",VLOOKUP(A72,イ!$A:$C,2,FALSE),
IF(C72="ウ",HLOOKUP(A72,ウ!$1:$6,4,FALSE),
IF(C72="エ",VLOOKUP(A72,エ!$A:$E,4,FALSE),""))))</f>
        <v/>
      </c>
      <c r="E71" s="318" t="str">
        <f xml:space="preserve">
IF(C72="ア",VLOOKUP(A72,ア!$A:$C,3,FALSE),
IF(C72="イ",VLOOKUP(A72,イ!$A:$C,3,FALSE),
IF(C72="ウ",HLOOKUP(A72,ウ!$1:$6,5,FALSE)&amp;HLOOKUP(A72,ウ!$1:$6,6,FALSE),
IF(C72="エ",VLOOKUP(A72,エ!$A:$E,4,FALSE),""))))</f>
        <v/>
      </c>
      <c r="F71" s="320"/>
      <c r="G71" s="322"/>
      <c r="H71" s="312"/>
      <c r="I71" s="298" t="s">
        <v>1967</v>
      </c>
      <c r="J71" s="310"/>
      <c r="K71" s="295"/>
      <c r="L71" s="316" t="str">
        <f xml:space="preserve">
IF(K72="ア",VLOOKUP(I72,ア!$A:$C,2,FALSE),
IF(K72="イ",VLOOKUP(I72,イ!$A:$C,2,FALSE),
IF(K72="ウ",HLOOKUP(I72,ウ!$1:$6,4,FALSE),
IF(K72="エ",VLOOKUP(I72,エ!$A:$E,4,FALSE),""))))</f>
        <v/>
      </c>
      <c r="M71" s="318" t="str">
        <f xml:space="preserve">
IF(K72="ア",VLOOKUP(I72,ア!$A:$C,3,FALSE),
IF(K72="イ",VLOOKUP(I72,イ!$A:$C,3,FALSE),
IF(K72="ウ",HLOOKUP(I72,ウ!$1:$6,5,FALSE)&amp;HLOOKUP(I72,ウ!$1:$6,6,FALSE),
IF(K72="エ",VLOOKUP(I72,エ!$A:$E,4,FALSE),""))))</f>
        <v/>
      </c>
      <c r="N71" s="320"/>
      <c r="O71" s="322"/>
      <c r="P71" s="312"/>
      <c r="Q71" s="314"/>
      <c r="R71" s="294" t="s">
        <v>1982</v>
      </c>
      <c r="S71" s="310"/>
      <c r="T71" s="295"/>
      <c r="U71" s="316" t="str">
        <f xml:space="preserve">
IF(T72="ア",VLOOKUP(R72,ア!$A:$C,2,FALSE),
IF(T72="イ",VLOOKUP(R72,イ!$A:$C,2,FALSE),
IF(T72="ウ",HLOOKUP(R72,ウ!$1:$6,4,FALSE),
IF(T72="エ",VLOOKUP(R72,エ!$A:$E,4,FALSE),""))))</f>
        <v/>
      </c>
      <c r="V71" s="318" t="str">
        <f xml:space="preserve">
IF(T72="ア",VLOOKUP(R72,ア!$A:$C,3,FALSE),
IF(T72="イ",VLOOKUP(R72,イ!$A:$C,3,FALSE),
IF(T72="ウ",HLOOKUP(R72,ウ!$1:$6,5,FALSE)&amp;HLOOKUP(R72,ウ!$1:$6,6,FALSE),
IF(T72="エ",VLOOKUP(R72,エ!$A:$E,4,FALSE),""))))</f>
        <v/>
      </c>
      <c r="W71" s="320"/>
      <c r="X71" s="322"/>
      <c r="Y71" s="324"/>
      <c r="Z71" s="308"/>
    </row>
    <row r="72" spans="1:26" s="187" customFormat="1" ht="21" customHeight="1" x14ac:dyDescent="0.45">
      <c r="A72" s="225"/>
      <c r="B72" s="311"/>
      <c r="C72" s="297"/>
      <c r="D72" s="317"/>
      <c r="E72" s="319"/>
      <c r="F72" s="321"/>
      <c r="G72" s="323"/>
      <c r="H72" s="313"/>
      <c r="I72" s="227"/>
      <c r="J72" s="311"/>
      <c r="K72" s="297"/>
      <c r="L72" s="317"/>
      <c r="M72" s="319"/>
      <c r="N72" s="321"/>
      <c r="O72" s="323"/>
      <c r="P72" s="313"/>
      <c r="Q72" s="315"/>
      <c r="R72" s="225"/>
      <c r="S72" s="311"/>
      <c r="T72" s="297"/>
      <c r="U72" s="317"/>
      <c r="V72" s="319"/>
      <c r="W72" s="321"/>
      <c r="X72" s="323"/>
      <c r="Y72" s="325"/>
      <c r="Z72" s="309"/>
    </row>
    <row r="73" spans="1:26" s="187" customFormat="1" ht="21" customHeight="1" x14ac:dyDescent="0.45">
      <c r="A73" s="294" t="s">
        <v>7829</v>
      </c>
      <c r="B73" s="310"/>
      <c r="C73" s="295"/>
      <c r="D73" s="316" t="str">
        <f xml:space="preserve">
IF(C74="ア",VLOOKUP(A74,ア!$A:$C,2,FALSE),
IF(C74="イ",VLOOKUP(A74,イ!$A:$C,2,FALSE),
IF(C74="ウ",HLOOKUP(A74,ウ!$1:$6,4,FALSE),
IF(C74="エ",VLOOKUP(A74,エ!$A:$E,4,FALSE),""))))</f>
        <v/>
      </c>
      <c r="E73" s="318" t="str">
        <f xml:space="preserve">
IF(C74="ア",VLOOKUP(A74,ア!$A:$C,3,FALSE),
IF(C74="イ",VLOOKUP(A74,イ!$A:$C,3,FALSE),
IF(C74="ウ",HLOOKUP(A74,ウ!$1:$6,5,FALSE)&amp;HLOOKUP(A74,ウ!$1:$6,6,FALSE),
IF(C74="エ",VLOOKUP(A74,エ!$A:$E,4,FALSE),""))))</f>
        <v/>
      </c>
      <c r="F73" s="320"/>
      <c r="G73" s="322"/>
      <c r="H73" s="312"/>
      <c r="I73" s="298" t="s">
        <v>1968</v>
      </c>
      <c r="J73" s="310"/>
      <c r="K73" s="295"/>
      <c r="L73" s="316" t="str">
        <f xml:space="preserve">
IF(K74="ア",VLOOKUP(I74,ア!$A:$C,2,FALSE),
IF(K74="イ",VLOOKUP(I74,イ!$A:$C,2,FALSE),
IF(K74="ウ",HLOOKUP(I74,ウ!$1:$6,4,FALSE),
IF(K74="エ",VLOOKUP(I74,エ!$A:$E,4,FALSE),""))))</f>
        <v/>
      </c>
      <c r="M73" s="318" t="str">
        <f xml:space="preserve">
IF(K74="ア",VLOOKUP(I74,ア!$A:$C,3,FALSE),
IF(K74="イ",VLOOKUP(I74,イ!$A:$C,3,FALSE),
IF(K74="ウ",HLOOKUP(I74,ウ!$1:$6,5,FALSE)&amp;HLOOKUP(I74,ウ!$1:$6,6,FALSE),
IF(K74="エ",VLOOKUP(I74,エ!$A:$E,4,FALSE),""))))</f>
        <v/>
      </c>
      <c r="N73" s="320"/>
      <c r="O73" s="322"/>
      <c r="P73" s="312"/>
      <c r="Q73" s="314"/>
      <c r="R73" s="294" t="s">
        <v>1983</v>
      </c>
      <c r="S73" s="310"/>
      <c r="T73" s="295"/>
      <c r="U73" s="316" t="str">
        <f xml:space="preserve">
IF(T74="ア",VLOOKUP(R74,ア!$A:$C,2,FALSE),
IF(T74="イ",VLOOKUP(R74,イ!$A:$C,2,FALSE),
IF(T74="ウ",HLOOKUP(R74,ウ!$1:$6,4,FALSE),
IF(T74="エ",VLOOKUP(R74,エ!$A:$E,4,FALSE),""))))</f>
        <v/>
      </c>
      <c r="V73" s="318" t="str">
        <f xml:space="preserve">
IF(T74="ア",VLOOKUP(R74,ア!$A:$C,3,FALSE),
IF(T74="イ",VLOOKUP(R74,イ!$A:$C,3,FALSE),
IF(T74="ウ",HLOOKUP(R74,ウ!$1:$6,5,FALSE)&amp;HLOOKUP(R74,ウ!$1:$6,6,FALSE),
IF(T74="エ",VLOOKUP(R74,エ!$A:$E,4,FALSE),""))))</f>
        <v/>
      </c>
      <c r="W73" s="320"/>
      <c r="X73" s="322"/>
      <c r="Y73" s="324"/>
      <c r="Z73" s="308"/>
    </row>
    <row r="74" spans="1:26" s="187" customFormat="1" ht="21" customHeight="1" x14ac:dyDescent="0.45">
      <c r="A74" s="225"/>
      <c r="B74" s="311"/>
      <c r="C74" s="297"/>
      <c r="D74" s="317"/>
      <c r="E74" s="319"/>
      <c r="F74" s="321"/>
      <c r="G74" s="323"/>
      <c r="H74" s="313"/>
      <c r="I74" s="227"/>
      <c r="J74" s="311"/>
      <c r="K74" s="297"/>
      <c r="L74" s="317"/>
      <c r="M74" s="319"/>
      <c r="N74" s="321"/>
      <c r="O74" s="323"/>
      <c r="P74" s="313"/>
      <c r="Q74" s="315"/>
      <c r="R74" s="225"/>
      <c r="S74" s="311"/>
      <c r="T74" s="297"/>
      <c r="U74" s="317"/>
      <c r="V74" s="319"/>
      <c r="W74" s="321"/>
      <c r="X74" s="323"/>
      <c r="Y74" s="325"/>
      <c r="Z74" s="309"/>
    </row>
    <row r="75" spans="1:26" s="187" customFormat="1" ht="21" customHeight="1" x14ac:dyDescent="0.45">
      <c r="A75" s="294" t="s">
        <v>7830</v>
      </c>
      <c r="B75" s="310"/>
      <c r="C75" s="295"/>
      <c r="D75" s="316" t="str">
        <f xml:space="preserve">
IF(C76="ア",VLOOKUP(A76,ア!$A:$C,2,FALSE),
IF(C76="イ",VLOOKUP(A76,イ!$A:$C,2,FALSE),
IF(C76="ウ",HLOOKUP(A76,ウ!$1:$6,4,FALSE),
IF(C76="エ",VLOOKUP(A76,エ!$A:$E,4,FALSE),""))))</f>
        <v/>
      </c>
      <c r="E75" s="318" t="str">
        <f xml:space="preserve">
IF(C76="ア",VLOOKUP(A76,ア!$A:$C,3,FALSE),
IF(C76="イ",VLOOKUP(A76,イ!$A:$C,3,FALSE),
IF(C76="ウ",HLOOKUP(A76,ウ!$1:$6,5,FALSE)&amp;HLOOKUP(A76,ウ!$1:$6,6,FALSE),
IF(C76="エ",VLOOKUP(A76,エ!$A:$E,4,FALSE),""))))</f>
        <v/>
      </c>
      <c r="F75" s="320"/>
      <c r="G75" s="322"/>
      <c r="H75" s="312"/>
      <c r="I75" s="298" t="s">
        <v>1969</v>
      </c>
      <c r="J75" s="310"/>
      <c r="K75" s="295"/>
      <c r="L75" s="316" t="str">
        <f xml:space="preserve">
IF(K76="ア",VLOOKUP(I76,ア!$A:$C,2,FALSE),
IF(K76="イ",VLOOKUP(I76,イ!$A:$C,2,FALSE),
IF(K76="ウ",HLOOKUP(I76,ウ!$1:$6,4,FALSE),
IF(K76="エ",VLOOKUP(I76,エ!$A:$E,4,FALSE),""))))</f>
        <v/>
      </c>
      <c r="M75" s="318" t="str">
        <f xml:space="preserve">
IF(K76="ア",VLOOKUP(I76,ア!$A:$C,3,FALSE),
IF(K76="イ",VLOOKUP(I76,イ!$A:$C,3,FALSE),
IF(K76="ウ",HLOOKUP(I76,ウ!$1:$6,5,FALSE)&amp;HLOOKUP(I76,ウ!$1:$6,6,FALSE),
IF(K76="エ",VLOOKUP(I76,エ!$A:$E,4,FALSE),""))))</f>
        <v/>
      </c>
      <c r="N75" s="320"/>
      <c r="O75" s="322"/>
      <c r="P75" s="312"/>
      <c r="Q75" s="314"/>
      <c r="R75" s="294" t="s">
        <v>1984</v>
      </c>
      <c r="S75" s="310"/>
      <c r="T75" s="295"/>
      <c r="U75" s="316" t="str">
        <f xml:space="preserve">
IF(T76="ア",VLOOKUP(R76,ア!$A:$C,2,FALSE),
IF(T76="イ",VLOOKUP(R76,イ!$A:$C,2,FALSE),
IF(T76="ウ",HLOOKUP(R76,ウ!$1:$6,4,FALSE),
IF(T76="エ",VLOOKUP(R76,エ!$A:$E,4,FALSE),""))))</f>
        <v/>
      </c>
      <c r="V75" s="318" t="str">
        <f xml:space="preserve">
IF(T76="ア",VLOOKUP(R76,ア!$A:$C,3,FALSE),
IF(T76="イ",VLOOKUP(R76,イ!$A:$C,3,FALSE),
IF(T76="ウ",HLOOKUP(R76,ウ!$1:$6,5,FALSE)&amp;HLOOKUP(R76,ウ!$1:$6,6,FALSE),
IF(T76="エ",VLOOKUP(R76,エ!$A:$E,4,FALSE),""))))</f>
        <v/>
      </c>
      <c r="W75" s="320"/>
      <c r="X75" s="322"/>
      <c r="Y75" s="324"/>
      <c r="Z75" s="308"/>
    </row>
    <row r="76" spans="1:26" s="184" customFormat="1" ht="21" customHeight="1" thickBot="1" x14ac:dyDescent="0.2">
      <c r="A76" s="226"/>
      <c r="B76" s="365"/>
      <c r="C76" s="299"/>
      <c r="D76" s="369"/>
      <c r="E76" s="370"/>
      <c r="F76" s="366"/>
      <c r="G76" s="367"/>
      <c r="H76" s="372"/>
      <c r="I76" s="228"/>
      <c r="J76" s="365"/>
      <c r="K76" s="299"/>
      <c r="L76" s="369"/>
      <c r="M76" s="370"/>
      <c r="N76" s="366"/>
      <c r="O76" s="367"/>
      <c r="P76" s="372"/>
      <c r="Q76" s="373"/>
      <c r="R76" s="226"/>
      <c r="S76" s="365"/>
      <c r="T76" s="299"/>
      <c r="U76" s="369"/>
      <c r="V76" s="370"/>
      <c r="W76" s="366"/>
      <c r="X76" s="367"/>
      <c r="Y76" s="371"/>
      <c r="Z76" s="368"/>
    </row>
    <row r="77" spans="1:26" s="187" customFormat="1" ht="21" customHeight="1" x14ac:dyDescent="0.45">
      <c r="A77" s="300" t="s">
        <v>7831</v>
      </c>
      <c r="B77" s="329"/>
      <c r="C77" s="301"/>
      <c r="D77" s="327" t="str">
        <f xml:space="preserve">
IF(C78="ア",VLOOKUP(A78,ア!$A:$C,2,FALSE),
IF(C78="イ",VLOOKUP(A78,イ!$A:$C,2,FALSE),
IF(C78="ウ",HLOOKUP(A78,ウ!$1:$6,4,FALSE),
IF(C78="エ",VLOOKUP(A78,エ!$A:$E,4,FALSE),""))))</f>
        <v/>
      </c>
      <c r="E77" s="328" t="str">
        <f xml:space="preserve">
IF(C78="ア",VLOOKUP(A78,ア!$A:$C,3,FALSE),
IF(C78="イ",VLOOKUP(A78,イ!$A:$C,3,FALSE),
IF(C78="ウ",HLOOKUP(A78,ウ!$1:$6,5,FALSE)&amp;HLOOKUP(A78,ウ!$1:$6,6,FALSE),
IF(C78="エ",VLOOKUP(A78,エ!$A:$E,4,FALSE),""))))</f>
        <v/>
      </c>
      <c r="F77" s="330"/>
      <c r="G77" s="331"/>
      <c r="H77" s="375"/>
      <c r="I77" s="302" t="s">
        <v>1987</v>
      </c>
      <c r="J77" s="329"/>
      <c r="K77" s="301"/>
      <c r="L77" s="327" t="str">
        <f xml:space="preserve">
IF(K78="ア",VLOOKUP(I78,ア!$A:$C,2,FALSE),
IF(K78="イ",VLOOKUP(I78,イ!$A:$C,2,FALSE),
IF(K78="ウ",HLOOKUP(I78,ウ!$1:$6,4,FALSE),
IF(K78="エ",VLOOKUP(I78,エ!$A:$E,4,FALSE),""))))</f>
        <v/>
      </c>
      <c r="M77" s="328" t="str">
        <f xml:space="preserve">
IF(K78="ア",VLOOKUP(I78,ア!$A:$C,3,FALSE),
IF(K78="イ",VLOOKUP(I78,イ!$A:$C,3,FALSE),
IF(K78="ウ",HLOOKUP(I78,ウ!$1:$6,5,FALSE)&amp;HLOOKUP(I78,ウ!$1:$6,6,FALSE),
IF(K78="エ",VLOOKUP(I78,エ!$A:$E,4,FALSE),""))))</f>
        <v/>
      </c>
      <c r="N77" s="330"/>
      <c r="O77" s="331"/>
      <c r="P77" s="375"/>
      <c r="Q77" s="376"/>
      <c r="R77" s="300" t="s">
        <v>2002</v>
      </c>
      <c r="S77" s="329"/>
      <c r="T77" s="301"/>
      <c r="U77" s="327" t="str">
        <f xml:space="preserve">
IF(T78="ア",VLOOKUP(R78,ア!$A:$C,2,FALSE),
IF(T78="イ",VLOOKUP(R78,イ!$A:$C,2,FALSE),
IF(T78="ウ",HLOOKUP(R78,ウ!$1:$6,4,FALSE),
IF(T78="エ",VLOOKUP(R78,エ!$A:$E,4,FALSE),""))))</f>
        <v/>
      </c>
      <c r="V77" s="328" t="str">
        <f xml:space="preserve">
IF(T78="ア",VLOOKUP(R78,ア!$A:$C,3,FALSE),
IF(T78="イ",VLOOKUP(R78,イ!$A:$C,3,FALSE),
IF(T78="ウ",HLOOKUP(R78,ウ!$1:$6,5,FALSE)&amp;HLOOKUP(R78,ウ!$1:$6,6,FALSE),
IF(T78="エ",VLOOKUP(R78,エ!$A:$E,4,FALSE),""))))</f>
        <v/>
      </c>
      <c r="W77" s="330"/>
      <c r="X77" s="331"/>
      <c r="Y77" s="326"/>
      <c r="Z77" s="364"/>
    </row>
    <row r="78" spans="1:26" s="187" customFormat="1" ht="21" customHeight="1" x14ac:dyDescent="0.45">
      <c r="A78" s="225"/>
      <c r="B78" s="311"/>
      <c r="C78" s="297"/>
      <c r="D78" s="317"/>
      <c r="E78" s="319"/>
      <c r="F78" s="321"/>
      <c r="G78" s="323"/>
      <c r="H78" s="313"/>
      <c r="I78" s="227"/>
      <c r="J78" s="311"/>
      <c r="K78" s="297"/>
      <c r="L78" s="317"/>
      <c r="M78" s="319"/>
      <c r="N78" s="321"/>
      <c r="O78" s="323"/>
      <c r="P78" s="313"/>
      <c r="Q78" s="315"/>
      <c r="R78" s="225"/>
      <c r="S78" s="311"/>
      <c r="T78" s="297"/>
      <c r="U78" s="317"/>
      <c r="V78" s="319"/>
      <c r="W78" s="321"/>
      <c r="X78" s="323"/>
      <c r="Y78" s="325"/>
      <c r="Z78" s="309"/>
    </row>
    <row r="79" spans="1:26" s="187" customFormat="1" ht="21" customHeight="1" x14ac:dyDescent="0.45">
      <c r="A79" s="294" t="s">
        <v>7832</v>
      </c>
      <c r="B79" s="310"/>
      <c r="C79" s="295"/>
      <c r="D79" s="316" t="str">
        <f xml:space="preserve">
IF(C80="ア",VLOOKUP(A80,ア!$A:$C,2,FALSE),
IF(C80="イ",VLOOKUP(A80,イ!$A:$C,2,FALSE),
IF(C80="ウ",HLOOKUP(A80,ウ!$1:$6,4,FALSE),
IF(C80="エ",VLOOKUP(A80,エ!$A:$E,4,FALSE),""))))</f>
        <v/>
      </c>
      <c r="E79" s="318" t="str">
        <f xml:space="preserve">
IF(C80="ア",VLOOKUP(A80,ア!$A:$C,3,FALSE),
IF(C80="イ",VLOOKUP(A80,イ!$A:$C,3,FALSE),
IF(C80="ウ",HLOOKUP(A80,ウ!$1:$6,5,FALSE)&amp;HLOOKUP(A80,ウ!$1:$6,6,FALSE),
IF(C80="エ",VLOOKUP(A80,エ!$A:$E,4,FALSE),""))))</f>
        <v/>
      </c>
      <c r="F79" s="320"/>
      <c r="G79" s="322"/>
      <c r="H79" s="312"/>
      <c r="I79" s="298" t="s">
        <v>1988</v>
      </c>
      <c r="J79" s="310"/>
      <c r="K79" s="295"/>
      <c r="L79" s="316" t="str">
        <f xml:space="preserve">
IF(K80="ア",VLOOKUP(I80,ア!$A:$C,2,FALSE),
IF(K80="イ",VLOOKUP(I80,イ!$A:$C,2,FALSE),
IF(K80="ウ",HLOOKUP(I80,ウ!$1:$6,4,FALSE),
IF(K80="エ",VLOOKUP(I80,エ!$A:$E,4,FALSE),""))))</f>
        <v/>
      </c>
      <c r="M79" s="318" t="str">
        <f xml:space="preserve">
IF(K80="ア",VLOOKUP(I80,ア!$A:$C,3,FALSE),
IF(K80="イ",VLOOKUP(I80,イ!$A:$C,3,FALSE),
IF(K80="ウ",HLOOKUP(I80,ウ!$1:$6,5,FALSE)&amp;HLOOKUP(I80,ウ!$1:$6,6,FALSE),
IF(K80="エ",VLOOKUP(I80,エ!$A:$E,4,FALSE),""))))</f>
        <v/>
      </c>
      <c r="N79" s="320"/>
      <c r="O79" s="322"/>
      <c r="P79" s="312"/>
      <c r="Q79" s="314"/>
      <c r="R79" s="294" t="s">
        <v>2003</v>
      </c>
      <c r="S79" s="310"/>
      <c r="T79" s="295"/>
      <c r="U79" s="316" t="str">
        <f xml:space="preserve">
IF(T80="ア",VLOOKUP(R80,ア!$A:$C,2,FALSE),
IF(T80="イ",VLOOKUP(R80,イ!$A:$C,2,FALSE),
IF(T80="ウ",HLOOKUP(R80,ウ!$1:$6,4,FALSE),
IF(T80="エ",VLOOKUP(R80,エ!$A:$E,4,FALSE),""))))</f>
        <v/>
      </c>
      <c r="V79" s="318" t="str">
        <f xml:space="preserve">
IF(T80="ア",VLOOKUP(R80,ア!$A:$C,3,FALSE),
IF(T80="イ",VLOOKUP(R80,イ!$A:$C,3,FALSE),
IF(T80="ウ",HLOOKUP(R80,ウ!$1:$6,5,FALSE)&amp;HLOOKUP(R80,ウ!$1:$6,6,FALSE),
IF(T80="エ",VLOOKUP(R80,エ!$A:$E,4,FALSE),""))))</f>
        <v/>
      </c>
      <c r="W79" s="320"/>
      <c r="X79" s="322"/>
      <c r="Y79" s="324"/>
      <c r="Z79" s="308"/>
    </row>
    <row r="80" spans="1:26" s="187" customFormat="1" ht="21" customHeight="1" x14ac:dyDescent="0.45">
      <c r="A80" s="225"/>
      <c r="B80" s="311"/>
      <c r="C80" s="297"/>
      <c r="D80" s="317"/>
      <c r="E80" s="319"/>
      <c r="F80" s="321"/>
      <c r="G80" s="323"/>
      <c r="H80" s="313"/>
      <c r="I80" s="227"/>
      <c r="J80" s="311"/>
      <c r="K80" s="297"/>
      <c r="L80" s="317"/>
      <c r="M80" s="319"/>
      <c r="N80" s="321"/>
      <c r="O80" s="323"/>
      <c r="P80" s="313"/>
      <c r="Q80" s="315"/>
      <c r="R80" s="225"/>
      <c r="S80" s="311"/>
      <c r="T80" s="297"/>
      <c r="U80" s="317"/>
      <c r="V80" s="319"/>
      <c r="W80" s="321"/>
      <c r="X80" s="323"/>
      <c r="Y80" s="325"/>
      <c r="Z80" s="309"/>
    </row>
    <row r="81" spans="1:26" s="187" customFormat="1" ht="21" customHeight="1" x14ac:dyDescent="0.45">
      <c r="A81" s="294" t="s">
        <v>7833</v>
      </c>
      <c r="B81" s="310"/>
      <c r="C81" s="295"/>
      <c r="D81" s="316" t="str">
        <f xml:space="preserve">
IF(C82="ア",VLOOKUP(A82,ア!$A:$C,2,FALSE),
IF(C82="イ",VLOOKUP(A82,イ!$A:$C,2,FALSE),
IF(C82="ウ",HLOOKUP(A82,ウ!$1:$6,4,FALSE),
IF(C82="エ",VLOOKUP(A82,エ!$A:$E,4,FALSE),""))))</f>
        <v/>
      </c>
      <c r="E81" s="318" t="str">
        <f xml:space="preserve">
IF(C82="ア",VLOOKUP(A82,ア!$A:$C,3,FALSE),
IF(C82="イ",VLOOKUP(A82,イ!$A:$C,3,FALSE),
IF(C82="ウ",HLOOKUP(A82,ウ!$1:$6,5,FALSE)&amp;HLOOKUP(A82,ウ!$1:$6,6,FALSE),
IF(C82="エ",VLOOKUP(A82,エ!$A:$E,4,FALSE),""))))</f>
        <v/>
      </c>
      <c r="F81" s="320"/>
      <c r="G81" s="322"/>
      <c r="H81" s="312"/>
      <c r="I81" s="298" t="s">
        <v>1989</v>
      </c>
      <c r="J81" s="310"/>
      <c r="K81" s="295"/>
      <c r="L81" s="316" t="str">
        <f xml:space="preserve">
IF(K82="ア",VLOOKUP(I82,ア!$A:$C,2,FALSE),
IF(K82="イ",VLOOKUP(I82,イ!$A:$C,2,FALSE),
IF(K82="ウ",HLOOKUP(I82,ウ!$1:$6,4,FALSE),
IF(K82="エ",VLOOKUP(I82,エ!$A:$E,4,FALSE),""))))</f>
        <v/>
      </c>
      <c r="M81" s="318" t="str">
        <f xml:space="preserve">
IF(K82="ア",VLOOKUP(I82,ア!$A:$C,3,FALSE),
IF(K82="イ",VLOOKUP(I82,イ!$A:$C,3,FALSE),
IF(K82="ウ",HLOOKUP(I82,ウ!$1:$6,5,FALSE)&amp;HLOOKUP(I82,ウ!$1:$6,6,FALSE),
IF(K82="エ",VLOOKUP(I82,エ!$A:$E,4,FALSE),""))))</f>
        <v/>
      </c>
      <c r="N81" s="320"/>
      <c r="O81" s="322"/>
      <c r="P81" s="312"/>
      <c r="Q81" s="314"/>
      <c r="R81" s="294" t="s">
        <v>2004</v>
      </c>
      <c r="S81" s="310"/>
      <c r="T81" s="295"/>
      <c r="U81" s="316" t="str">
        <f xml:space="preserve">
IF(T82="ア",VLOOKUP(R82,ア!$A:$C,2,FALSE),
IF(T82="イ",VLOOKUP(R82,イ!$A:$C,2,FALSE),
IF(T82="ウ",HLOOKUP(R82,ウ!$1:$6,4,FALSE),
IF(T82="エ",VLOOKUP(R82,エ!$A:$E,4,FALSE),""))))</f>
        <v/>
      </c>
      <c r="V81" s="318" t="str">
        <f xml:space="preserve">
IF(T82="ア",VLOOKUP(R82,ア!$A:$C,3,FALSE),
IF(T82="イ",VLOOKUP(R82,イ!$A:$C,3,FALSE),
IF(T82="ウ",HLOOKUP(R82,ウ!$1:$6,5,FALSE)&amp;HLOOKUP(R82,ウ!$1:$6,6,FALSE),
IF(T82="エ",VLOOKUP(R82,エ!$A:$E,4,FALSE),""))))</f>
        <v/>
      </c>
      <c r="W81" s="320"/>
      <c r="X81" s="322"/>
      <c r="Y81" s="324"/>
      <c r="Z81" s="308"/>
    </row>
    <row r="82" spans="1:26" s="187" customFormat="1" ht="21" customHeight="1" x14ac:dyDescent="0.45">
      <c r="A82" s="225"/>
      <c r="B82" s="311"/>
      <c r="C82" s="297"/>
      <c r="D82" s="317"/>
      <c r="E82" s="319"/>
      <c r="F82" s="321"/>
      <c r="G82" s="323"/>
      <c r="H82" s="313"/>
      <c r="I82" s="227"/>
      <c r="J82" s="311"/>
      <c r="K82" s="297"/>
      <c r="L82" s="317"/>
      <c r="M82" s="319"/>
      <c r="N82" s="321"/>
      <c r="O82" s="323"/>
      <c r="P82" s="313"/>
      <c r="Q82" s="315"/>
      <c r="R82" s="225"/>
      <c r="S82" s="311"/>
      <c r="T82" s="297"/>
      <c r="U82" s="317"/>
      <c r="V82" s="319"/>
      <c r="W82" s="321"/>
      <c r="X82" s="323"/>
      <c r="Y82" s="325"/>
      <c r="Z82" s="309"/>
    </row>
    <row r="83" spans="1:26" s="187" customFormat="1" ht="21" customHeight="1" x14ac:dyDescent="0.45">
      <c r="A83" s="294" t="s">
        <v>1985</v>
      </c>
      <c r="B83" s="310"/>
      <c r="C83" s="295"/>
      <c r="D83" s="316" t="str">
        <f xml:space="preserve">
IF(C84="ア",VLOOKUP(A84,ア!$A:$C,2,FALSE),
IF(C84="イ",VLOOKUP(A84,イ!$A:$C,2,FALSE),
IF(C84="ウ",HLOOKUP(A84,ウ!$1:$6,4,FALSE),
IF(C84="エ",VLOOKUP(A84,エ!$A:$E,4,FALSE),""))))</f>
        <v/>
      </c>
      <c r="E83" s="318" t="str">
        <f xml:space="preserve">
IF(C84="ア",VLOOKUP(A84,ア!$A:$C,3,FALSE),
IF(C84="イ",VLOOKUP(A84,イ!$A:$C,3,FALSE),
IF(C84="ウ",HLOOKUP(A84,ウ!$1:$6,5,FALSE)&amp;HLOOKUP(A84,ウ!$1:$6,6,FALSE),
IF(C84="エ",VLOOKUP(A84,エ!$A:$E,4,FALSE),""))))</f>
        <v/>
      </c>
      <c r="F83" s="320"/>
      <c r="G83" s="322"/>
      <c r="H83" s="312"/>
      <c r="I83" s="298" t="s">
        <v>1990</v>
      </c>
      <c r="J83" s="310"/>
      <c r="K83" s="295"/>
      <c r="L83" s="316" t="str">
        <f xml:space="preserve">
IF(K84="ア",VLOOKUP(I84,ア!$A:$C,2,FALSE),
IF(K84="イ",VLOOKUP(I84,イ!$A:$C,2,FALSE),
IF(K84="ウ",HLOOKUP(I84,ウ!$1:$6,4,FALSE),
IF(K84="エ",VLOOKUP(I84,エ!$A:$E,4,FALSE),""))))</f>
        <v/>
      </c>
      <c r="M83" s="318" t="str">
        <f xml:space="preserve">
IF(K84="ア",VLOOKUP(I84,ア!$A:$C,3,FALSE),
IF(K84="イ",VLOOKUP(I84,イ!$A:$C,3,FALSE),
IF(K84="ウ",HLOOKUP(I84,ウ!$1:$6,5,FALSE)&amp;HLOOKUP(I84,ウ!$1:$6,6,FALSE),
IF(K84="エ",VLOOKUP(I84,エ!$A:$E,4,FALSE),""))))</f>
        <v/>
      </c>
      <c r="N83" s="320"/>
      <c r="O83" s="322"/>
      <c r="P83" s="312"/>
      <c r="Q83" s="314"/>
      <c r="R83" s="294" t="s">
        <v>2005</v>
      </c>
      <c r="S83" s="310"/>
      <c r="T83" s="295"/>
      <c r="U83" s="316" t="str">
        <f xml:space="preserve">
IF(T84="ア",VLOOKUP(R84,ア!$A:$C,2,FALSE),
IF(T84="イ",VLOOKUP(R84,イ!$A:$C,2,FALSE),
IF(T84="ウ",HLOOKUP(R84,ウ!$1:$6,4,FALSE),
IF(T84="エ",VLOOKUP(R84,エ!$A:$E,4,FALSE),""))))</f>
        <v/>
      </c>
      <c r="V83" s="318" t="str">
        <f xml:space="preserve">
IF(T84="ア",VLOOKUP(R84,ア!$A:$C,3,FALSE),
IF(T84="イ",VLOOKUP(R84,イ!$A:$C,3,FALSE),
IF(T84="ウ",HLOOKUP(R84,ウ!$1:$6,5,FALSE)&amp;HLOOKUP(R84,ウ!$1:$6,6,FALSE),
IF(T84="エ",VLOOKUP(R84,エ!$A:$E,4,FALSE),""))))</f>
        <v/>
      </c>
      <c r="W83" s="320"/>
      <c r="X83" s="322"/>
      <c r="Y83" s="324"/>
      <c r="Z83" s="308"/>
    </row>
    <row r="84" spans="1:26" s="187" customFormat="1" ht="21" customHeight="1" x14ac:dyDescent="0.45">
      <c r="A84" s="225"/>
      <c r="B84" s="311"/>
      <c r="C84" s="297"/>
      <c r="D84" s="317"/>
      <c r="E84" s="319"/>
      <c r="F84" s="321"/>
      <c r="G84" s="323"/>
      <c r="H84" s="313"/>
      <c r="I84" s="227"/>
      <c r="J84" s="311"/>
      <c r="K84" s="297"/>
      <c r="L84" s="317"/>
      <c r="M84" s="319"/>
      <c r="N84" s="321"/>
      <c r="O84" s="323"/>
      <c r="P84" s="313"/>
      <c r="Q84" s="315"/>
      <c r="R84" s="225"/>
      <c r="S84" s="311"/>
      <c r="T84" s="297"/>
      <c r="U84" s="317"/>
      <c r="V84" s="319"/>
      <c r="W84" s="321"/>
      <c r="X84" s="323"/>
      <c r="Y84" s="325"/>
      <c r="Z84" s="309"/>
    </row>
    <row r="85" spans="1:26" s="187" customFormat="1" ht="21" customHeight="1" x14ac:dyDescent="0.45">
      <c r="A85" s="294" t="s">
        <v>1986</v>
      </c>
      <c r="B85" s="310"/>
      <c r="C85" s="295"/>
      <c r="D85" s="316" t="str">
        <f xml:space="preserve">
IF(C86="ア",VLOOKUP(A86,ア!$A:$C,2,FALSE),
IF(C86="イ",VLOOKUP(A86,イ!$A:$C,2,FALSE),
IF(C86="ウ",HLOOKUP(A86,ウ!$1:$6,4,FALSE),
IF(C86="エ",VLOOKUP(A86,エ!$A:$E,4,FALSE),""))))</f>
        <v/>
      </c>
      <c r="E85" s="318" t="str">
        <f xml:space="preserve">
IF(C86="ア",VLOOKUP(A86,ア!$A:$C,3,FALSE),
IF(C86="イ",VLOOKUP(A86,イ!$A:$C,3,FALSE),
IF(C86="ウ",HLOOKUP(A86,ウ!$1:$6,5,FALSE)&amp;HLOOKUP(A86,ウ!$1:$6,6,FALSE),
IF(C86="エ",VLOOKUP(A86,エ!$A:$E,4,FALSE),""))))</f>
        <v/>
      </c>
      <c r="F85" s="320"/>
      <c r="G85" s="322"/>
      <c r="H85" s="312"/>
      <c r="I85" s="298" t="s">
        <v>1991</v>
      </c>
      <c r="J85" s="310"/>
      <c r="K85" s="295"/>
      <c r="L85" s="316" t="str">
        <f xml:space="preserve">
IF(K86="ア",VLOOKUP(I86,ア!$A:$C,2,FALSE),
IF(K86="イ",VLOOKUP(I86,イ!$A:$C,2,FALSE),
IF(K86="ウ",HLOOKUP(I86,ウ!$1:$6,4,FALSE),
IF(K86="エ",VLOOKUP(I86,エ!$A:$E,4,FALSE),""))))</f>
        <v/>
      </c>
      <c r="M85" s="318" t="str">
        <f xml:space="preserve">
IF(K86="ア",VLOOKUP(I86,ア!$A:$C,3,FALSE),
IF(K86="イ",VLOOKUP(I86,イ!$A:$C,3,FALSE),
IF(K86="ウ",HLOOKUP(I86,ウ!$1:$6,5,FALSE)&amp;HLOOKUP(I86,ウ!$1:$6,6,FALSE),
IF(K86="エ",VLOOKUP(I86,エ!$A:$E,4,FALSE),""))))</f>
        <v/>
      </c>
      <c r="N85" s="320"/>
      <c r="O85" s="322"/>
      <c r="P85" s="312"/>
      <c r="Q85" s="314"/>
      <c r="R85" s="294" t="s">
        <v>2006</v>
      </c>
      <c r="S85" s="310"/>
      <c r="T85" s="295"/>
      <c r="U85" s="316" t="str">
        <f xml:space="preserve">
IF(T86="ア",VLOOKUP(R86,ア!$A:$C,2,FALSE),
IF(T86="イ",VLOOKUP(R86,イ!$A:$C,2,FALSE),
IF(T86="ウ",HLOOKUP(R86,ウ!$1:$6,4,FALSE),
IF(T86="エ",VLOOKUP(R86,エ!$A:$E,4,FALSE),""))))</f>
        <v/>
      </c>
      <c r="V85" s="318" t="str">
        <f xml:space="preserve">
IF(T86="ア",VLOOKUP(R86,ア!$A:$C,3,FALSE),
IF(T86="イ",VLOOKUP(R86,イ!$A:$C,3,FALSE),
IF(T86="ウ",HLOOKUP(R86,ウ!$1:$6,5,FALSE)&amp;HLOOKUP(R86,ウ!$1:$6,6,FALSE),
IF(T86="エ",VLOOKUP(R86,エ!$A:$E,4,FALSE),""))))</f>
        <v/>
      </c>
      <c r="W85" s="320"/>
      <c r="X85" s="322"/>
      <c r="Y85" s="324"/>
      <c r="Z85" s="308"/>
    </row>
    <row r="86" spans="1:26" s="187" customFormat="1" ht="21" customHeight="1" x14ac:dyDescent="0.45">
      <c r="A86" s="225"/>
      <c r="B86" s="311"/>
      <c r="C86" s="297"/>
      <c r="D86" s="317"/>
      <c r="E86" s="319"/>
      <c r="F86" s="321"/>
      <c r="G86" s="323"/>
      <c r="H86" s="313"/>
      <c r="I86" s="227"/>
      <c r="J86" s="311"/>
      <c r="K86" s="297"/>
      <c r="L86" s="317"/>
      <c r="M86" s="319"/>
      <c r="N86" s="321"/>
      <c r="O86" s="323"/>
      <c r="P86" s="313"/>
      <c r="Q86" s="315"/>
      <c r="R86" s="225"/>
      <c r="S86" s="311"/>
      <c r="T86" s="297"/>
      <c r="U86" s="317"/>
      <c r="V86" s="319"/>
      <c r="W86" s="321"/>
      <c r="X86" s="323"/>
      <c r="Y86" s="325"/>
      <c r="Z86" s="309"/>
    </row>
    <row r="87" spans="1:26" s="187" customFormat="1" ht="21" customHeight="1" x14ac:dyDescent="0.45">
      <c r="A87" s="294" t="s">
        <v>7834</v>
      </c>
      <c r="B87" s="310"/>
      <c r="C87" s="295"/>
      <c r="D87" s="316" t="str">
        <f xml:space="preserve">
IF(C88="ア",VLOOKUP(A88,ア!$A:$C,2,FALSE),
IF(C88="イ",VLOOKUP(A88,イ!$A:$C,2,FALSE),
IF(C88="ウ",HLOOKUP(A88,ウ!$1:$6,4,FALSE),
IF(C88="エ",VLOOKUP(A88,エ!$A:$E,4,FALSE),""))))</f>
        <v/>
      </c>
      <c r="E87" s="318" t="str">
        <f xml:space="preserve">
IF(C88="ア",VLOOKUP(A88,ア!$A:$C,3,FALSE),
IF(C88="イ",VLOOKUP(A88,イ!$A:$C,3,FALSE),
IF(C88="ウ",HLOOKUP(A88,ウ!$1:$6,5,FALSE)&amp;HLOOKUP(A88,ウ!$1:$6,6,FALSE),
IF(C88="エ",VLOOKUP(A88,エ!$A:$E,4,FALSE),""))))</f>
        <v/>
      </c>
      <c r="F87" s="320"/>
      <c r="G87" s="322"/>
      <c r="H87" s="312"/>
      <c r="I87" s="298" t="s">
        <v>1992</v>
      </c>
      <c r="J87" s="310"/>
      <c r="K87" s="295"/>
      <c r="L87" s="316" t="str">
        <f xml:space="preserve">
IF(K88="ア",VLOOKUP(I88,ア!$A:$C,2,FALSE),
IF(K88="イ",VLOOKUP(I88,イ!$A:$C,2,FALSE),
IF(K88="ウ",HLOOKUP(I88,ウ!$1:$6,4,FALSE),
IF(K88="エ",VLOOKUP(I88,エ!$A:$E,4,FALSE),""))))</f>
        <v/>
      </c>
      <c r="M87" s="318" t="str">
        <f xml:space="preserve">
IF(K88="ア",VLOOKUP(I88,ア!$A:$C,3,FALSE),
IF(K88="イ",VLOOKUP(I88,イ!$A:$C,3,FALSE),
IF(K88="ウ",HLOOKUP(I88,ウ!$1:$6,5,FALSE)&amp;HLOOKUP(I88,ウ!$1:$6,6,FALSE),
IF(K88="エ",VLOOKUP(I88,エ!$A:$E,4,FALSE),""))))</f>
        <v/>
      </c>
      <c r="N87" s="320"/>
      <c r="O87" s="322"/>
      <c r="P87" s="312"/>
      <c r="Q87" s="314"/>
      <c r="R87" s="294" t="s">
        <v>2007</v>
      </c>
      <c r="S87" s="310"/>
      <c r="T87" s="295"/>
      <c r="U87" s="316" t="str">
        <f xml:space="preserve">
IF(T88="ア",VLOOKUP(R88,ア!$A:$C,2,FALSE),
IF(T88="イ",VLOOKUP(R88,イ!$A:$C,2,FALSE),
IF(T88="ウ",HLOOKUP(R88,ウ!$1:$6,4,FALSE),
IF(T88="エ",VLOOKUP(R88,エ!$A:$E,4,FALSE),""))))</f>
        <v/>
      </c>
      <c r="V87" s="318" t="str">
        <f xml:space="preserve">
IF(T88="ア",VLOOKUP(R88,ア!$A:$C,3,FALSE),
IF(T88="イ",VLOOKUP(R88,イ!$A:$C,3,FALSE),
IF(T88="ウ",HLOOKUP(R88,ウ!$1:$6,5,FALSE)&amp;HLOOKUP(R88,ウ!$1:$6,6,FALSE),
IF(T88="エ",VLOOKUP(R88,エ!$A:$E,4,FALSE),""))))</f>
        <v/>
      </c>
      <c r="W87" s="320"/>
      <c r="X87" s="322"/>
      <c r="Y87" s="324"/>
      <c r="Z87" s="308"/>
    </row>
    <row r="88" spans="1:26" s="187" customFormat="1" ht="21" customHeight="1" x14ac:dyDescent="0.45">
      <c r="A88" s="225"/>
      <c r="B88" s="311"/>
      <c r="C88" s="297"/>
      <c r="D88" s="317"/>
      <c r="E88" s="319"/>
      <c r="F88" s="321"/>
      <c r="G88" s="323"/>
      <c r="H88" s="313"/>
      <c r="I88" s="227"/>
      <c r="J88" s="311"/>
      <c r="K88" s="297"/>
      <c r="L88" s="317"/>
      <c r="M88" s="319"/>
      <c r="N88" s="321"/>
      <c r="O88" s="323"/>
      <c r="P88" s="313"/>
      <c r="Q88" s="315"/>
      <c r="R88" s="225"/>
      <c r="S88" s="311"/>
      <c r="T88" s="297"/>
      <c r="U88" s="317"/>
      <c r="V88" s="319"/>
      <c r="W88" s="321"/>
      <c r="X88" s="323"/>
      <c r="Y88" s="325"/>
      <c r="Z88" s="309"/>
    </row>
    <row r="89" spans="1:26" s="187" customFormat="1" ht="21" customHeight="1" x14ac:dyDescent="0.45">
      <c r="A89" s="294" t="s">
        <v>7835</v>
      </c>
      <c r="B89" s="310"/>
      <c r="C89" s="295"/>
      <c r="D89" s="316" t="str">
        <f xml:space="preserve">
IF(C90="ア",VLOOKUP(A90,ア!$A:$C,2,FALSE),
IF(C90="イ",VLOOKUP(A90,イ!$A:$C,2,FALSE),
IF(C90="ウ",HLOOKUP(A90,ウ!$1:$6,4,FALSE),
IF(C90="エ",VLOOKUP(A90,エ!$A:$E,4,FALSE),""))))</f>
        <v/>
      </c>
      <c r="E89" s="318" t="str">
        <f xml:space="preserve">
IF(C90="ア",VLOOKUP(A90,ア!$A:$C,3,FALSE),
IF(C90="イ",VLOOKUP(A90,イ!$A:$C,3,FALSE),
IF(C90="ウ",HLOOKUP(A90,ウ!$1:$6,5,FALSE)&amp;HLOOKUP(A90,ウ!$1:$6,6,FALSE),
IF(C90="エ",VLOOKUP(A90,エ!$A:$E,4,FALSE),""))))</f>
        <v/>
      </c>
      <c r="F89" s="320"/>
      <c r="G89" s="322"/>
      <c r="H89" s="312"/>
      <c r="I89" s="298" t="s">
        <v>1993</v>
      </c>
      <c r="J89" s="310"/>
      <c r="K89" s="295"/>
      <c r="L89" s="316" t="str">
        <f xml:space="preserve">
IF(K90="ア",VLOOKUP(I90,ア!$A:$C,2,FALSE),
IF(K90="イ",VLOOKUP(I90,イ!$A:$C,2,FALSE),
IF(K90="ウ",HLOOKUP(I90,ウ!$1:$6,4,FALSE),
IF(K90="エ",VLOOKUP(I90,エ!$A:$E,4,FALSE),""))))</f>
        <v/>
      </c>
      <c r="M89" s="318" t="str">
        <f xml:space="preserve">
IF(K90="ア",VLOOKUP(I90,ア!$A:$C,3,FALSE),
IF(K90="イ",VLOOKUP(I90,イ!$A:$C,3,FALSE),
IF(K90="ウ",HLOOKUP(I90,ウ!$1:$6,5,FALSE)&amp;HLOOKUP(I90,ウ!$1:$6,6,FALSE),
IF(K90="エ",VLOOKUP(I90,エ!$A:$E,4,FALSE),""))))</f>
        <v/>
      </c>
      <c r="N89" s="320"/>
      <c r="O89" s="322"/>
      <c r="P89" s="312"/>
      <c r="Q89" s="314"/>
      <c r="R89" s="294" t="s">
        <v>2008</v>
      </c>
      <c r="S89" s="310"/>
      <c r="T89" s="295"/>
      <c r="U89" s="316" t="str">
        <f xml:space="preserve">
IF(T90="ア",VLOOKUP(R90,ア!$A:$C,2,FALSE),
IF(T90="イ",VLOOKUP(R90,イ!$A:$C,2,FALSE),
IF(T90="ウ",HLOOKUP(R90,ウ!$1:$6,4,FALSE),
IF(T90="エ",VLOOKUP(R90,エ!$A:$E,4,FALSE),""))))</f>
        <v/>
      </c>
      <c r="V89" s="318" t="str">
        <f xml:space="preserve">
IF(T90="ア",VLOOKUP(R90,ア!$A:$C,3,FALSE),
IF(T90="イ",VLOOKUP(R90,イ!$A:$C,3,FALSE),
IF(T90="ウ",HLOOKUP(R90,ウ!$1:$6,5,FALSE)&amp;HLOOKUP(R90,ウ!$1:$6,6,FALSE),
IF(T90="エ",VLOOKUP(R90,エ!$A:$E,4,FALSE),""))))</f>
        <v/>
      </c>
      <c r="W89" s="320"/>
      <c r="X89" s="322"/>
      <c r="Y89" s="324"/>
      <c r="Z89" s="308"/>
    </row>
    <row r="90" spans="1:26" s="187" customFormat="1" ht="21" customHeight="1" x14ac:dyDescent="0.45">
      <c r="A90" s="225"/>
      <c r="B90" s="311"/>
      <c r="C90" s="297"/>
      <c r="D90" s="317"/>
      <c r="E90" s="319"/>
      <c r="F90" s="321"/>
      <c r="G90" s="323"/>
      <c r="H90" s="313"/>
      <c r="I90" s="227"/>
      <c r="J90" s="311"/>
      <c r="K90" s="297"/>
      <c r="L90" s="317"/>
      <c r="M90" s="319"/>
      <c r="N90" s="321"/>
      <c r="O90" s="323"/>
      <c r="P90" s="313"/>
      <c r="Q90" s="315"/>
      <c r="R90" s="225"/>
      <c r="S90" s="311"/>
      <c r="T90" s="297"/>
      <c r="U90" s="317"/>
      <c r="V90" s="319"/>
      <c r="W90" s="321"/>
      <c r="X90" s="323"/>
      <c r="Y90" s="325"/>
      <c r="Z90" s="309"/>
    </row>
    <row r="91" spans="1:26" s="187" customFormat="1" ht="21" customHeight="1" x14ac:dyDescent="0.45">
      <c r="A91" s="294" t="s">
        <v>7836</v>
      </c>
      <c r="B91" s="310"/>
      <c r="C91" s="295"/>
      <c r="D91" s="316" t="str">
        <f xml:space="preserve">
IF(C92="ア",VLOOKUP(A92,ア!$A:$C,2,FALSE),
IF(C92="イ",VLOOKUP(A92,イ!$A:$C,2,FALSE),
IF(C92="ウ",HLOOKUP(A92,ウ!$1:$6,4,FALSE),
IF(C92="エ",VLOOKUP(A92,エ!$A:$E,4,FALSE),""))))</f>
        <v/>
      </c>
      <c r="E91" s="318" t="str">
        <f xml:space="preserve">
IF(C92="ア",VLOOKUP(A92,ア!$A:$C,3,FALSE),
IF(C92="イ",VLOOKUP(A92,イ!$A:$C,3,FALSE),
IF(C92="ウ",HLOOKUP(A92,ウ!$1:$6,5,FALSE)&amp;HLOOKUP(A92,ウ!$1:$6,6,FALSE),
IF(C92="エ",VLOOKUP(A92,エ!$A:$E,4,FALSE),""))))</f>
        <v/>
      </c>
      <c r="F91" s="320"/>
      <c r="G91" s="322"/>
      <c r="H91" s="312"/>
      <c r="I91" s="298" t="s">
        <v>1994</v>
      </c>
      <c r="J91" s="310"/>
      <c r="K91" s="295"/>
      <c r="L91" s="316" t="str">
        <f xml:space="preserve">
IF(K92="ア",VLOOKUP(I92,ア!$A:$C,2,FALSE),
IF(K92="イ",VLOOKUP(I92,イ!$A:$C,2,FALSE),
IF(K92="ウ",HLOOKUP(I92,ウ!$1:$6,4,FALSE),
IF(K92="エ",VLOOKUP(I92,エ!$A:$E,4,FALSE),""))))</f>
        <v/>
      </c>
      <c r="M91" s="318" t="str">
        <f xml:space="preserve">
IF(K92="ア",VLOOKUP(I92,ア!$A:$C,3,FALSE),
IF(K92="イ",VLOOKUP(I92,イ!$A:$C,3,FALSE),
IF(K92="ウ",HLOOKUP(I92,ウ!$1:$6,5,FALSE)&amp;HLOOKUP(I92,ウ!$1:$6,6,FALSE),
IF(K92="エ",VLOOKUP(I92,エ!$A:$E,4,FALSE),""))))</f>
        <v/>
      </c>
      <c r="N91" s="320"/>
      <c r="O91" s="322"/>
      <c r="P91" s="312"/>
      <c r="Q91" s="314"/>
      <c r="R91" s="294" t="s">
        <v>2009</v>
      </c>
      <c r="S91" s="310"/>
      <c r="T91" s="295"/>
      <c r="U91" s="316" t="str">
        <f xml:space="preserve">
IF(T92="ア",VLOOKUP(R92,ア!$A:$C,2,FALSE),
IF(T92="イ",VLOOKUP(R92,イ!$A:$C,2,FALSE),
IF(T92="ウ",HLOOKUP(R92,ウ!$1:$6,4,FALSE),
IF(T92="エ",VLOOKUP(R92,エ!$A:$E,4,FALSE),""))))</f>
        <v/>
      </c>
      <c r="V91" s="318" t="str">
        <f xml:space="preserve">
IF(T92="ア",VLOOKUP(R92,ア!$A:$C,3,FALSE),
IF(T92="イ",VLOOKUP(R92,イ!$A:$C,3,FALSE),
IF(T92="ウ",HLOOKUP(R92,ウ!$1:$6,5,FALSE)&amp;HLOOKUP(R92,ウ!$1:$6,6,FALSE),
IF(T92="エ",VLOOKUP(R92,エ!$A:$E,4,FALSE),""))))</f>
        <v/>
      </c>
      <c r="W91" s="320"/>
      <c r="X91" s="322"/>
      <c r="Y91" s="324"/>
      <c r="Z91" s="308"/>
    </row>
    <row r="92" spans="1:26" s="187" customFormat="1" ht="21" customHeight="1" x14ac:dyDescent="0.45">
      <c r="A92" s="225"/>
      <c r="B92" s="311"/>
      <c r="C92" s="297"/>
      <c r="D92" s="317"/>
      <c r="E92" s="319"/>
      <c r="F92" s="321"/>
      <c r="G92" s="323"/>
      <c r="H92" s="313"/>
      <c r="I92" s="227"/>
      <c r="J92" s="311"/>
      <c r="K92" s="297"/>
      <c r="L92" s="317"/>
      <c r="M92" s="319"/>
      <c r="N92" s="321"/>
      <c r="O92" s="323"/>
      <c r="P92" s="313"/>
      <c r="Q92" s="315"/>
      <c r="R92" s="225"/>
      <c r="S92" s="311"/>
      <c r="T92" s="297"/>
      <c r="U92" s="317"/>
      <c r="V92" s="319"/>
      <c r="W92" s="321"/>
      <c r="X92" s="323"/>
      <c r="Y92" s="325"/>
      <c r="Z92" s="309"/>
    </row>
    <row r="93" spans="1:26" s="187" customFormat="1" ht="21" customHeight="1" x14ac:dyDescent="0.45">
      <c r="A93" s="294" t="s">
        <v>7837</v>
      </c>
      <c r="B93" s="310"/>
      <c r="C93" s="295"/>
      <c r="D93" s="316" t="str">
        <f xml:space="preserve">
IF(C94="ア",VLOOKUP(A94,ア!$A:$C,2,FALSE),
IF(C94="イ",VLOOKUP(A94,イ!$A:$C,2,FALSE),
IF(C94="ウ",HLOOKUP(A94,ウ!$1:$6,4,FALSE),
IF(C94="エ",VLOOKUP(A94,エ!$A:$E,4,FALSE),""))))</f>
        <v/>
      </c>
      <c r="E93" s="318" t="str">
        <f xml:space="preserve">
IF(C94="ア",VLOOKUP(A94,ア!$A:$C,3,FALSE),
IF(C94="イ",VLOOKUP(A94,イ!$A:$C,3,FALSE),
IF(C94="ウ",HLOOKUP(A94,ウ!$1:$6,5,FALSE)&amp;HLOOKUP(A94,ウ!$1:$6,6,FALSE),
IF(C94="エ",VLOOKUP(A94,エ!$A:$E,4,FALSE),""))))</f>
        <v/>
      </c>
      <c r="F93" s="320"/>
      <c r="G93" s="322"/>
      <c r="H93" s="312"/>
      <c r="I93" s="298" t="s">
        <v>1995</v>
      </c>
      <c r="J93" s="310"/>
      <c r="K93" s="295"/>
      <c r="L93" s="316" t="str">
        <f xml:space="preserve">
IF(K94="ア",VLOOKUP(I94,ア!$A:$C,2,FALSE),
IF(K94="イ",VLOOKUP(I94,イ!$A:$C,2,FALSE),
IF(K94="ウ",HLOOKUP(I94,ウ!$1:$6,4,FALSE),
IF(K94="エ",VLOOKUP(I94,エ!$A:$E,4,FALSE),""))))</f>
        <v/>
      </c>
      <c r="M93" s="318" t="str">
        <f xml:space="preserve">
IF(K94="ア",VLOOKUP(I94,ア!$A:$C,3,FALSE),
IF(K94="イ",VLOOKUP(I94,イ!$A:$C,3,FALSE),
IF(K94="ウ",HLOOKUP(I94,ウ!$1:$6,5,FALSE)&amp;HLOOKUP(I94,ウ!$1:$6,6,FALSE),
IF(K94="エ",VLOOKUP(I94,エ!$A:$E,4,FALSE),""))))</f>
        <v/>
      </c>
      <c r="N93" s="320"/>
      <c r="O93" s="322"/>
      <c r="P93" s="312"/>
      <c r="Q93" s="314"/>
      <c r="R93" s="294" t="s">
        <v>2010</v>
      </c>
      <c r="S93" s="310"/>
      <c r="T93" s="295"/>
      <c r="U93" s="316" t="str">
        <f xml:space="preserve">
IF(T94="ア",VLOOKUP(R94,ア!$A:$C,2,FALSE),
IF(T94="イ",VLOOKUP(R94,イ!$A:$C,2,FALSE),
IF(T94="ウ",HLOOKUP(R94,ウ!$1:$6,4,FALSE),
IF(T94="エ",VLOOKUP(R94,エ!$A:$E,4,FALSE),""))))</f>
        <v/>
      </c>
      <c r="V93" s="318" t="str">
        <f xml:space="preserve">
IF(T94="ア",VLOOKUP(R94,ア!$A:$C,3,FALSE),
IF(T94="イ",VLOOKUP(R94,イ!$A:$C,3,FALSE),
IF(T94="ウ",HLOOKUP(R94,ウ!$1:$6,5,FALSE)&amp;HLOOKUP(R94,ウ!$1:$6,6,FALSE),
IF(T94="エ",VLOOKUP(R94,エ!$A:$E,4,FALSE),""))))</f>
        <v/>
      </c>
      <c r="W93" s="320"/>
      <c r="X93" s="322"/>
      <c r="Y93" s="324"/>
      <c r="Z93" s="308"/>
    </row>
    <row r="94" spans="1:26" s="187" customFormat="1" ht="21" customHeight="1" x14ac:dyDescent="0.45">
      <c r="A94" s="225"/>
      <c r="B94" s="311"/>
      <c r="C94" s="297"/>
      <c r="D94" s="317"/>
      <c r="E94" s="319"/>
      <c r="F94" s="321"/>
      <c r="G94" s="323"/>
      <c r="H94" s="313"/>
      <c r="I94" s="227"/>
      <c r="J94" s="311"/>
      <c r="K94" s="297"/>
      <c r="L94" s="317"/>
      <c r="M94" s="319"/>
      <c r="N94" s="321"/>
      <c r="O94" s="323"/>
      <c r="P94" s="313"/>
      <c r="Q94" s="315"/>
      <c r="R94" s="225"/>
      <c r="S94" s="311"/>
      <c r="T94" s="297"/>
      <c r="U94" s="317"/>
      <c r="V94" s="319"/>
      <c r="W94" s="321"/>
      <c r="X94" s="323"/>
      <c r="Y94" s="325"/>
      <c r="Z94" s="309"/>
    </row>
    <row r="95" spans="1:26" s="187" customFormat="1" ht="21" customHeight="1" x14ac:dyDescent="0.45">
      <c r="A95" s="294" t="s">
        <v>7838</v>
      </c>
      <c r="B95" s="310"/>
      <c r="C95" s="295"/>
      <c r="D95" s="316" t="str">
        <f xml:space="preserve">
IF(C96="ア",VLOOKUP(A96,ア!$A:$C,2,FALSE),
IF(C96="イ",VLOOKUP(A96,イ!$A:$C,2,FALSE),
IF(C96="ウ",HLOOKUP(A96,ウ!$1:$6,4,FALSE),
IF(C96="エ",VLOOKUP(A96,エ!$A:$E,4,FALSE),""))))</f>
        <v/>
      </c>
      <c r="E95" s="318" t="str">
        <f xml:space="preserve">
IF(C96="ア",VLOOKUP(A96,ア!$A:$C,3,FALSE),
IF(C96="イ",VLOOKUP(A96,イ!$A:$C,3,FALSE),
IF(C96="ウ",HLOOKUP(A96,ウ!$1:$6,5,FALSE)&amp;HLOOKUP(A96,ウ!$1:$6,6,FALSE),
IF(C96="エ",VLOOKUP(A96,エ!$A:$E,4,FALSE),""))))</f>
        <v/>
      </c>
      <c r="F95" s="320"/>
      <c r="G95" s="322"/>
      <c r="H95" s="312"/>
      <c r="I95" s="298" t="s">
        <v>1996</v>
      </c>
      <c r="J95" s="310"/>
      <c r="K95" s="295"/>
      <c r="L95" s="316" t="str">
        <f xml:space="preserve">
IF(K96="ア",VLOOKUP(I96,ア!$A:$C,2,FALSE),
IF(K96="イ",VLOOKUP(I96,イ!$A:$C,2,FALSE),
IF(K96="ウ",HLOOKUP(I96,ウ!$1:$6,4,FALSE),
IF(K96="エ",VLOOKUP(I96,エ!$A:$E,4,FALSE),""))))</f>
        <v/>
      </c>
      <c r="M95" s="318" t="str">
        <f xml:space="preserve">
IF(K96="ア",VLOOKUP(I96,ア!$A:$C,3,FALSE),
IF(K96="イ",VLOOKUP(I96,イ!$A:$C,3,FALSE),
IF(K96="ウ",HLOOKUP(I96,ウ!$1:$6,5,FALSE)&amp;HLOOKUP(I96,ウ!$1:$6,6,FALSE),
IF(K96="エ",VLOOKUP(I96,エ!$A:$E,4,FALSE),""))))</f>
        <v/>
      </c>
      <c r="N95" s="320"/>
      <c r="O95" s="322"/>
      <c r="P95" s="312"/>
      <c r="Q95" s="314"/>
      <c r="R95" s="294" t="s">
        <v>2011</v>
      </c>
      <c r="S95" s="310"/>
      <c r="T95" s="295"/>
      <c r="U95" s="316" t="str">
        <f xml:space="preserve">
IF(T96="ア",VLOOKUP(R96,ア!$A:$C,2,FALSE),
IF(T96="イ",VLOOKUP(R96,イ!$A:$C,2,FALSE),
IF(T96="ウ",HLOOKUP(R96,ウ!$1:$6,4,FALSE),
IF(T96="エ",VLOOKUP(R96,エ!$A:$E,4,FALSE),""))))</f>
        <v/>
      </c>
      <c r="V95" s="318" t="str">
        <f xml:space="preserve">
IF(T96="ア",VLOOKUP(R96,ア!$A:$C,3,FALSE),
IF(T96="イ",VLOOKUP(R96,イ!$A:$C,3,FALSE),
IF(T96="ウ",HLOOKUP(R96,ウ!$1:$6,5,FALSE)&amp;HLOOKUP(R96,ウ!$1:$6,6,FALSE),
IF(T96="エ",VLOOKUP(R96,エ!$A:$E,4,FALSE),""))))</f>
        <v/>
      </c>
      <c r="W95" s="320"/>
      <c r="X95" s="322"/>
      <c r="Y95" s="324"/>
      <c r="Z95" s="308"/>
    </row>
    <row r="96" spans="1:26" s="187" customFormat="1" ht="21" customHeight="1" x14ac:dyDescent="0.45">
      <c r="A96" s="225"/>
      <c r="B96" s="311"/>
      <c r="C96" s="297"/>
      <c r="D96" s="317"/>
      <c r="E96" s="319"/>
      <c r="F96" s="321"/>
      <c r="G96" s="323"/>
      <c r="H96" s="313"/>
      <c r="I96" s="227"/>
      <c r="J96" s="311"/>
      <c r="K96" s="297"/>
      <c r="L96" s="317"/>
      <c r="M96" s="319"/>
      <c r="N96" s="321"/>
      <c r="O96" s="323"/>
      <c r="P96" s="313"/>
      <c r="Q96" s="315"/>
      <c r="R96" s="225"/>
      <c r="S96" s="311"/>
      <c r="T96" s="297"/>
      <c r="U96" s="317"/>
      <c r="V96" s="319"/>
      <c r="W96" s="321"/>
      <c r="X96" s="323"/>
      <c r="Y96" s="325"/>
      <c r="Z96" s="309"/>
    </row>
    <row r="97" spans="1:26" s="187" customFormat="1" ht="21" customHeight="1" x14ac:dyDescent="0.45">
      <c r="A97" s="294" t="s">
        <v>7839</v>
      </c>
      <c r="B97" s="310"/>
      <c r="C97" s="295"/>
      <c r="D97" s="316" t="str">
        <f xml:space="preserve">
IF(C98="ア",VLOOKUP(A98,ア!$A:$C,2,FALSE),
IF(C98="イ",VLOOKUP(A98,イ!$A:$C,2,FALSE),
IF(C98="ウ",HLOOKUP(A98,ウ!$1:$6,4,FALSE),
IF(C98="エ",VLOOKUP(A98,エ!$A:$E,4,FALSE),""))))</f>
        <v/>
      </c>
      <c r="E97" s="318" t="str">
        <f xml:space="preserve">
IF(C98="ア",VLOOKUP(A98,ア!$A:$C,3,FALSE),
IF(C98="イ",VLOOKUP(A98,イ!$A:$C,3,FALSE),
IF(C98="ウ",HLOOKUP(A98,ウ!$1:$6,5,FALSE)&amp;HLOOKUP(A98,ウ!$1:$6,6,FALSE),
IF(C98="エ",VLOOKUP(A98,エ!$A:$E,4,FALSE),""))))</f>
        <v/>
      </c>
      <c r="F97" s="320"/>
      <c r="G97" s="322"/>
      <c r="H97" s="312"/>
      <c r="I97" s="298" t="s">
        <v>1997</v>
      </c>
      <c r="J97" s="310"/>
      <c r="K97" s="295"/>
      <c r="L97" s="316" t="str">
        <f xml:space="preserve">
IF(K98="ア",VLOOKUP(I98,ア!$A:$C,2,FALSE),
IF(K98="イ",VLOOKUP(I98,イ!$A:$C,2,FALSE),
IF(K98="ウ",HLOOKUP(I98,ウ!$1:$6,4,FALSE),
IF(K98="エ",VLOOKUP(I98,エ!$A:$E,4,FALSE),""))))</f>
        <v/>
      </c>
      <c r="M97" s="318" t="str">
        <f xml:space="preserve">
IF(K98="ア",VLOOKUP(I98,ア!$A:$C,3,FALSE),
IF(K98="イ",VLOOKUP(I98,イ!$A:$C,3,FALSE),
IF(K98="ウ",HLOOKUP(I98,ウ!$1:$6,5,FALSE)&amp;HLOOKUP(I98,ウ!$1:$6,6,FALSE),
IF(K98="エ",VLOOKUP(I98,エ!$A:$E,4,FALSE),""))))</f>
        <v/>
      </c>
      <c r="N97" s="320"/>
      <c r="O97" s="322"/>
      <c r="P97" s="312"/>
      <c r="Q97" s="314"/>
      <c r="R97" s="294" t="s">
        <v>2012</v>
      </c>
      <c r="S97" s="310"/>
      <c r="T97" s="295"/>
      <c r="U97" s="316" t="str">
        <f xml:space="preserve">
IF(T98="ア",VLOOKUP(R98,ア!$A:$C,2,FALSE),
IF(T98="イ",VLOOKUP(R98,イ!$A:$C,2,FALSE),
IF(T98="ウ",HLOOKUP(R98,ウ!$1:$6,4,FALSE),
IF(T98="エ",VLOOKUP(R98,エ!$A:$E,4,FALSE),""))))</f>
        <v/>
      </c>
      <c r="V97" s="318" t="str">
        <f xml:space="preserve">
IF(T98="ア",VLOOKUP(R98,ア!$A:$C,3,FALSE),
IF(T98="イ",VLOOKUP(R98,イ!$A:$C,3,FALSE),
IF(T98="ウ",HLOOKUP(R98,ウ!$1:$6,5,FALSE)&amp;HLOOKUP(R98,ウ!$1:$6,6,FALSE),
IF(T98="エ",VLOOKUP(R98,エ!$A:$E,4,FALSE),""))))</f>
        <v/>
      </c>
      <c r="W97" s="320"/>
      <c r="X97" s="322"/>
      <c r="Y97" s="324"/>
      <c r="Z97" s="308"/>
    </row>
    <row r="98" spans="1:26" s="187" customFormat="1" ht="21" customHeight="1" x14ac:dyDescent="0.45">
      <c r="A98" s="225"/>
      <c r="B98" s="311"/>
      <c r="C98" s="297"/>
      <c r="D98" s="317"/>
      <c r="E98" s="319"/>
      <c r="F98" s="321"/>
      <c r="G98" s="323"/>
      <c r="H98" s="313"/>
      <c r="I98" s="227"/>
      <c r="J98" s="311"/>
      <c r="K98" s="297"/>
      <c r="L98" s="317"/>
      <c r="M98" s="319"/>
      <c r="N98" s="321"/>
      <c r="O98" s="323"/>
      <c r="P98" s="313"/>
      <c r="Q98" s="315"/>
      <c r="R98" s="225"/>
      <c r="S98" s="311"/>
      <c r="T98" s="297"/>
      <c r="U98" s="317"/>
      <c r="V98" s="319"/>
      <c r="W98" s="321"/>
      <c r="X98" s="323"/>
      <c r="Y98" s="325"/>
      <c r="Z98" s="309"/>
    </row>
    <row r="99" spans="1:26" s="187" customFormat="1" ht="21" customHeight="1" x14ac:dyDescent="0.45">
      <c r="A99" s="294" t="s">
        <v>7840</v>
      </c>
      <c r="B99" s="310"/>
      <c r="C99" s="295"/>
      <c r="D99" s="316" t="str">
        <f xml:space="preserve">
IF(C100="ア",VLOOKUP(A100,ア!$A:$C,2,FALSE),
IF(C100="イ",VLOOKUP(A100,イ!$A:$C,2,FALSE),
IF(C100="ウ",HLOOKUP(A100,ウ!$1:$6,4,FALSE),
IF(C100="エ",VLOOKUP(A100,エ!$A:$E,4,FALSE),""))))</f>
        <v/>
      </c>
      <c r="E99" s="318" t="str">
        <f xml:space="preserve">
IF(C100="ア",VLOOKUP(A100,ア!$A:$C,3,FALSE),
IF(C100="イ",VLOOKUP(A100,イ!$A:$C,3,FALSE),
IF(C100="ウ",HLOOKUP(A100,ウ!$1:$6,5,FALSE)&amp;HLOOKUP(A100,ウ!$1:$6,6,FALSE),
IF(C100="エ",VLOOKUP(A100,エ!$A:$E,4,FALSE),""))))</f>
        <v/>
      </c>
      <c r="F99" s="320"/>
      <c r="G99" s="322"/>
      <c r="H99" s="312"/>
      <c r="I99" s="298" t="s">
        <v>1998</v>
      </c>
      <c r="J99" s="310"/>
      <c r="K99" s="295"/>
      <c r="L99" s="316" t="str">
        <f xml:space="preserve">
IF(K100="ア",VLOOKUP(I100,ア!$A:$C,2,FALSE),
IF(K100="イ",VLOOKUP(I100,イ!$A:$C,2,FALSE),
IF(K100="ウ",HLOOKUP(I100,ウ!$1:$6,4,FALSE),
IF(K100="エ",VLOOKUP(I100,エ!$A:$E,4,FALSE),""))))</f>
        <v/>
      </c>
      <c r="M99" s="318" t="str">
        <f xml:space="preserve">
IF(K100="ア",VLOOKUP(I100,ア!$A:$C,3,FALSE),
IF(K100="イ",VLOOKUP(I100,イ!$A:$C,3,FALSE),
IF(K100="ウ",HLOOKUP(I100,ウ!$1:$6,5,FALSE)&amp;HLOOKUP(I100,ウ!$1:$6,6,FALSE),
IF(K100="エ",VLOOKUP(I100,エ!$A:$E,4,FALSE),""))))</f>
        <v/>
      </c>
      <c r="N99" s="320"/>
      <c r="O99" s="322"/>
      <c r="P99" s="312"/>
      <c r="Q99" s="314"/>
      <c r="R99" s="294" t="s">
        <v>2013</v>
      </c>
      <c r="S99" s="310"/>
      <c r="T99" s="295"/>
      <c r="U99" s="316" t="str">
        <f xml:space="preserve">
IF(T100="ア",VLOOKUP(R100,ア!$A:$C,2,FALSE),
IF(T100="イ",VLOOKUP(R100,イ!$A:$C,2,FALSE),
IF(T100="ウ",HLOOKUP(R100,ウ!$1:$6,4,FALSE),
IF(T100="エ",VLOOKUP(R100,エ!$A:$E,4,FALSE),""))))</f>
        <v/>
      </c>
      <c r="V99" s="318" t="str">
        <f xml:space="preserve">
IF(T100="ア",VLOOKUP(R100,ア!$A:$C,3,FALSE),
IF(T100="イ",VLOOKUP(R100,イ!$A:$C,3,FALSE),
IF(T100="ウ",HLOOKUP(R100,ウ!$1:$6,5,FALSE)&amp;HLOOKUP(R100,ウ!$1:$6,6,FALSE),
IF(T100="エ",VLOOKUP(R100,エ!$A:$E,4,FALSE),""))))</f>
        <v/>
      </c>
      <c r="W99" s="320"/>
      <c r="X99" s="322"/>
      <c r="Y99" s="324"/>
      <c r="Z99" s="308"/>
    </row>
    <row r="100" spans="1:26" s="187" customFormat="1" ht="21" customHeight="1" x14ac:dyDescent="0.45">
      <c r="A100" s="225"/>
      <c r="B100" s="311"/>
      <c r="C100" s="297"/>
      <c r="D100" s="317"/>
      <c r="E100" s="319"/>
      <c r="F100" s="321"/>
      <c r="G100" s="323"/>
      <c r="H100" s="313"/>
      <c r="I100" s="227"/>
      <c r="J100" s="311"/>
      <c r="K100" s="297"/>
      <c r="L100" s="317"/>
      <c r="M100" s="319"/>
      <c r="N100" s="321"/>
      <c r="O100" s="323"/>
      <c r="P100" s="313"/>
      <c r="Q100" s="315"/>
      <c r="R100" s="225"/>
      <c r="S100" s="311"/>
      <c r="T100" s="297"/>
      <c r="U100" s="317"/>
      <c r="V100" s="319"/>
      <c r="W100" s="321"/>
      <c r="X100" s="323"/>
      <c r="Y100" s="325"/>
      <c r="Z100" s="309"/>
    </row>
    <row r="101" spans="1:26" s="187" customFormat="1" ht="21" customHeight="1" x14ac:dyDescent="0.45">
      <c r="A101" s="294" t="s">
        <v>7841</v>
      </c>
      <c r="B101" s="310"/>
      <c r="C101" s="295"/>
      <c r="D101" s="316" t="str">
        <f xml:space="preserve">
IF(C102="ア",VLOOKUP(A102,ア!$A:$C,2,FALSE),
IF(C102="イ",VLOOKUP(A102,イ!$A:$C,2,FALSE),
IF(C102="ウ",HLOOKUP(A102,ウ!$1:$6,4,FALSE),
IF(C102="エ",VLOOKUP(A102,エ!$A:$E,4,FALSE),""))))</f>
        <v/>
      </c>
      <c r="E101" s="318" t="str">
        <f xml:space="preserve">
IF(C102="ア",VLOOKUP(A102,ア!$A:$C,3,FALSE),
IF(C102="イ",VLOOKUP(A102,イ!$A:$C,3,FALSE),
IF(C102="ウ",HLOOKUP(A102,ウ!$1:$6,5,FALSE)&amp;HLOOKUP(A102,ウ!$1:$6,6,FALSE),
IF(C102="エ",VLOOKUP(A102,エ!$A:$E,4,FALSE),""))))</f>
        <v/>
      </c>
      <c r="F101" s="320"/>
      <c r="G101" s="322"/>
      <c r="H101" s="312"/>
      <c r="I101" s="298" t="s">
        <v>1999</v>
      </c>
      <c r="J101" s="310"/>
      <c r="K101" s="295"/>
      <c r="L101" s="316" t="str">
        <f xml:space="preserve">
IF(K102="ア",VLOOKUP(I102,ア!$A:$C,2,FALSE),
IF(K102="イ",VLOOKUP(I102,イ!$A:$C,2,FALSE),
IF(K102="ウ",HLOOKUP(I102,ウ!$1:$6,4,FALSE),
IF(K102="エ",VLOOKUP(I102,エ!$A:$E,4,FALSE),""))))</f>
        <v/>
      </c>
      <c r="M101" s="318" t="str">
        <f xml:space="preserve">
IF(K102="ア",VLOOKUP(I102,ア!$A:$C,3,FALSE),
IF(K102="イ",VLOOKUP(I102,イ!$A:$C,3,FALSE),
IF(K102="ウ",HLOOKUP(I102,ウ!$1:$6,5,FALSE)&amp;HLOOKUP(I102,ウ!$1:$6,6,FALSE),
IF(K102="エ",VLOOKUP(I102,エ!$A:$E,4,FALSE),""))))</f>
        <v/>
      </c>
      <c r="N101" s="320"/>
      <c r="O101" s="322"/>
      <c r="P101" s="312"/>
      <c r="Q101" s="314"/>
      <c r="R101" s="294" t="s">
        <v>2014</v>
      </c>
      <c r="S101" s="310"/>
      <c r="T101" s="295"/>
      <c r="U101" s="316" t="str">
        <f xml:space="preserve">
IF(T102="ア",VLOOKUP(R102,ア!$A:$C,2,FALSE),
IF(T102="イ",VLOOKUP(R102,イ!$A:$C,2,FALSE),
IF(T102="ウ",HLOOKUP(R102,ウ!$1:$6,4,FALSE),
IF(T102="エ",VLOOKUP(R102,エ!$A:$E,4,FALSE),""))))</f>
        <v/>
      </c>
      <c r="V101" s="318" t="str">
        <f xml:space="preserve">
IF(T102="ア",VLOOKUP(R102,ア!$A:$C,3,FALSE),
IF(T102="イ",VLOOKUP(R102,イ!$A:$C,3,FALSE),
IF(T102="ウ",HLOOKUP(R102,ウ!$1:$6,5,FALSE)&amp;HLOOKUP(R102,ウ!$1:$6,6,FALSE),
IF(T102="エ",VLOOKUP(R102,エ!$A:$E,4,FALSE),""))))</f>
        <v/>
      </c>
      <c r="W101" s="320"/>
      <c r="X101" s="322"/>
      <c r="Y101" s="324"/>
      <c r="Z101" s="308"/>
    </row>
    <row r="102" spans="1:26" s="187" customFormat="1" ht="21" customHeight="1" x14ac:dyDescent="0.45">
      <c r="A102" s="225"/>
      <c r="B102" s="311"/>
      <c r="C102" s="297"/>
      <c r="D102" s="317"/>
      <c r="E102" s="319"/>
      <c r="F102" s="321"/>
      <c r="G102" s="323"/>
      <c r="H102" s="313"/>
      <c r="I102" s="227"/>
      <c r="J102" s="311"/>
      <c r="K102" s="297"/>
      <c r="L102" s="317"/>
      <c r="M102" s="319"/>
      <c r="N102" s="321"/>
      <c r="O102" s="323"/>
      <c r="P102" s="313"/>
      <c r="Q102" s="315"/>
      <c r="R102" s="225"/>
      <c r="S102" s="311"/>
      <c r="T102" s="297"/>
      <c r="U102" s="317"/>
      <c r="V102" s="319"/>
      <c r="W102" s="321"/>
      <c r="X102" s="323"/>
      <c r="Y102" s="325"/>
      <c r="Z102" s="309"/>
    </row>
    <row r="103" spans="1:26" s="187" customFormat="1" ht="21" customHeight="1" x14ac:dyDescent="0.45">
      <c r="A103" s="294" t="s">
        <v>7842</v>
      </c>
      <c r="B103" s="310"/>
      <c r="C103" s="295"/>
      <c r="D103" s="316" t="str">
        <f xml:space="preserve">
IF(C104="ア",VLOOKUP(A104,ア!$A:$C,2,FALSE),
IF(C104="イ",VLOOKUP(A104,イ!$A:$C,2,FALSE),
IF(C104="ウ",HLOOKUP(A104,ウ!$1:$6,4,FALSE),
IF(C104="エ",VLOOKUP(A104,エ!$A:$E,4,FALSE),""))))</f>
        <v/>
      </c>
      <c r="E103" s="318" t="str">
        <f xml:space="preserve">
IF(C104="ア",VLOOKUP(A104,ア!$A:$C,3,FALSE),
IF(C104="イ",VLOOKUP(A104,イ!$A:$C,3,FALSE),
IF(C104="ウ",HLOOKUP(A104,ウ!$1:$6,5,FALSE)&amp;HLOOKUP(A104,ウ!$1:$6,6,FALSE),
IF(C104="エ",VLOOKUP(A104,エ!$A:$E,4,FALSE),""))))</f>
        <v/>
      </c>
      <c r="F103" s="320"/>
      <c r="G103" s="322"/>
      <c r="H103" s="312"/>
      <c r="I103" s="298" t="s">
        <v>2000</v>
      </c>
      <c r="J103" s="310"/>
      <c r="K103" s="295"/>
      <c r="L103" s="316" t="str">
        <f xml:space="preserve">
IF(K104="ア",VLOOKUP(I104,ア!$A:$C,2,FALSE),
IF(K104="イ",VLOOKUP(I104,イ!$A:$C,2,FALSE),
IF(K104="ウ",HLOOKUP(I104,ウ!$1:$6,4,FALSE),
IF(K104="エ",VLOOKUP(I104,エ!$A:$E,4,FALSE),""))))</f>
        <v/>
      </c>
      <c r="M103" s="318" t="str">
        <f xml:space="preserve">
IF(K104="ア",VLOOKUP(I104,ア!$A:$C,3,FALSE),
IF(K104="イ",VLOOKUP(I104,イ!$A:$C,3,FALSE),
IF(K104="ウ",HLOOKUP(I104,ウ!$1:$6,5,FALSE)&amp;HLOOKUP(I104,ウ!$1:$6,6,FALSE),
IF(K104="エ",VLOOKUP(I104,エ!$A:$E,4,FALSE),""))))</f>
        <v/>
      </c>
      <c r="N103" s="320"/>
      <c r="O103" s="322"/>
      <c r="P103" s="312"/>
      <c r="Q103" s="314"/>
      <c r="R103" s="294" t="s">
        <v>2015</v>
      </c>
      <c r="S103" s="310"/>
      <c r="T103" s="295"/>
      <c r="U103" s="316" t="str">
        <f xml:space="preserve">
IF(T104="ア",VLOOKUP(R104,ア!$A:$C,2,FALSE),
IF(T104="イ",VLOOKUP(R104,イ!$A:$C,2,FALSE),
IF(T104="ウ",HLOOKUP(R104,ウ!$1:$6,4,FALSE),
IF(T104="エ",VLOOKUP(R104,エ!$A:$E,4,FALSE),""))))</f>
        <v/>
      </c>
      <c r="V103" s="318" t="str">
        <f xml:space="preserve">
IF(T104="ア",VLOOKUP(R104,ア!$A:$C,3,FALSE),
IF(T104="イ",VLOOKUP(R104,イ!$A:$C,3,FALSE),
IF(T104="ウ",HLOOKUP(R104,ウ!$1:$6,5,FALSE)&amp;HLOOKUP(R104,ウ!$1:$6,6,FALSE),
IF(T104="エ",VLOOKUP(R104,エ!$A:$E,4,FALSE),""))))</f>
        <v/>
      </c>
      <c r="W103" s="320"/>
      <c r="X103" s="322"/>
      <c r="Y103" s="324"/>
      <c r="Z103" s="308"/>
    </row>
    <row r="104" spans="1:26" s="187" customFormat="1" ht="21" customHeight="1" x14ac:dyDescent="0.45">
      <c r="A104" s="225"/>
      <c r="B104" s="311"/>
      <c r="C104" s="297"/>
      <c r="D104" s="317"/>
      <c r="E104" s="319"/>
      <c r="F104" s="321"/>
      <c r="G104" s="323"/>
      <c r="H104" s="313"/>
      <c r="I104" s="227"/>
      <c r="J104" s="311"/>
      <c r="K104" s="297"/>
      <c r="L104" s="317"/>
      <c r="M104" s="319"/>
      <c r="N104" s="321"/>
      <c r="O104" s="323"/>
      <c r="P104" s="313"/>
      <c r="Q104" s="315"/>
      <c r="R104" s="225"/>
      <c r="S104" s="311"/>
      <c r="T104" s="297"/>
      <c r="U104" s="317"/>
      <c r="V104" s="319"/>
      <c r="W104" s="321"/>
      <c r="X104" s="323"/>
      <c r="Y104" s="325"/>
      <c r="Z104" s="309"/>
    </row>
    <row r="105" spans="1:26" s="187" customFormat="1" ht="21" customHeight="1" x14ac:dyDescent="0.45">
      <c r="A105" s="294" t="s">
        <v>7843</v>
      </c>
      <c r="B105" s="310"/>
      <c r="C105" s="295"/>
      <c r="D105" s="316" t="str">
        <f xml:space="preserve">
IF(C106="ア",VLOOKUP(A106,ア!$A:$C,2,FALSE),
IF(C106="イ",VLOOKUP(A106,イ!$A:$C,2,FALSE),
IF(C106="ウ",HLOOKUP(A106,ウ!$1:$6,4,FALSE),
IF(C106="エ",VLOOKUP(A106,エ!$A:$E,4,FALSE),""))))</f>
        <v/>
      </c>
      <c r="E105" s="318" t="str">
        <f xml:space="preserve">
IF(C106="ア",VLOOKUP(A106,ア!$A:$C,3,FALSE),
IF(C106="イ",VLOOKUP(A106,イ!$A:$C,3,FALSE),
IF(C106="ウ",HLOOKUP(A106,ウ!$1:$6,5,FALSE)&amp;HLOOKUP(A106,ウ!$1:$6,6,FALSE),
IF(C106="エ",VLOOKUP(A106,エ!$A:$E,4,FALSE),""))))</f>
        <v/>
      </c>
      <c r="F105" s="320"/>
      <c r="G105" s="322"/>
      <c r="H105" s="312"/>
      <c r="I105" s="298" t="s">
        <v>2001</v>
      </c>
      <c r="J105" s="310"/>
      <c r="K105" s="295"/>
      <c r="L105" s="316" t="str">
        <f xml:space="preserve">
IF(K106="ア",VLOOKUP(I106,ア!$A:$C,2,FALSE),
IF(K106="イ",VLOOKUP(I106,イ!$A:$C,2,FALSE),
IF(K106="ウ",HLOOKUP(I106,ウ!$1:$6,4,FALSE),
IF(K106="エ",VLOOKUP(I106,エ!$A:$E,4,FALSE),""))))</f>
        <v/>
      </c>
      <c r="M105" s="318" t="str">
        <f xml:space="preserve">
IF(K106="ア",VLOOKUP(I106,ア!$A:$C,3,FALSE),
IF(K106="イ",VLOOKUP(I106,イ!$A:$C,3,FALSE),
IF(K106="ウ",HLOOKUP(I106,ウ!$1:$6,5,FALSE)&amp;HLOOKUP(I106,ウ!$1:$6,6,FALSE),
IF(K106="エ",VLOOKUP(I106,エ!$A:$E,4,FALSE),""))))</f>
        <v/>
      </c>
      <c r="N105" s="320"/>
      <c r="O105" s="322"/>
      <c r="P105" s="312"/>
      <c r="Q105" s="314"/>
      <c r="R105" s="294" t="s">
        <v>2016</v>
      </c>
      <c r="S105" s="310"/>
      <c r="T105" s="295"/>
      <c r="U105" s="316" t="str">
        <f xml:space="preserve">
IF(T106="ア",VLOOKUP(R106,ア!$A:$C,2,FALSE),
IF(T106="イ",VLOOKUP(R106,イ!$A:$C,2,FALSE),
IF(T106="ウ",HLOOKUP(R106,ウ!$1:$6,4,FALSE),
IF(T106="エ",VLOOKUP(R106,エ!$A:$E,4,FALSE),""))))</f>
        <v/>
      </c>
      <c r="V105" s="318" t="str">
        <f xml:space="preserve">
IF(T106="ア",VLOOKUP(R106,ア!$A:$C,3,FALSE),
IF(T106="イ",VLOOKUP(R106,イ!$A:$C,3,FALSE),
IF(T106="ウ",HLOOKUP(R106,ウ!$1:$6,5,FALSE)&amp;HLOOKUP(R106,ウ!$1:$6,6,FALSE),
IF(T106="エ",VLOOKUP(R106,エ!$A:$E,4,FALSE),""))))</f>
        <v/>
      </c>
      <c r="W105" s="320"/>
      <c r="X105" s="322"/>
      <c r="Y105" s="324"/>
      <c r="Z105" s="308"/>
    </row>
    <row r="106" spans="1:26" s="184" customFormat="1" ht="21" customHeight="1" thickBot="1" x14ac:dyDescent="0.2">
      <c r="A106" s="226"/>
      <c r="B106" s="365"/>
      <c r="C106" s="299"/>
      <c r="D106" s="369"/>
      <c r="E106" s="370"/>
      <c r="F106" s="366"/>
      <c r="G106" s="367"/>
      <c r="H106" s="372"/>
      <c r="I106" s="228"/>
      <c r="J106" s="365"/>
      <c r="K106" s="299"/>
      <c r="L106" s="369"/>
      <c r="M106" s="370"/>
      <c r="N106" s="366"/>
      <c r="O106" s="367"/>
      <c r="P106" s="372"/>
      <c r="Q106" s="373"/>
      <c r="R106" s="226"/>
      <c r="S106" s="365"/>
      <c r="T106" s="299"/>
      <c r="U106" s="369"/>
      <c r="V106" s="370"/>
      <c r="W106" s="366"/>
      <c r="X106" s="367"/>
      <c r="Y106" s="371"/>
      <c r="Z106" s="368"/>
    </row>
    <row r="107" spans="1:26" s="187" customFormat="1" ht="21" customHeight="1" x14ac:dyDescent="0.45">
      <c r="A107" s="300" t="s">
        <v>7844</v>
      </c>
      <c r="B107" s="329"/>
      <c r="C107" s="301"/>
      <c r="D107" s="327" t="str">
        <f xml:space="preserve">
IF(C108="ア",VLOOKUP(A108,ア!$A:$C,2,FALSE),
IF(C108="イ",VLOOKUP(A108,イ!$A:$C,2,FALSE),
IF(C108="ウ",HLOOKUP(A108,ウ!$1:$6,4,FALSE),
IF(C108="エ",VLOOKUP(A108,エ!$A:$E,4,FALSE),""))))</f>
        <v/>
      </c>
      <c r="E107" s="328" t="str">
        <f xml:space="preserve">
IF(C108="ア",VLOOKUP(A108,ア!$A:$C,3,FALSE),
IF(C108="イ",VLOOKUP(A108,イ!$A:$C,3,FALSE),
IF(C108="ウ",HLOOKUP(A108,ウ!$1:$6,5,FALSE)&amp;HLOOKUP(A108,ウ!$1:$6,6,FALSE),
IF(C108="エ",VLOOKUP(A108,エ!$A:$E,4,FALSE),""))))</f>
        <v/>
      </c>
      <c r="F107" s="330"/>
      <c r="G107" s="331"/>
      <c r="H107" s="375"/>
      <c r="I107" s="302" t="s">
        <v>2112</v>
      </c>
      <c r="J107" s="329"/>
      <c r="K107" s="301"/>
      <c r="L107" s="327" t="str">
        <f xml:space="preserve">
IF(K108="ア",VLOOKUP(I108,ア!$A:$C,2,FALSE),
IF(K108="イ",VLOOKUP(I108,イ!$A:$C,2,FALSE),
IF(K108="ウ",HLOOKUP(I108,ウ!$1:$6,4,FALSE),
IF(K108="エ",VLOOKUP(I108,エ!$A:$E,4,FALSE),""))))</f>
        <v/>
      </c>
      <c r="M107" s="328" t="str">
        <f xml:space="preserve">
IF(K108="ア",VLOOKUP(I108,ア!$A:$C,3,FALSE),
IF(K108="イ",VLOOKUP(I108,イ!$A:$C,3,FALSE),
IF(K108="ウ",HLOOKUP(I108,ウ!$1:$6,5,FALSE)&amp;HLOOKUP(I108,ウ!$1:$6,6,FALSE),
IF(K108="エ",VLOOKUP(I108,エ!$A:$E,4,FALSE),""))))</f>
        <v/>
      </c>
      <c r="N107" s="330"/>
      <c r="O107" s="331"/>
      <c r="P107" s="375"/>
      <c r="Q107" s="376"/>
      <c r="R107" s="300" t="s">
        <v>2127</v>
      </c>
      <c r="S107" s="329"/>
      <c r="T107" s="301"/>
      <c r="U107" s="377" t="str">
        <f xml:space="preserve">
IF(T108="ア",VLOOKUP(R108,ア!$A:$C,2,FALSE),
IF(T108="イ",VLOOKUP(R108,イ!$A:$C,2,FALSE),
IF(T108="ウ",HLOOKUP(R108,ウ!$1:$6,4,FALSE),
IF(T108="エ",VLOOKUP(R108,エ!$A:$E,4,FALSE),""))))</f>
        <v/>
      </c>
      <c r="V107" s="374" t="str">
        <f xml:space="preserve">
IF(T108="ア",VLOOKUP(R108,ア!$A:$C,3,FALSE),
IF(T108="イ",VLOOKUP(R108,イ!$A:$C,3,FALSE),
IF(T108="ウ",HLOOKUP(R108,ウ!$1:$6,5,FALSE)&amp;HLOOKUP(R108,ウ!$1:$6,6,FALSE),
IF(T108="エ",VLOOKUP(R108,エ!$A:$E,4,FALSE),""))))</f>
        <v/>
      </c>
      <c r="W107" s="330"/>
      <c r="X107" s="331"/>
      <c r="Y107" s="326"/>
      <c r="Z107" s="364"/>
    </row>
    <row r="108" spans="1:26" s="187" customFormat="1" ht="21" customHeight="1" x14ac:dyDescent="0.45">
      <c r="A108" s="225"/>
      <c r="B108" s="311"/>
      <c r="C108" s="297"/>
      <c r="D108" s="317"/>
      <c r="E108" s="319"/>
      <c r="F108" s="321"/>
      <c r="G108" s="323"/>
      <c r="H108" s="313"/>
      <c r="I108" s="227"/>
      <c r="J108" s="311"/>
      <c r="K108" s="297"/>
      <c r="L108" s="317"/>
      <c r="M108" s="319"/>
      <c r="N108" s="321"/>
      <c r="O108" s="323"/>
      <c r="P108" s="313"/>
      <c r="Q108" s="315"/>
      <c r="R108" s="225"/>
      <c r="S108" s="311"/>
      <c r="T108" s="297"/>
      <c r="U108" s="317"/>
      <c r="V108" s="319"/>
      <c r="W108" s="321"/>
      <c r="X108" s="323"/>
      <c r="Y108" s="325"/>
      <c r="Z108" s="309"/>
    </row>
    <row r="109" spans="1:26" s="187" customFormat="1" ht="21" customHeight="1" x14ac:dyDescent="0.45">
      <c r="A109" s="294" t="s">
        <v>7845</v>
      </c>
      <c r="B109" s="310"/>
      <c r="C109" s="295"/>
      <c r="D109" s="316" t="str">
        <f xml:space="preserve">
IF(C110="ア",VLOOKUP(A110,ア!$A:$C,2,FALSE),
IF(C110="イ",VLOOKUP(A110,イ!$A:$C,2,FALSE),
IF(C110="ウ",HLOOKUP(A110,ウ!$1:$6,4,FALSE),
IF(C110="エ",VLOOKUP(A110,エ!$A:$E,4,FALSE),""))))</f>
        <v/>
      </c>
      <c r="E109" s="318" t="str">
        <f xml:space="preserve">
IF(C110="ア",VLOOKUP(A110,ア!$A:$C,3,FALSE),
IF(C110="イ",VLOOKUP(A110,イ!$A:$C,3,FALSE),
IF(C110="ウ",HLOOKUP(A110,ウ!$1:$6,5,FALSE)&amp;HLOOKUP(A110,ウ!$1:$6,6,FALSE),
IF(C110="エ",VLOOKUP(A110,エ!$A:$E,4,FALSE),""))))</f>
        <v/>
      </c>
      <c r="F109" s="320"/>
      <c r="G109" s="322"/>
      <c r="H109" s="312"/>
      <c r="I109" s="298" t="s">
        <v>2113</v>
      </c>
      <c r="J109" s="310"/>
      <c r="K109" s="295"/>
      <c r="L109" s="316" t="str">
        <f xml:space="preserve">
IF(K110="ア",VLOOKUP(I110,ア!$A:$C,2,FALSE),
IF(K110="イ",VLOOKUP(I110,イ!$A:$C,2,FALSE),
IF(K110="ウ",HLOOKUP(I110,ウ!$1:$6,4,FALSE),
IF(K110="エ",VLOOKUP(I110,エ!$A:$E,4,FALSE),""))))</f>
        <v/>
      </c>
      <c r="M109" s="318" t="str">
        <f xml:space="preserve">
IF(K110="ア",VLOOKUP(I110,ア!$A:$C,3,FALSE),
IF(K110="イ",VLOOKUP(I110,イ!$A:$C,3,FALSE),
IF(K110="ウ",HLOOKUP(I110,ウ!$1:$6,5,FALSE)&amp;HLOOKUP(I110,ウ!$1:$6,6,FALSE),
IF(K110="エ",VLOOKUP(I110,エ!$A:$E,4,FALSE),""))))</f>
        <v/>
      </c>
      <c r="N109" s="320"/>
      <c r="O109" s="322"/>
      <c r="P109" s="312"/>
      <c r="Q109" s="314"/>
      <c r="R109" s="294" t="s">
        <v>2128</v>
      </c>
      <c r="S109" s="310"/>
      <c r="T109" s="295"/>
      <c r="U109" s="316" t="str">
        <f xml:space="preserve">
IF(T110="ア",VLOOKUP(R110,ア!$A:$C,2,FALSE),
IF(T110="イ",VLOOKUP(R110,イ!$A:$C,2,FALSE),
IF(T110="ウ",HLOOKUP(R110,ウ!$1:$6,4,FALSE),
IF(T110="エ",VLOOKUP(R110,エ!$A:$E,4,FALSE),""))))</f>
        <v/>
      </c>
      <c r="V109" s="318" t="str">
        <f xml:space="preserve">
IF(T110="ア",VLOOKUP(R110,ア!$A:$C,3,FALSE),
IF(T110="イ",VLOOKUP(R110,イ!$A:$C,3,FALSE),
IF(T110="ウ",HLOOKUP(R110,ウ!$1:$6,5,FALSE)&amp;HLOOKUP(R110,ウ!$1:$6,6,FALSE),
IF(T110="エ",VLOOKUP(R110,エ!$A:$E,4,FALSE),""))))</f>
        <v/>
      </c>
      <c r="W109" s="320"/>
      <c r="X109" s="322"/>
      <c r="Y109" s="324"/>
      <c r="Z109" s="308"/>
    </row>
    <row r="110" spans="1:26" s="187" customFormat="1" ht="21" customHeight="1" x14ac:dyDescent="0.45">
      <c r="A110" s="225"/>
      <c r="B110" s="311"/>
      <c r="C110" s="297"/>
      <c r="D110" s="317"/>
      <c r="E110" s="319"/>
      <c r="F110" s="321"/>
      <c r="G110" s="323"/>
      <c r="H110" s="313"/>
      <c r="I110" s="227"/>
      <c r="J110" s="311"/>
      <c r="K110" s="297"/>
      <c r="L110" s="317"/>
      <c r="M110" s="319"/>
      <c r="N110" s="321"/>
      <c r="O110" s="323"/>
      <c r="P110" s="313"/>
      <c r="Q110" s="315"/>
      <c r="R110" s="225"/>
      <c r="S110" s="311"/>
      <c r="T110" s="297"/>
      <c r="U110" s="317"/>
      <c r="V110" s="319"/>
      <c r="W110" s="321"/>
      <c r="X110" s="323"/>
      <c r="Y110" s="325"/>
      <c r="Z110" s="309"/>
    </row>
    <row r="111" spans="1:26" s="187" customFormat="1" ht="21" customHeight="1" x14ac:dyDescent="0.45">
      <c r="A111" s="294" t="s">
        <v>7846</v>
      </c>
      <c r="B111" s="310"/>
      <c r="C111" s="295"/>
      <c r="D111" s="316" t="str">
        <f xml:space="preserve">
IF(C112="ア",VLOOKUP(A112,ア!$A:$C,2,FALSE),
IF(C112="イ",VLOOKUP(A112,イ!$A:$C,2,FALSE),
IF(C112="ウ",HLOOKUP(A112,ウ!$1:$6,4,FALSE),
IF(C112="エ",VLOOKUP(A112,エ!$A:$E,4,FALSE),""))))</f>
        <v/>
      </c>
      <c r="E111" s="318" t="str">
        <f xml:space="preserve">
IF(C112="ア",VLOOKUP(A112,ア!$A:$C,3,FALSE),
IF(C112="イ",VLOOKUP(A112,イ!$A:$C,3,FALSE),
IF(C112="ウ",HLOOKUP(A112,ウ!$1:$6,5,FALSE)&amp;HLOOKUP(A112,ウ!$1:$6,6,FALSE),
IF(C112="エ",VLOOKUP(A112,エ!$A:$E,4,FALSE),""))))</f>
        <v/>
      </c>
      <c r="F111" s="320"/>
      <c r="G111" s="322"/>
      <c r="H111" s="312"/>
      <c r="I111" s="298" t="s">
        <v>2114</v>
      </c>
      <c r="J111" s="310"/>
      <c r="K111" s="295"/>
      <c r="L111" s="316" t="str">
        <f xml:space="preserve">
IF(K112="ア",VLOOKUP(I112,ア!$A:$C,2,FALSE),
IF(K112="イ",VLOOKUP(I112,イ!$A:$C,2,FALSE),
IF(K112="ウ",HLOOKUP(I112,ウ!$1:$6,4,FALSE),
IF(K112="エ",VLOOKUP(I112,エ!$A:$E,4,FALSE),""))))</f>
        <v/>
      </c>
      <c r="M111" s="318" t="str">
        <f xml:space="preserve">
IF(K112="ア",VLOOKUP(I112,ア!$A:$C,3,FALSE),
IF(K112="イ",VLOOKUP(I112,イ!$A:$C,3,FALSE),
IF(K112="ウ",HLOOKUP(I112,ウ!$1:$6,5,FALSE)&amp;HLOOKUP(I112,ウ!$1:$6,6,FALSE),
IF(K112="エ",VLOOKUP(I112,エ!$A:$E,4,FALSE),""))))</f>
        <v/>
      </c>
      <c r="N111" s="320"/>
      <c r="O111" s="322"/>
      <c r="P111" s="312"/>
      <c r="Q111" s="314"/>
      <c r="R111" s="294" t="s">
        <v>2129</v>
      </c>
      <c r="S111" s="310"/>
      <c r="T111" s="295"/>
      <c r="U111" s="316" t="str">
        <f xml:space="preserve">
IF(T112="ア",VLOOKUP(R112,ア!$A:$C,2,FALSE),
IF(T112="イ",VLOOKUP(R112,イ!$A:$C,2,FALSE),
IF(T112="ウ",HLOOKUP(R112,ウ!$1:$6,4,FALSE),
IF(T112="エ",VLOOKUP(R112,エ!$A:$E,4,FALSE),""))))</f>
        <v/>
      </c>
      <c r="V111" s="318" t="str">
        <f xml:space="preserve">
IF(T112="ア",VLOOKUP(R112,ア!$A:$C,3,FALSE),
IF(T112="イ",VLOOKUP(R112,イ!$A:$C,3,FALSE),
IF(T112="ウ",HLOOKUP(R112,ウ!$1:$6,5,FALSE)&amp;HLOOKUP(R112,ウ!$1:$6,6,FALSE),
IF(T112="エ",VLOOKUP(R112,エ!$A:$E,4,FALSE),""))))</f>
        <v/>
      </c>
      <c r="W111" s="320"/>
      <c r="X111" s="322"/>
      <c r="Y111" s="324"/>
      <c r="Z111" s="308"/>
    </row>
    <row r="112" spans="1:26" s="187" customFormat="1" ht="21" customHeight="1" x14ac:dyDescent="0.45">
      <c r="A112" s="225"/>
      <c r="B112" s="311"/>
      <c r="C112" s="297"/>
      <c r="D112" s="317"/>
      <c r="E112" s="319"/>
      <c r="F112" s="321"/>
      <c r="G112" s="323"/>
      <c r="H112" s="313"/>
      <c r="I112" s="227"/>
      <c r="J112" s="311"/>
      <c r="K112" s="297"/>
      <c r="L112" s="317"/>
      <c r="M112" s="319"/>
      <c r="N112" s="321"/>
      <c r="O112" s="323"/>
      <c r="P112" s="313"/>
      <c r="Q112" s="315"/>
      <c r="R112" s="225"/>
      <c r="S112" s="311"/>
      <c r="T112" s="297"/>
      <c r="U112" s="317"/>
      <c r="V112" s="319"/>
      <c r="W112" s="321"/>
      <c r="X112" s="323"/>
      <c r="Y112" s="325"/>
      <c r="Z112" s="309"/>
    </row>
    <row r="113" spans="1:26" s="187" customFormat="1" ht="21" customHeight="1" x14ac:dyDescent="0.45">
      <c r="A113" s="294" t="s">
        <v>2099</v>
      </c>
      <c r="B113" s="310"/>
      <c r="C113" s="295"/>
      <c r="D113" s="316" t="str">
        <f xml:space="preserve">
IF(C114="ア",VLOOKUP(A114,ア!$A:$C,2,FALSE),
IF(C114="イ",VLOOKUP(A114,イ!$A:$C,2,FALSE),
IF(C114="ウ",HLOOKUP(A114,ウ!$1:$6,4,FALSE),
IF(C114="エ",VLOOKUP(A114,エ!$A:$E,4,FALSE),""))))</f>
        <v/>
      </c>
      <c r="E113" s="318" t="str">
        <f xml:space="preserve">
IF(C114="ア",VLOOKUP(A114,ア!$A:$C,3,FALSE),
IF(C114="イ",VLOOKUP(A114,イ!$A:$C,3,FALSE),
IF(C114="ウ",HLOOKUP(A114,ウ!$1:$6,5,FALSE)&amp;HLOOKUP(A114,ウ!$1:$6,6,FALSE),
IF(C114="エ",VLOOKUP(A114,エ!$A:$E,4,FALSE),""))))</f>
        <v/>
      </c>
      <c r="F113" s="320"/>
      <c r="G113" s="322"/>
      <c r="H113" s="312"/>
      <c r="I113" s="298" t="s">
        <v>2115</v>
      </c>
      <c r="J113" s="310"/>
      <c r="K113" s="295"/>
      <c r="L113" s="316" t="str">
        <f xml:space="preserve">
IF(K114="ア",VLOOKUP(I114,ア!$A:$C,2,FALSE),
IF(K114="イ",VLOOKUP(I114,イ!$A:$C,2,FALSE),
IF(K114="ウ",HLOOKUP(I114,ウ!$1:$6,4,FALSE),
IF(K114="エ",VLOOKUP(I114,エ!$A:$E,4,FALSE),""))))</f>
        <v/>
      </c>
      <c r="M113" s="318" t="str">
        <f xml:space="preserve">
IF(K114="ア",VLOOKUP(I114,ア!$A:$C,3,FALSE),
IF(K114="イ",VLOOKUP(I114,イ!$A:$C,3,FALSE),
IF(K114="ウ",HLOOKUP(I114,ウ!$1:$6,5,FALSE)&amp;HLOOKUP(I114,ウ!$1:$6,6,FALSE),
IF(K114="エ",VLOOKUP(I114,エ!$A:$E,4,FALSE),""))))</f>
        <v/>
      </c>
      <c r="N113" s="320"/>
      <c r="O113" s="322"/>
      <c r="P113" s="312"/>
      <c r="Q113" s="314"/>
      <c r="R113" s="294" t="s">
        <v>2130</v>
      </c>
      <c r="S113" s="310"/>
      <c r="T113" s="295"/>
      <c r="U113" s="316" t="str">
        <f xml:space="preserve">
IF(T114="ア",VLOOKUP(R114,ア!$A:$C,2,FALSE),
IF(T114="イ",VLOOKUP(R114,イ!$A:$C,2,FALSE),
IF(T114="ウ",HLOOKUP(R114,ウ!$1:$6,4,FALSE),
IF(T114="エ",VLOOKUP(R114,エ!$A:$E,4,FALSE),""))))</f>
        <v/>
      </c>
      <c r="V113" s="318" t="str">
        <f xml:space="preserve">
IF(T114="ア",VLOOKUP(R114,ア!$A:$C,3,FALSE),
IF(T114="イ",VLOOKUP(R114,イ!$A:$C,3,FALSE),
IF(T114="ウ",HLOOKUP(R114,ウ!$1:$6,5,FALSE)&amp;HLOOKUP(R114,ウ!$1:$6,6,FALSE),
IF(T114="エ",VLOOKUP(R114,エ!$A:$E,4,FALSE),""))))</f>
        <v/>
      </c>
      <c r="W113" s="320"/>
      <c r="X113" s="322"/>
      <c r="Y113" s="324"/>
      <c r="Z113" s="308"/>
    </row>
    <row r="114" spans="1:26" s="187" customFormat="1" ht="21" customHeight="1" x14ac:dyDescent="0.45">
      <c r="A114" s="225"/>
      <c r="B114" s="311"/>
      <c r="C114" s="297"/>
      <c r="D114" s="317"/>
      <c r="E114" s="319"/>
      <c r="F114" s="321"/>
      <c r="G114" s="323"/>
      <c r="H114" s="313"/>
      <c r="I114" s="227"/>
      <c r="J114" s="311"/>
      <c r="K114" s="297"/>
      <c r="L114" s="317"/>
      <c r="M114" s="319"/>
      <c r="N114" s="321"/>
      <c r="O114" s="323"/>
      <c r="P114" s="313"/>
      <c r="Q114" s="315"/>
      <c r="R114" s="225"/>
      <c r="S114" s="311"/>
      <c r="T114" s="297"/>
      <c r="U114" s="317"/>
      <c r="V114" s="319"/>
      <c r="W114" s="321"/>
      <c r="X114" s="323"/>
      <c r="Y114" s="325"/>
      <c r="Z114" s="309"/>
    </row>
    <row r="115" spans="1:26" s="187" customFormat="1" ht="21" customHeight="1" x14ac:dyDescent="0.45">
      <c r="A115" s="294" t="s">
        <v>2101</v>
      </c>
      <c r="B115" s="310"/>
      <c r="C115" s="295"/>
      <c r="D115" s="316" t="str">
        <f xml:space="preserve">
IF(C116="ア",VLOOKUP(A116,ア!$A:$C,2,FALSE),
IF(C116="イ",VLOOKUP(A116,イ!$A:$C,2,FALSE),
IF(C116="ウ",HLOOKUP(A116,ウ!$1:$6,4,FALSE),
IF(C116="エ",VLOOKUP(A116,エ!$A:$E,4,FALSE),""))))</f>
        <v/>
      </c>
      <c r="E115" s="318" t="str">
        <f xml:space="preserve">
IF(C116="ア",VLOOKUP(A116,ア!$A:$C,3,FALSE),
IF(C116="イ",VLOOKUP(A116,イ!$A:$C,3,FALSE),
IF(C116="ウ",HLOOKUP(A116,ウ!$1:$6,5,FALSE)&amp;HLOOKUP(A116,ウ!$1:$6,6,FALSE),
IF(C116="エ",VLOOKUP(A116,エ!$A:$E,4,FALSE),""))))</f>
        <v/>
      </c>
      <c r="F115" s="320"/>
      <c r="G115" s="322"/>
      <c r="H115" s="312"/>
      <c r="I115" s="298" t="s">
        <v>2116</v>
      </c>
      <c r="J115" s="310"/>
      <c r="K115" s="295"/>
      <c r="L115" s="316" t="str">
        <f xml:space="preserve">
IF(K116="ア",VLOOKUP(I116,ア!$A:$C,2,FALSE),
IF(K116="イ",VLOOKUP(I116,イ!$A:$C,2,FALSE),
IF(K116="ウ",HLOOKUP(I116,ウ!$1:$6,4,FALSE),
IF(K116="エ",VLOOKUP(I116,エ!$A:$E,4,FALSE),""))))</f>
        <v/>
      </c>
      <c r="M115" s="318" t="str">
        <f xml:space="preserve">
IF(K116="ア",VLOOKUP(I116,ア!$A:$C,3,FALSE),
IF(K116="イ",VLOOKUP(I116,イ!$A:$C,3,FALSE),
IF(K116="ウ",HLOOKUP(I116,ウ!$1:$6,5,FALSE)&amp;HLOOKUP(I116,ウ!$1:$6,6,FALSE),
IF(K116="エ",VLOOKUP(I116,エ!$A:$E,4,FALSE),""))))</f>
        <v/>
      </c>
      <c r="N115" s="320"/>
      <c r="O115" s="322"/>
      <c r="P115" s="312"/>
      <c r="Q115" s="314"/>
      <c r="R115" s="294" t="s">
        <v>2131</v>
      </c>
      <c r="S115" s="310"/>
      <c r="T115" s="295"/>
      <c r="U115" s="316" t="str">
        <f xml:space="preserve">
IF(T116="ア",VLOOKUP(R116,ア!$A:$C,2,FALSE),
IF(T116="イ",VLOOKUP(R116,イ!$A:$C,2,FALSE),
IF(T116="ウ",HLOOKUP(R116,ウ!$1:$6,4,FALSE),
IF(T116="エ",VLOOKUP(R116,エ!$A:$E,4,FALSE),""))))</f>
        <v/>
      </c>
      <c r="V115" s="318" t="str">
        <f xml:space="preserve">
IF(T116="ア",VLOOKUP(R116,ア!$A:$C,3,FALSE),
IF(T116="イ",VLOOKUP(R116,イ!$A:$C,3,FALSE),
IF(T116="ウ",HLOOKUP(R116,ウ!$1:$6,5,FALSE)&amp;HLOOKUP(R116,ウ!$1:$6,6,FALSE),
IF(T116="エ",VLOOKUP(R116,エ!$A:$E,4,FALSE),""))))</f>
        <v/>
      </c>
      <c r="W115" s="320"/>
      <c r="X115" s="322"/>
      <c r="Y115" s="324"/>
      <c r="Z115" s="308"/>
    </row>
    <row r="116" spans="1:26" s="187" customFormat="1" ht="21" customHeight="1" x14ac:dyDescent="0.45">
      <c r="A116" s="225"/>
      <c r="B116" s="311"/>
      <c r="C116" s="297"/>
      <c r="D116" s="317"/>
      <c r="E116" s="319"/>
      <c r="F116" s="321"/>
      <c r="G116" s="323"/>
      <c r="H116" s="313"/>
      <c r="I116" s="227"/>
      <c r="J116" s="311"/>
      <c r="K116" s="297"/>
      <c r="L116" s="317"/>
      <c r="M116" s="319"/>
      <c r="N116" s="321"/>
      <c r="O116" s="323"/>
      <c r="P116" s="313"/>
      <c r="Q116" s="315"/>
      <c r="R116" s="225"/>
      <c r="S116" s="311"/>
      <c r="T116" s="297"/>
      <c r="U116" s="317"/>
      <c r="V116" s="319"/>
      <c r="W116" s="321"/>
      <c r="X116" s="323"/>
      <c r="Y116" s="325"/>
      <c r="Z116" s="309"/>
    </row>
    <row r="117" spans="1:26" s="187" customFormat="1" ht="21" customHeight="1" x14ac:dyDescent="0.45">
      <c r="A117" s="294" t="s">
        <v>7847</v>
      </c>
      <c r="B117" s="310"/>
      <c r="C117" s="295"/>
      <c r="D117" s="316" t="str">
        <f xml:space="preserve">
IF(C118="ア",VLOOKUP(A118,ア!$A:$C,2,FALSE),
IF(C118="イ",VLOOKUP(A118,イ!$A:$C,2,FALSE),
IF(C118="ウ",HLOOKUP(A118,ウ!$1:$6,4,FALSE),
IF(C118="エ",VLOOKUP(A118,エ!$A:$E,4,FALSE),""))))</f>
        <v/>
      </c>
      <c r="E117" s="318" t="str">
        <f xml:space="preserve">
IF(C118="ア",VLOOKUP(A118,ア!$A:$C,3,FALSE),
IF(C118="イ",VLOOKUP(A118,イ!$A:$C,3,FALSE),
IF(C118="ウ",HLOOKUP(A118,ウ!$1:$6,5,FALSE)&amp;HLOOKUP(A118,ウ!$1:$6,6,FALSE),
IF(C118="エ",VLOOKUP(A118,エ!$A:$E,4,FALSE),""))))</f>
        <v/>
      </c>
      <c r="F117" s="320"/>
      <c r="G117" s="322"/>
      <c r="H117" s="312"/>
      <c r="I117" s="298" t="s">
        <v>2117</v>
      </c>
      <c r="J117" s="310"/>
      <c r="K117" s="295"/>
      <c r="L117" s="316" t="str">
        <f xml:space="preserve">
IF(K118="ア",VLOOKUP(I118,ア!$A:$C,2,FALSE),
IF(K118="イ",VLOOKUP(I118,イ!$A:$C,2,FALSE),
IF(K118="ウ",HLOOKUP(I118,ウ!$1:$6,4,FALSE),
IF(K118="エ",VLOOKUP(I118,エ!$A:$E,4,FALSE),""))))</f>
        <v/>
      </c>
      <c r="M117" s="318" t="str">
        <f xml:space="preserve">
IF(K118="ア",VLOOKUP(I118,ア!$A:$C,3,FALSE),
IF(K118="イ",VLOOKUP(I118,イ!$A:$C,3,FALSE),
IF(K118="ウ",HLOOKUP(I118,ウ!$1:$6,5,FALSE)&amp;HLOOKUP(I118,ウ!$1:$6,6,FALSE),
IF(K118="エ",VLOOKUP(I118,エ!$A:$E,4,FALSE),""))))</f>
        <v/>
      </c>
      <c r="N117" s="320"/>
      <c r="O117" s="322"/>
      <c r="P117" s="312"/>
      <c r="Q117" s="314"/>
      <c r="R117" s="294" t="s">
        <v>2132</v>
      </c>
      <c r="S117" s="310"/>
      <c r="T117" s="295"/>
      <c r="U117" s="316" t="str">
        <f xml:space="preserve">
IF(T118="ア",VLOOKUP(R118,ア!$A:$C,2,FALSE),
IF(T118="イ",VLOOKUP(R118,イ!$A:$C,2,FALSE),
IF(T118="ウ",HLOOKUP(R118,ウ!$1:$6,4,FALSE),
IF(T118="エ",VLOOKUP(R118,エ!$A:$E,4,FALSE),""))))</f>
        <v/>
      </c>
      <c r="V117" s="318" t="str">
        <f xml:space="preserve">
IF(T118="ア",VLOOKUP(R118,ア!$A:$C,3,FALSE),
IF(T118="イ",VLOOKUP(R118,イ!$A:$C,3,FALSE),
IF(T118="ウ",HLOOKUP(R118,ウ!$1:$6,5,FALSE)&amp;HLOOKUP(R118,ウ!$1:$6,6,FALSE),
IF(T118="エ",VLOOKUP(R118,エ!$A:$E,4,FALSE),""))))</f>
        <v/>
      </c>
      <c r="W117" s="320"/>
      <c r="X117" s="322"/>
      <c r="Y117" s="324"/>
      <c r="Z117" s="308"/>
    </row>
    <row r="118" spans="1:26" s="187" customFormat="1" ht="21" customHeight="1" x14ac:dyDescent="0.45">
      <c r="A118" s="225"/>
      <c r="B118" s="311"/>
      <c r="C118" s="297"/>
      <c r="D118" s="317"/>
      <c r="E118" s="319"/>
      <c r="F118" s="321"/>
      <c r="G118" s="323"/>
      <c r="H118" s="313"/>
      <c r="I118" s="227"/>
      <c r="J118" s="311"/>
      <c r="K118" s="297"/>
      <c r="L118" s="317"/>
      <c r="M118" s="319"/>
      <c r="N118" s="321"/>
      <c r="O118" s="323"/>
      <c r="P118" s="313"/>
      <c r="Q118" s="315"/>
      <c r="R118" s="225"/>
      <c r="S118" s="311"/>
      <c r="T118" s="297"/>
      <c r="U118" s="317"/>
      <c r="V118" s="319"/>
      <c r="W118" s="321"/>
      <c r="X118" s="323"/>
      <c r="Y118" s="325"/>
      <c r="Z118" s="309"/>
    </row>
    <row r="119" spans="1:26" s="187" customFormat="1" ht="21" customHeight="1" x14ac:dyDescent="0.45">
      <c r="A119" s="294" t="s">
        <v>7848</v>
      </c>
      <c r="B119" s="310"/>
      <c r="C119" s="295"/>
      <c r="D119" s="316" t="str">
        <f xml:space="preserve">
IF(C120="ア",VLOOKUP(A120,ア!$A:$C,2,FALSE),
IF(C120="イ",VLOOKUP(A120,イ!$A:$C,2,FALSE),
IF(C120="ウ",HLOOKUP(A120,ウ!$1:$6,4,FALSE),
IF(C120="エ",VLOOKUP(A120,エ!$A:$E,4,FALSE),""))))</f>
        <v/>
      </c>
      <c r="E119" s="318" t="str">
        <f xml:space="preserve">
IF(C120="ア",VLOOKUP(A120,ア!$A:$C,3,FALSE),
IF(C120="イ",VLOOKUP(A120,イ!$A:$C,3,FALSE),
IF(C120="ウ",HLOOKUP(A120,ウ!$1:$6,5,FALSE)&amp;HLOOKUP(A120,ウ!$1:$6,6,FALSE),
IF(C120="エ",VLOOKUP(A120,エ!$A:$E,4,FALSE),""))))</f>
        <v/>
      </c>
      <c r="F119" s="320"/>
      <c r="G119" s="322"/>
      <c r="H119" s="312"/>
      <c r="I119" s="298" t="s">
        <v>2118</v>
      </c>
      <c r="J119" s="310"/>
      <c r="K119" s="295"/>
      <c r="L119" s="316" t="str">
        <f xml:space="preserve">
IF(K120="ア",VLOOKUP(I120,ア!$A:$C,2,FALSE),
IF(K120="イ",VLOOKUP(I120,イ!$A:$C,2,FALSE),
IF(K120="ウ",HLOOKUP(I120,ウ!$1:$6,4,FALSE),
IF(K120="エ",VLOOKUP(I120,エ!$A:$E,4,FALSE),""))))</f>
        <v/>
      </c>
      <c r="M119" s="318" t="str">
        <f xml:space="preserve">
IF(K120="ア",VLOOKUP(I120,ア!$A:$C,3,FALSE),
IF(K120="イ",VLOOKUP(I120,イ!$A:$C,3,FALSE),
IF(K120="ウ",HLOOKUP(I120,ウ!$1:$6,5,FALSE)&amp;HLOOKUP(I120,ウ!$1:$6,6,FALSE),
IF(K120="エ",VLOOKUP(I120,エ!$A:$E,4,FALSE),""))))</f>
        <v/>
      </c>
      <c r="N119" s="320"/>
      <c r="O119" s="322"/>
      <c r="P119" s="312"/>
      <c r="Q119" s="314"/>
      <c r="R119" s="294" t="s">
        <v>2133</v>
      </c>
      <c r="S119" s="310"/>
      <c r="T119" s="295"/>
      <c r="U119" s="316" t="str">
        <f xml:space="preserve">
IF(T120="ア",VLOOKUP(R120,ア!$A:$C,2,FALSE),
IF(T120="イ",VLOOKUP(R120,イ!$A:$C,2,FALSE),
IF(T120="ウ",HLOOKUP(R120,ウ!$1:$6,4,FALSE),
IF(T120="エ",VLOOKUP(R120,エ!$A:$E,4,FALSE),""))))</f>
        <v/>
      </c>
      <c r="V119" s="318" t="str">
        <f xml:space="preserve">
IF(T120="ア",VLOOKUP(R120,ア!$A:$C,3,FALSE),
IF(T120="イ",VLOOKUP(R120,イ!$A:$C,3,FALSE),
IF(T120="ウ",HLOOKUP(R120,ウ!$1:$6,5,FALSE)&amp;HLOOKUP(R120,ウ!$1:$6,6,FALSE),
IF(T120="エ",VLOOKUP(R120,エ!$A:$E,4,FALSE),""))))</f>
        <v/>
      </c>
      <c r="W119" s="320"/>
      <c r="X119" s="322"/>
      <c r="Y119" s="324"/>
      <c r="Z119" s="308"/>
    </row>
    <row r="120" spans="1:26" s="187" customFormat="1" ht="21" customHeight="1" x14ac:dyDescent="0.45">
      <c r="A120" s="225"/>
      <c r="B120" s="311"/>
      <c r="C120" s="297"/>
      <c r="D120" s="317"/>
      <c r="E120" s="319"/>
      <c r="F120" s="321"/>
      <c r="G120" s="323"/>
      <c r="H120" s="313"/>
      <c r="I120" s="227"/>
      <c r="J120" s="311"/>
      <c r="K120" s="297"/>
      <c r="L120" s="317"/>
      <c r="M120" s="319"/>
      <c r="N120" s="321"/>
      <c r="O120" s="323"/>
      <c r="P120" s="313"/>
      <c r="Q120" s="315"/>
      <c r="R120" s="225"/>
      <c r="S120" s="311"/>
      <c r="T120" s="297"/>
      <c r="U120" s="317"/>
      <c r="V120" s="319"/>
      <c r="W120" s="321"/>
      <c r="X120" s="323"/>
      <c r="Y120" s="325"/>
      <c r="Z120" s="309"/>
    </row>
    <row r="121" spans="1:26" s="187" customFormat="1" ht="21" customHeight="1" x14ac:dyDescent="0.45">
      <c r="A121" s="294" t="s">
        <v>7849</v>
      </c>
      <c r="B121" s="310"/>
      <c r="C121" s="295"/>
      <c r="D121" s="316" t="str">
        <f xml:space="preserve">
IF(C122="ア",VLOOKUP(A122,ア!$A:$C,2,FALSE),
IF(C122="イ",VLOOKUP(A122,イ!$A:$C,2,FALSE),
IF(C122="ウ",HLOOKUP(A122,ウ!$1:$6,4,FALSE),
IF(C122="エ",VLOOKUP(A122,エ!$A:$E,4,FALSE),""))))</f>
        <v/>
      </c>
      <c r="E121" s="318" t="str">
        <f xml:space="preserve">
IF(C122="ア",VLOOKUP(A122,ア!$A:$C,3,FALSE),
IF(C122="イ",VLOOKUP(A122,イ!$A:$C,3,FALSE),
IF(C122="ウ",HLOOKUP(A122,ウ!$1:$6,5,FALSE)&amp;HLOOKUP(A122,ウ!$1:$6,6,FALSE),
IF(C122="エ",VLOOKUP(A122,エ!$A:$E,4,FALSE),""))))</f>
        <v/>
      </c>
      <c r="F121" s="320"/>
      <c r="G121" s="322"/>
      <c r="H121" s="312"/>
      <c r="I121" s="298" t="s">
        <v>2119</v>
      </c>
      <c r="J121" s="310"/>
      <c r="K121" s="295"/>
      <c r="L121" s="316" t="str">
        <f xml:space="preserve">
IF(K122="ア",VLOOKUP(I122,ア!$A:$C,2,FALSE),
IF(K122="イ",VLOOKUP(I122,イ!$A:$C,2,FALSE),
IF(K122="ウ",HLOOKUP(I122,ウ!$1:$6,4,FALSE),
IF(K122="エ",VLOOKUP(I122,エ!$A:$E,4,FALSE),""))))</f>
        <v/>
      </c>
      <c r="M121" s="318" t="str">
        <f xml:space="preserve">
IF(K122="ア",VLOOKUP(I122,ア!$A:$C,3,FALSE),
IF(K122="イ",VLOOKUP(I122,イ!$A:$C,3,FALSE),
IF(K122="ウ",HLOOKUP(I122,ウ!$1:$6,5,FALSE)&amp;HLOOKUP(I122,ウ!$1:$6,6,FALSE),
IF(K122="エ",VLOOKUP(I122,エ!$A:$E,4,FALSE),""))))</f>
        <v/>
      </c>
      <c r="N121" s="320"/>
      <c r="O121" s="322"/>
      <c r="P121" s="312"/>
      <c r="Q121" s="314"/>
      <c r="R121" s="294" t="s">
        <v>2134</v>
      </c>
      <c r="S121" s="310"/>
      <c r="T121" s="295"/>
      <c r="U121" s="316" t="str">
        <f xml:space="preserve">
IF(T122="ア",VLOOKUP(R122,ア!$A:$C,2,FALSE),
IF(T122="イ",VLOOKUP(R122,イ!$A:$C,2,FALSE),
IF(T122="ウ",HLOOKUP(R122,ウ!$1:$6,4,FALSE),
IF(T122="エ",VLOOKUP(R122,エ!$A:$E,4,FALSE),""))))</f>
        <v/>
      </c>
      <c r="V121" s="318" t="str">
        <f xml:space="preserve">
IF(T122="ア",VLOOKUP(R122,ア!$A:$C,3,FALSE),
IF(T122="イ",VLOOKUP(R122,イ!$A:$C,3,FALSE),
IF(T122="ウ",HLOOKUP(R122,ウ!$1:$6,5,FALSE)&amp;HLOOKUP(R122,ウ!$1:$6,6,FALSE),
IF(T122="エ",VLOOKUP(R122,エ!$A:$E,4,FALSE),""))))</f>
        <v/>
      </c>
      <c r="W121" s="320"/>
      <c r="X121" s="322"/>
      <c r="Y121" s="324"/>
      <c r="Z121" s="308"/>
    </row>
    <row r="122" spans="1:26" s="187" customFormat="1" ht="21" customHeight="1" x14ac:dyDescent="0.45">
      <c r="A122" s="225"/>
      <c r="B122" s="311"/>
      <c r="C122" s="297"/>
      <c r="D122" s="317"/>
      <c r="E122" s="319"/>
      <c r="F122" s="321"/>
      <c r="G122" s="323"/>
      <c r="H122" s="313"/>
      <c r="I122" s="227"/>
      <c r="J122" s="311"/>
      <c r="K122" s="297"/>
      <c r="L122" s="317"/>
      <c r="M122" s="319"/>
      <c r="N122" s="321"/>
      <c r="O122" s="323"/>
      <c r="P122" s="313"/>
      <c r="Q122" s="315"/>
      <c r="R122" s="225"/>
      <c r="S122" s="311"/>
      <c r="T122" s="297"/>
      <c r="U122" s="317"/>
      <c r="V122" s="319"/>
      <c r="W122" s="321"/>
      <c r="X122" s="323"/>
      <c r="Y122" s="325"/>
      <c r="Z122" s="309"/>
    </row>
    <row r="123" spans="1:26" s="187" customFormat="1" ht="21" customHeight="1" x14ac:dyDescent="0.45">
      <c r="A123" s="294" t="s">
        <v>7850</v>
      </c>
      <c r="B123" s="310"/>
      <c r="C123" s="295"/>
      <c r="D123" s="316" t="str">
        <f xml:space="preserve">
IF(C124="ア",VLOOKUP(A124,ア!$A:$C,2,FALSE),
IF(C124="イ",VLOOKUP(A124,イ!$A:$C,2,FALSE),
IF(C124="ウ",HLOOKUP(A124,ウ!$1:$6,4,FALSE),
IF(C124="エ",VLOOKUP(A124,エ!$A:$E,4,FALSE),""))))</f>
        <v/>
      </c>
      <c r="E123" s="318" t="str">
        <f xml:space="preserve">
IF(C124="ア",VLOOKUP(A124,ア!$A:$C,3,FALSE),
IF(C124="イ",VLOOKUP(A124,イ!$A:$C,3,FALSE),
IF(C124="ウ",HLOOKUP(A124,ウ!$1:$6,5,FALSE)&amp;HLOOKUP(A124,ウ!$1:$6,6,FALSE),
IF(C124="エ",VLOOKUP(A124,エ!$A:$E,4,FALSE),""))))</f>
        <v/>
      </c>
      <c r="F123" s="320"/>
      <c r="G123" s="322"/>
      <c r="H123" s="312"/>
      <c r="I123" s="298" t="s">
        <v>2120</v>
      </c>
      <c r="J123" s="310"/>
      <c r="K123" s="295"/>
      <c r="L123" s="316" t="str">
        <f xml:space="preserve">
IF(K124="ア",VLOOKUP(I124,ア!$A:$C,2,FALSE),
IF(K124="イ",VLOOKUP(I124,イ!$A:$C,2,FALSE),
IF(K124="ウ",HLOOKUP(I124,ウ!$1:$6,4,FALSE),
IF(K124="エ",VLOOKUP(I124,エ!$A:$E,4,FALSE),""))))</f>
        <v/>
      </c>
      <c r="M123" s="318" t="str">
        <f xml:space="preserve">
IF(K124="ア",VLOOKUP(I124,ア!$A:$C,3,FALSE),
IF(K124="イ",VLOOKUP(I124,イ!$A:$C,3,FALSE),
IF(K124="ウ",HLOOKUP(I124,ウ!$1:$6,5,FALSE)&amp;HLOOKUP(I124,ウ!$1:$6,6,FALSE),
IF(K124="エ",VLOOKUP(I124,エ!$A:$E,4,FALSE),""))))</f>
        <v/>
      </c>
      <c r="N123" s="320"/>
      <c r="O123" s="322"/>
      <c r="P123" s="312"/>
      <c r="Q123" s="314"/>
      <c r="R123" s="294" t="s">
        <v>2135</v>
      </c>
      <c r="S123" s="310"/>
      <c r="T123" s="295"/>
      <c r="U123" s="316" t="str">
        <f xml:space="preserve">
IF(T124="ア",VLOOKUP(R124,ア!$A:$C,2,FALSE),
IF(T124="イ",VLOOKUP(R124,イ!$A:$C,2,FALSE),
IF(T124="ウ",HLOOKUP(R124,ウ!$1:$6,4,FALSE),
IF(T124="エ",VLOOKUP(R124,エ!$A:$E,4,FALSE),""))))</f>
        <v/>
      </c>
      <c r="V123" s="318" t="str">
        <f xml:space="preserve">
IF(T124="ア",VLOOKUP(R124,ア!$A:$C,3,FALSE),
IF(T124="イ",VLOOKUP(R124,イ!$A:$C,3,FALSE),
IF(T124="ウ",HLOOKUP(R124,ウ!$1:$6,5,FALSE)&amp;HLOOKUP(R124,ウ!$1:$6,6,FALSE),
IF(T124="エ",VLOOKUP(R124,エ!$A:$E,4,FALSE),""))))</f>
        <v/>
      </c>
      <c r="W123" s="320"/>
      <c r="X123" s="322"/>
      <c r="Y123" s="324"/>
      <c r="Z123" s="308"/>
    </row>
    <row r="124" spans="1:26" s="187" customFormat="1" ht="21" customHeight="1" x14ac:dyDescent="0.45">
      <c r="A124" s="225"/>
      <c r="B124" s="311"/>
      <c r="C124" s="297"/>
      <c r="D124" s="317"/>
      <c r="E124" s="319"/>
      <c r="F124" s="321"/>
      <c r="G124" s="323"/>
      <c r="H124" s="313"/>
      <c r="I124" s="227"/>
      <c r="J124" s="311"/>
      <c r="K124" s="297"/>
      <c r="L124" s="317"/>
      <c r="M124" s="319"/>
      <c r="N124" s="321"/>
      <c r="O124" s="323"/>
      <c r="P124" s="313"/>
      <c r="Q124" s="315"/>
      <c r="R124" s="225"/>
      <c r="S124" s="311"/>
      <c r="T124" s="297"/>
      <c r="U124" s="317"/>
      <c r="V124" s="319"/>
      <c r="W124" s="321"/>
      <c r="X124" s="323"/>
      <c r="Y124" s="325"/>
      <c r="Z124" s="309"/>
    </row>
    <row r="125" spans="1:26" s="187" customFormat="1" ht="21" customHeight="1" x14ac:dyDescent="0.45">
      <c r="A125" s="294" t="s">
        <v>7851</v>
      </c>
      <c r="B125" s="310"/>
      <c r="C125" s="295"/>
      <c r="D125" s="316" t="str">
        <f xml:space="preserve">
IF(C126="ア",VLOOKUP(A126,ア!$A:$C,2,FALSE),
IF(C126="イ",VLOOKUP(A126,イ!$A:$C,2,FALSE),
IF(C126="ウ",HLOOKUP(A126,ウ!$1:$6,4,FALSE),
IF(C126="エ",VLOOKUP(A126,エ!$A:$E,4,FALSE),""))))</f>
        <v/>
      </c>
      <c r="E125" s="318" t="str">
        <f xml:space="preserve">
IF(C126="ア",VLOOKUP(A126,ア!$A:$C,3,FALSE),
IF(C126="イ",VLOOKUP(A126,イ!$A:$C,3,FALSE),
IF(C126="ウ",HLOOKUP(A126,ウ!$1:$6,5,FALSE)&amp;HLOOKUP(A126,ウ!$1:$6,6,FALSE),
IF(C126="エ",VLOOKUP(A126,エ!$A:$E,4,FALSE),""))))</f>
        <v/>
      </c>
      <c r="F125" s="320"/>
      <c r="G125" s="322"/>
      <c r="H125" s="312"/>
      <c r="I125" s="298" t="s">
        <v>2121</v>
      </c>
      <c r="J125" s="310"/>
      <c r="K125" s="295"/>
      <c r="L125" s="316" t="str">
        <f xml:space="preserve">
IF(K126="ア",VLOOKUP(I126,ア!$A:$C,2,FALSE),
IF(K126="イ",VLOOKUP(I126,イ!$A:$C,2,FALSE),
IF(K126="ウ",HLOOKUP(I126,ウ!$1:$6,4,FALSE),
IF(K126="エ",VLOOKUP(I126,エ!$A:$E,4,FALSE),""))))</f>
        <v/>
      </c>
      <c r="M125" s="318" t="str">
        <f xml:space="preserve">
IF(K126="ア",VLOOKUP(I126,ア!$A:$C,3,FALSE),
IF(K126="イ",VLOOKUP(I126,イ!$A:$C,3,FALSE),
IF(K126="ウ",HLOOKUP(I126,ウ!$1:$6,5,FALSE)&amp;HLOOKUP(I126,ウ!$1:$6,6,FALSE),
IF(K126="エ",VLOOKUP(I126,エ!$A:$E,4,FALSE),""))))</f>
        <v/>
      </c>
      <c r="N125" s="320"/>
      <c r="O125" s="322"/>
      <c r="P125" s="312"/>
      <c r="Q125" s="314"/>
      <c r="R125" s="294" t="s">
        <v>2136</v>
      </c>
      <c r="S125" s="310"/>
      <c r="T125" s="295"/>
      <c r="U125" s="316" t="str">
        <f xml:space="preserve">
IF(T126="ア",VLOOKUP(R126,ア!$A:$C,2,FALSE),
IF(T126="イ",VLOOKUP(R126,イ!$A:$C,2,FALSE),
IF(T126="ウ",HLOOKUP(R126,ウ!$1:$6,4,FALSE),
IF(T126="エ",VLOOKUP(R126,エ!$A:$E,4,FALSE),""))))</f>
        <v/>
      </c>
      <c r="V125" s="318" t="str">
        <f xml:space="preserve">
IF(T126="ア",VLOOKUP(R126,ア!$A:$C,3,FALSE),
IF(T126="イ",VLOOKUP(R126,イ!$A:$C,3,FALSE),
IF(T126="ウ",HLOOKUP(R126,ウ!$1:$6,5,FALSE)&amp;HLOOKUP(R126,ウ!$1:$6,6,FALSE),
IF(T126="エ",VLOOKUP(R126,エ!$A:$E,4,FALSE),""))))</f>
        <v/>
      </c>
      <c r="W125" s="320"/>
      <c r="X125" s="322"/>
      <c r="Y125" s="324"/>
      <c r="Z125" s="308"/>
    </row>
    <row r="126" spans="1:26" s="187" customFormat="1" ht="21" customHeight="1" x14ac:dyDescent="0.45">
      <c r="A126" s="225"/>
      <c r="B126" s="311"/>
      <c r="C126" s="297"/>
      <c r="D126" s="317"/>
      <c r="E126" s="319"/>
      <c r="F126" s="321"/>
      <c r="G126" s="323"/>
      <c r="H126" s="313"/>
      <c r="I126" s="227"/>
      <c r="J126" s="311"/>
      <c r="K126" s="297"/>
      <c r="L126" s="317"/>
      <c r="M126" s="319"/>
      <c r="N126" s="321"/>
      <c r="O126" s="323"/>
      <c r="P126" s="313"/>
      <c r="Q126" s="315"/>
      <c r="R126" s="225"/>
      <c r="S126" s="311"/>
      <c r="T126" s="297"/>
      <c r="U126" s="317"/>
      <c r="V126" s="319"/>
      <c r="W126" s="321"/>
      <c r="X126" s="323"/>
      <c r="Y126" s="325"/>
      <c r="Z126" s="309"/>
    </row>
    <row r="127" spans="1:26" s="187" customFormat="1" ht="21" customHeight="1" x14ac:dyDescent="0.45">
      <c r="A127" s="294" t="s">
        <v>7852</v>
      </c>
      <c r="B127" s="310"/>
      <c r="C127" s="295"/>
      <c r="D127" s="316" t="str">
        <f xml:space="preserve">
IF(C128="ア",VLOOKUP(A128,ア!$A:$C,2,FALSE),
IF(C128="イ",VLOOKUP(A128,イ!$A:$C,2,FALSE),
IF(C128="ウ",HLOOKUP(A128,ウ!$1:$6,4,FALSE),
IF(C128="エ",VLOOKUP(A128,エ!$A:$E,4,FALSE),""))))</f>
        <v/>
      </c>
      <c r="E127" s="318" t="str">
        <f xml:space="preserve">
IF(C128="ア",VLOOKUP(A128,ア!$A:$C,3,FALSE),
IF(C128="イ",VLOOKUP(A128,イ!$A:$C,3,FALSE),
IF(C128="ウ",HLOOKUP(A128,ウ!$1:$6,5,FALSE)&amp;HLOOKUP(A128,ウ!$1:$6,6,FALSE),
IF(C128="エ",VLOOKUP(A128,エ!$A:$E,4,FALSE),""))))</f>
        <v/>
      </c>
      <c r="F127" s="320"/>
      <c r="G127" s="322"/>
      <c r="H127" s="312"/>
      <c r="I127" s="298" t="s">
        <v>2122</v>
      </c>
      <c r="J127" s="310"/>
      <c r="K127" s="295"/>
      <c r="L127" s="316" t="str">
        <f xml:space="preserve">
IF(K128="ア",VLOOKUP(I128,ア!$A:$C,2,FALSE),
IF(K128="イ",VLOOKUP(I128,イ!$A:$C,2,FALSE),
IF(K128="ウ",HLOOKUP(I128,ウ!$1:$6,4,FALSE),
IF(K128="エ",VLOOKUP(I128,エ!$A:$E,4,FALSE),""))))</f>
        <v/>
      </c>
      <c r="M127" s="318" t="str">
        <f xml:space="preserve">
IF(K128="ア",VLOOKUP(I128,ア!$A:$C,3,FALSE),
IF(K128="イ",VLOOKUP(I128,イ!$A:$C,3,FALSE),
IF(K128="ウ",HLOOKUP(I128,ウ!$1:$6,5,FALSE)&amp;HLOOKUP(I128,ウ!$1:$6,6,FALSE),
IF(K128="エ",VLOOKUP(I128,エ!$A:$E,4,FALSE),""))))</f>
        <v/>
      </c>
      <c r="N127" s="320"/>
      <c r="O127" s="322"/>
      <c r="P127" s="312"/>
      <c r="Q127" s="314"/>
      <c r="R127" s="294" t="s">
        <v>2137</v>
      </c>
      <c r="S127" s="310"/>
      <c r="T127" s="295"/>
      <c r="U127" s="316" t="str">
        <f xml:space="preserve">
IF(T128="ア",VLOOKUP(R128,ア!$A:$C,2,FALSE),
IF(T128="イ",VLOOKUP(R128,イ!$A:$C,2,FALSE),
IF(T128="ウ",HLOOKUP(R128,ウ!$1:$6,4,FALSE),
IF(T128="エ",VLOOKUP(R128,エ!$A:$E,4,FALSE),""))))</f>
        <v/>
      </c>
      <c r="V127" s="318" t="str">
        <f xml:space="preserve">
IF(T128="ア",VLOOKUP(R128,ア!$A:$C,3,FALSE),
IF(T128="イ",VLOOKUP(R128,イ!$A:$C,3,FALSE),
IF(T128="ウ",HLOOKUP(R128,ウ!$1:$6,5,FALSE)&amp;HLOOKUP(R128,ウ!$1:$6,6,FALSE),
IF(T128="エ",VLOOKUP(R128,エ!$A:$E,4,FALSE),""))))</f>
        <v/>
      </c>
      <c r="W127" s="320"/>
      <c r="X127" s="322"/>
      <c r="Y127" s="324"/>
      <c r="Z127" s="308"/>
    </row>
    <row r="128" spans="1:26" s="187" customFormat="1" ht="21" customHeight="1" x14ac:dyDescent="0.45">
      <c r="A128" s="225"/>
      <c r="B128" s="311"/>
      <c r="C128" s="297"/>
      <c r="D128" s="317"/>
      <c r="E128" s="319"/>
      <c r="F128" s="321"/>
      <c r="G128" s="323"/>
      <c r="H128" s="313"/>
      <c r="I128" s="227"/>
      <c r="J128" s="311"/>
      <c r="K128" s="297"/>
      <c r="L128" s="317"/>
      <c r="M128" s="319"/>
      <c r="N128" s="321"/>
      <c r="O128" s="323"/>
      <c r="P128" s="313"/>
      <c r="Q128" s="315"/>
      <c r="R128" s="225"/>
      <c r="S128" s="311"/>
      <c r="T128" s="297"/>
      <c r="U128" s="317"/>
      <c r="V128" s="319"/>
      <c r="W128" s="321"/>
      <c r="X128" s="323"/>
      <c r="Y128" s="325"/>
      <c r="Z128" s="309"/>
    </row>
    <row r="129" spans="1:26" s="187" customFormat="1" ht="21" customHeight="1" x14ac:dyDescent="0.45">
      <c r="A129" s="294" t="s">
        <v>7853</v>
      </c>
      <c r="B129" s="310"/>
      <c r="C129" s="295"/>
      <c r="D129" s="316" t="str">
        <f xml:space="preserve">
IF(C130="ア",VLOOKUP(A130,ア!$A:$C,2,FALSE),
IF(C130="イ",VLOOKUP(A130,イ!$A:$C,2,FALSE),
IF(C130="ウ",HLOOKUP(A130,ウ!$1:$6,4,FALSE),
IF(C130="エ",VLOOKUP(A130,エ!$A:$E,4,FALSE),""))))</f>
        <v/>
      </c>
      <c r="E129" s="318" t="str">
        <f xml:space="preserve">
IF(C130="ア",VLOOKUP(A130,ア!$A:$C,3,FALSE),
IF(C130="イ",VLOOKUP(A130,イ!$A:$C,3,FALSE),
IF(C130="ウ",HLOOKUP(A130,ウ!$1:$6,5,FALSE)&amp;HLOOKUP(A130,ウ!$1:$6,6,FALSE),
IF(C130="エ",VLOOKUP(A130,エ!$A:$E,4,FALSE),""))))</f>
        <v/>
      </c>
      <c r="F129" s="320"/>
      <c r="G129" s="322"/>
      <c r="H129" s="312"/>
      <c r="I129" s="298" t="s">
        <v>2123</v>
      </c>
      <c r="J129" s="310"/>
      <c r="K129" s="295"/>
      <c r="L129" s="316" t="str">
        <f xml:space="preserve">
IF(K130="ア",VLOOKUP(I130,ア!$A:$C,2,FALSE),
IF(K130="イ",VLOOKUP(I130,イ!$A:$C,2,FALSE),
IF(K130="ウ",HLOOKUP(I130,ウ!$1:$6,4,FALSE),
IF(K130="エ",VLOOKUP(I130,エ!$A:$E,4,FALSE),""))))</f>
        <v/>
      </c>
      <c r="M129" s="318" t="str">
        <f xml:space="preserve">
IF(K130="ア",VLOOKUP(I130,ア!$A:$C,3,FALSE),
IF(K130="イ",VLOOKUP(I130,イ!$A:$C,3,FALSE),
IF(K130="ウ",HLOOKUP(I130,ウ!$1:$6,5,FALSE)&amp;HLOOKUP(I130,ウ!$1:$6,6,FALSE),
IF(K130="エ",VLOOKUP(I130,エ!$A:$E,4,FALSE),""))))</f>
        <v/>
      </c>
      <c r="N129" s="320"/>
      <c r="O129" s="322"/>
      <c r="P129" s="312"/>
      <c r="Q129" s="314"/>
      <c r="R129" s="294" t="s">
        <v>2138</v>
      </c>
      <c r="S129" s="310"/>
      <c r="T129" s="295"/>
      <c r="U129" s="316" t="str">
        <f xml:space="preserve">
IF(T130="ア",VLOOKUP(R130,ア!$A:$C,2,FALSE),
IF(T130="イ",VLOOKUP(R130,イ!$A:$C,2,FALSE),
IF(T130="ウ",HLOOKUP(R130,ウ!$1:$6,4,FALSE),
IF(T130="エ",VLOOKUP(R130,エ!$A:$E,4,FALSE),""))))</f>
        <v/>
      </c>
      <c r="V129" s="318" t="str">
        <f xml:space="preserve">
IF(T130="ア",VLOOKUP(R130,ア!$A:$C,3,FALSE),
IF(T130="イ",VLOOKUP(R130,イ!$A:$C,3,FALSE),
IF(T130="ウ",HLOOKUP(R130,ウ!$1:$6,5,FALSE)&amp;HLOOKUP(R130,ウ!$1:$6,6,FALSE),
IF(T130="エ",VLOOKUP(R130,エ!$A:$E,4,FALSE),""))))</f>
        <v/>
      </c>
      <c r="W129" s="320"/>
      <c r="X129" s="322"/>
      <c r="Y129" s="324"/>
      <c r="Z129" s="308"/>
    </row>
    <row r="130" spans="1:26" s="187" customFormat="1" ht="21" customHeight="1" x14ac:dyDescent="0.45">
      <c r="A130" s="225"/>
      <c r="B130" s="311"/>
      <c r="C130" s="297"/>
      <c r="D130" s="317"/>
      <c r="E130" s="319"/>
      <c r="F130" s="321"/>
      <c r="G130" s="323"/>
      <c r="H130" s="313"/>
      <c r="I130" s="227"/>
      <c r="J130" s="311"/>
      <c r="K130" s="297"/>
      <c r="L130" s="317"/>
      <c r="M130" s="319"/>
      <c r="N130" s="321"/>
      <c r="O130" s="323"/>
      <c r="P130" s="313"/>
      <c r="Q130" s="315"/>
      <c r="R130" s="225"/>
      <c r="S130" s="311"/>
      <c r="T130" s="297"/>
      <c r="U130" s="317"/>
      <c r="V130" s="319"/>
      <c r="W130" s="321"/>
      <c r="X130" s="323"/>
      <c r="Y130" s="325"/>
      <c r="Z130" s="309"/>
    </row>
    <row r="131" spans="1:26" s="187" customFormat="1" ht="21" customHeight="1" x14ac:dyDescent="0.45">
      <c r="A131" s="294" t="s">
        <v>7854</v>
      </c>
      <c r="B131" s="310"/>
      <c r="C131" s="295"/>
      <c r="D131" s="316" t="str">
        <f xml:space="preserve">
IF(C132="ア",VLOOKUP(A132,ア!$A:$C,2,FALSE),
IF(C132="イ",VLOOKUP(A132,イ!$A:$C,2,FALSE),
IF(C132="ウ",HLOOKUP(A132,ウ!$1:$6,4,FALSE),
IF(C132="エ",VLOOKUP(A132,エ!$A:$E,4,FALSE),""))))</f>
        <v/>
      </c>
      <c r="E131" s="318" t="str">
        <f xml:space="preserve">
IF(C132="ア",VLOOKUP(A132,ア!$A:$C,3,FALSE),
IF(C132="イ",VLOOKUP(A132,イ!$A:$C,3,FALSE),
IF(C132="ウ",HLOOKUP(A132,ウ!$1:$6,5,FALSE)&amp;HLOOKUP(A132,ウ!$1:$6,6,FALSE),
IF(C132="エ",VLOOKUP(A132,エ!$A:$E,4,FALSE),""))))</f>
        <v/>
      </c>
      <c r="F131" s="320"/>
      <c r="G131" s="322"/>
      <c r="H131" s="312"/>
      <c r="I131" s="298" t="s">
        <v>2124</v>
      </c>
      <c r="J131" s="310"/>
      <c r="K131" s="295"/>
      <c r="L131" s="316" t="str">
        <f xml:space="preserve">
IF(K132="ア",VLOOKUP(I132,ア!$A:$C,2,FALSE),
IF(K132="イ",VLOOKUP(I132,イ!$A:$C,2,FALSE),
IF(K132="ウ",HLOOKUP(I132,ウ!$1:$6,4,FALSE),
IF(K132="エ",VLOOKUP(I132,エ!$A:$E,4,FALSE),""))))</f>
        <v/>
      </c>
      <c r="M131" s="318" t="str">
        <f xml:space="preserve">
IF(K132="ア",VLOOKUP(I132,ア!$A:$C,3,FALSE),
IF(K132="イ",VLOOKUP(I132,イ!$A:$C,3,FALSE),
IF(K132="ウ",HLOOKUP(I132,ウ!$1:$6,5,FALSE)&amp;HLOOKUP(I132,ウ!$1:$6,6,FALSE),
IF(K132="エ",VLOOKUP(I132,エ!$A:$E,4,FALSE),""))))</f>
        <v/>
      </c>
      <c r="N131" s="320"/>
      <c r="O131" s="322"/>
      <c r="P131" s="312"/>
      <c r="Q131" s="314"/>
      <c r="R131" s="294" t="s">
        <v>2139</v>
      </c>
      <c r="S131" s="310"/>
      <c r="T131" s="295"/>
      <c r="U131" s="316" t="str">
        <f xml:space="preserve">
IF(T132="ア",VLOOKUP(R132,ア!$A:$C,2,FALSE),
IF(T132="イ",VLOOKUP(R132,イ!$A:$C,2,FALSE),
IF(T132="ウ",HLOOKUP(R132,ウ!$1:$6,4,FALSE),
IF(T132="エ",VLOOKUP(R132,エ!$A:$E,4,FALSE),""))))</f>
        <v/>
      </c>
      <c r="V131" s="318" t="str">
        <f xml:space="preserve">
IF(T132="ア",VLOOKUP(R132,ア!$A:$C,3,FALSE),
IF(T132="イ",VLOOKUP(R132,イ!$A:$C,3,FALSE),
IF(T132="ウ",HLOOKUP(R132,ウ!$1:$6,5,FALSE)&amp;HLOOKUP(R132,ウ!$1:$6,6,FALSE),
IF(T132="エ",VLOOKUP(R132,エ!$A:$E,4,FALSE),""))))</f>
        <v/>
      </c>
      <c r="W131" s="320"/>
      <c r="X131" s="322"/>
      <c r="Y131" s="324"/>
      <c r="Z131" s="308"/>
    </row>
    <row r="132" spans="1:26" s="187" customFormat="1" ht="21" customHeight="1" x14ac:dyDescent="0.45">
      <c r="A132" s="225"/>
      <c r="B132" s="311"/>
      <c r="C132" s="297"/>
      <c r="D132" s="317"/>
      <c r="E132" s="319"/>
      <c r="F132" s="321"/>
      <c r="G132" s="323"/>
      <c r="H132" s="313"/>
      <c r="I132" s="227"/>
      <c r="J132" s="311"/>
      <c r="K132" s="297"/>
      <c r="L132" s="317"/>
      <c r="M132" s="319"/>
      <c r="N132" s="321"/>
      <c r="O132" s="323"/>
      <c r="P132" s="313"/>
      <c r="Q132" s="315"/>
      <c r="R132" s="225"/>
      <c r="S132" s="311"/>
      <c r="T132" s="297"/>
      <c r="U132" s="317"/>
      <c r="V132" s="319"/>
      <c r="W132" s="321"/>
      <c r="X132" s="323"/>
      <c r="Y132" s="325"/>
      <c r="Z132" s="309"/>
    </row>
    <row r="133" spans="1:26" s="187" customFormat="1" ht="21" customHeight="1" x14ac:dyDescent="0.45">
      <c r="A133" s="294" t="s">
        <v>7855</v>
      </c>
      <c r="B133" s="310"/>
      <c r="C133" s="295"/>
      <c r="D133" s="316" t="str">
        <f xml:space="preserve">
IF(C134="ア",VLOOKUP(A134,ア!$A:$C,2,FALSE),
IF(C134="イ",VLOOKUP(A134,イ!$A:$C,2,FALSE),
IF(C134="ウ",HLOOKUP(A134,ウ!$1:$6,4,FALSE),
IF(C134="エ",VLOOKUP(A134,エ!$A:$E,4,FALSE),""))))</f>
        <v/>
      </c>
      <c r="E133" s="318" t="str">
        <f xml:space="preserve">
IF(C134="ア",VLOOKUP(A134,ア!$A:$C,3,FALSE),
IF(C134="イ",VLOOKUP(A134,イ!$A:$C,3,FALSE),
IF(C134="ウ",HLOOKUP(A134,ウ!$1:$6,5,FALSE)&amp;HLOOKUP(A134,ウ!$1:$6,6,FALSE),
IF(C134="エ",VLOOKUP(A134,エ!$A:$E,4,FALSE),""))))</f>
        <v/>
      </c>
      <c r="F133" s="320"/>
      <c r="G133" s="322"/>
      <c r="H133" s="312"/>
      <c r="I133" s="298" t="s">
        <v>2125</v>
      </c>
      <c r="J133" s="310"/>
      <c r="K133" s="295"/>
      <c r="L133" s="316" t="str">
        <f xml:space="preserve">
IF(K134="ア",VLOOKUP(I134,ア!$A:$C,2,FALSE),
IF(K134="イ",VLOOKUP(I134,イ!$A:$C,2,FALSE),
IF(K134="ウ",HLOOKUP(I134,ウ!$1:$6,4,FALSE),
IF(K134="エ",VLOOKUP(I134,エ!$A:$E,4,FALSE),""))))</f>
        <v/>
      </c>
      <c r="M133" s="318" t="str">
        <f xml:space="preserve">
IF(K134="ア",VLOOKUP(I134,ア!$A:$C,3,FALSE),
IF(K134="イ",VLOOKUP(I134,イ!$A:$C,3,FALSE),
IF(K134="ウ",HLOOKUP(I134,ウ!$1:$6,5,FALSE)&amp;HLOOKUP(I134,ウ!$1:$6,6,FALSE),
IF(K134="エ",VLOOKUP(I134,エ!$A:$E,4,FALSE),""))))</f>
        <v/>
      </c>
      <c r="N133" s="320"/>
      <c r="O133" s="322"/>
      <c r="P133" s="312"/>
      <c r="Q133" s="314"/>
      <c r="R133" s="294" t="s">
        <v>2140</v>
      </c>
      <c r="S133" s="310"/>
      <c r="T133" s="295"/>
      <c r="U133" s="316" t="str">
        <f xml:space="preserve">
IF(T134="ア",VLOOKUP(R134,ア!$A:$C,2,FALSE),
IF(T134="イ",VLOOKUP(R134,イ!$A:$C,2,FALSE),
IF(T134="ウ",HLOOKUP(R134,ウ!$1:$6,4,FALSE),
IF(T134="エ",VLOOKUP(R134,エ!$A:$E,4,FALSE),""))))</f>
        <v/>
      </c>
      <c r="V133" s="318" t="str">
        <f xml:space="preserve">
IF(T134="ア",VLOOKUP(R134,ア!$A:$C,3,FALSE),
IF(T134="イ",VLOOKUP(R134,イ!$A:$C,3,FALSE),
IF(T134="ウ",HLOOKUP(R134,ウ!$1:$6,5,FALSE)&amp;HLOOKUP(R134,ウ!$1:$6,6,FALSE),
IF(T134="エ",VLOOKUP(R134,エ!$A:$E,4,FALSE),""))))</f>
        <v/>
      </c>
      <c r="W133" s="320"/>
      <c r="X133" s="322"/>
      <c r="Y133" s="324"/>
      <c r="Z133" s="308"/>
    </row>
    <row r="134" spans="1:26" s="187" customFormat="1" ht="21" customHeight="1" x14ac:dyDescent="0.45">
      <c r="A134" s="225"/>
      <c r="B134" s="311"/>
      <c r="C134" s="297"/>
      <c r="D134" s="317"/>
      <c r="E134" s="319"/>
      <c r="F134" s="321"/>
      <c r="G134" s="323"/>
      <c r="H134" s="313"/>
      <c r="I134" s="227"/>
      <c r="J134" s="311"/>
      <c r="K134" s="297"/>
      <c r="L134" s="317"/>
      <c r="M134" s="319"/>
      <c r="N134" s="321"/>
      <c r="O134" s="323"/>
      <c r="P134" s="313"/>
      <c r="Q134" s="315"/>
      <c r="R134" s="225"/>
      <c r="S134" s="311"/>
      <c r="T134" s="297"/>
      <c r="U134" s="317"/>
      <c r="V134" s="319"/>
      <c r="W134" s="321"/>
      <c r="X134" s="323"/>
      <c r="Y134" s="325"/>
      <c r="Z134" s="309"/>
    </row>
    <row r="135" spans="1:26" s="187" customFormat="1" ht="21" customHeight="1" x14ac:dyDescent="0.45">
      <c r="A135" s="294" t="s">
        <v>7856</v>
      </c>
      <c r="B135" s="310"/>
      <c r="C135" s="295"/>
      <c r="D135" s="316" t="str">
        <f xml:space="preserve">
IF(C136="ア",VLOOKUP(A136,ア!$A:$C,2,FALSE),
IF(C136="イ",VLOOKUP(A136,イ!$A:$C,2,FALSE),
IF(C136="ウ",HLOOKUP(A136,ウ!$1:$6,4,FALSE),
IF(C136="エ",VLOOKUP(A136,エ!$A:$E,4,FALSE),""))))</f>
        <v/>
      </c>
      <c r="E135" s="318" t="str">
        <f xml:space="preserve">
IF(C136="ア",VLOOKUP(A136,ア!$A:$C,3,FALSE),
IF(C136="イ",VLOOKUP(A136,イ!$A:$C,3,FALSE),
IF(C136="ウ",HLOOKUP(A136,ウ!$1:$6,5,FALSE)&amp;HLOOKUP(A136,ウ!$1:$6,6,FALSE),
IF(C136="エ",VLOOKUP(A136,エ!$A:$E,4,FALSE),""))))</f>
        <v/>
      </c>
      <c r="F135" s="320"/>
      <c r="G135" s="322"/>
      <c r="H135" s="312"/>
      <c r="I135" s="298" t="s">
        <v>2126</v>
      </c>
      <c r="J135" s="310"/>
      <c r="K135" s="295"/>
      <c r="L135" s="316" t="str">
        <f xml:space="preserve">
IF(K136="ア",VLOOKUP(I136,ア!$A:$C,2,FALSE),
IF(K136="イ",VLOOKUP(I136,イ!$A:$C,2,FALSE),
IF(K136="ウ",HLOOKUP(I136,ウ!$1:$6,4,FALSE),
IF(K136="エ",VLOOKUP(I136,エ!$A:$E,4,FALSE),""))))</f>
        <v/>
      </c>
      <c r="M135" s="318" t="str">
        <f xml:space="preserve">
IF(K136="ア",VLOOKUP(I136,ア!$A:$C,3,FALSE),
IF(K136="イ",VLOOKUP(I136,イ!$A:$C,3,FALSE),
IF(K136="ウ",HLOOKUP(I136,ウ!$1:$6,5,FALSE)&amp;HLOOKUP(I136,ウ!$1:$6,6,FALSE),
IF(K136="エ",VLOOKUP(I136,エ!$A:$E,4,FALSE),""))))</f>
        <v/>
      </c>
      <c r="N135" s="320"/>
      <c r="O135" s="322"/>
      <c r="P135" s="312"/>
      <c r="Q135" s="314"/>
      <c r="R135" s="294" t="s">
        <v>2141</v>
      </c>
      <c r="S135" s="310"/>
      <c r="T135" s="295"/>
      <c r="U135" s="316" t="str">
        <f xml:space="preserve">
IF(T136="ア",VLOOKUP(R136,ア!$A:$C,2,FALSE),
IF(T136="イ",VLOOKUP(R136,イ!$A:$C,2,FALSE),
IF(T136="ウ",HLOOKUP(R136,ウ!$1:$6,4,FALSE),
IF(T136="エ",VLOOKUP(R136,エ!$A:$E,4,FALSE),""))))</f>
        <v/>
      </c>
      <c r="V135" s="318" t="str">
        <f xml:space="preserve">
IF(T136="ア",VLOOKUP(R136,ア!$A:$C,3,FALSE),
IF(T136="イ",VLOOKUP(R136,イ!$A:$C,3,FALSE),
IF(T136="ウ",HLOOKUP(R136,ウ!$1:$6,5,FALSE)&amp;HLOOKUP(R136,ウ!$1:$6,6,FALSE),
IF(T136="エ",VLOOKUP(R136,エ!$A:$E,4,FALSE),""))))</f>
        <v/>
      </c>
      <c r="W135" s="320"/>
      <c r="X135" s="322"/>
      <c r="Y135" s="324"/>
      <c r="Z135" s="308"/>
    </row>
    <row r="136" spans="1:26" s="184" customFormat="1" ht="21" customHeight="1" thickBot="1" x14ac:dyDescent="0.2">
      <c r="A136" s="226"/>
      <c r="B136" s="365"/>
      <c r="C136" s="299"/>
      <c r="D136" s="369"/>
      <c r="E136" s="370"/>
      <c r="F136" s="366"/>
      <c r="G136" s="367"/>
      <c r="H136" s="372"/>
      <c r="I136" s="228"/>
      <c r="J136" s="365"/>
      <c r="K136" s="299"/>
      <c r="L136" s="369"/>
      <c r="M136" s="370"/>
      <c r="N136" s="366"/>
      <c r="O136" s="367"/>
      <c r="P136" s="372"/>
      <c r="Q136" s="373"/>
      <c r="R136" s="226"/>
      <c r="S136" s="365"/>
      <c r="T136" s="299"/>
      <c r="U136" s="369"/>
      <c r="V136" s="370"/>
      <c r="W136" s="366"/>
      <c r="X136" s="367"/>
      <c r="Y136" s="371"/>
      <c r="Z136" s="368"/>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S57:S58"/>
    <mergeCell ref="U57:U58"/>
    <mergeCell ref="V59:V60"/>
    <mergeCell ref="V57:V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61:B62"/>
    <mergeCell ref="D61:D62"/>
    <mergeCell ref="E61:E62"/>
    <mergeCell ref="F61:F62"/>
    <mergeCell ref="G61:G62"/>
    <mergeCell ref="H61:H62"/>
    <mergeCell ref="J61:J62"/>
    <mergeCell ref="L61:L62"/>
    <mergeCell ref="W61:W62"/>
    <mergeCell ref="X61:X6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9:V50"/>
    <mergeCell ref="W49:W50"/>
    <mergeCell ref="X49:X50"/>
    <mergeCell ref="Y49:Y50"/>
    <mergeCell ref="Z49:Z50"/>
    <mergeCell ref="V51:V52"/>
    <mergeCell ref="W51:W52"/>
    <mergeCell ref="X51:X52"/>
    <mergeCell ref="Y51:Y52"/>
    <mergeCell ref="Z51:Z52"/>
    <mergeCell ref="Z131:Z132"/>
    <mergeCell ref="W133:W134"/>
    <mergeCell ref="X133:X134"/>
    <mergeCell ref="Y133:Y134"/>
    <mergeCell ref="Z133:Z134"/>
    <mergeCell ref="Y129:Y130"/>
    <mergeCell ref="Z129:Z130"/>
    <mergeCell ref="X53:X54"/>
    <mergeCell ref="Y53:Y54"/>
    <mergeCell ref="Z53:Z54"/>
    <mergeCell ref="X55:X56"/>
    <mergeCell ref="V61:V62"/>
    <mergeCell ref="Y59:Y60"/>
    <mergeCell ref="Z59:Z60"/>
    <mergeCell ref="Y55:Y56"/>
    <mergeCell ref="Z55:Z56"/>
    <mergeCell ref="Z57:Z58"/>
    <mergeCell ref="W63:W64"/>
    <mergeCell ref="X63:X6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V107:V108"/>
    <mergeCell ref="V23:V24"/>
    <mergeCell ref="U23:U24"/>
    <mergeCell ref="V25:V26"/>
    <mergeCell ref="U25:U26"/>
    <mergeCell ref="U35:U36"/>
    <mergeCell ref="V37:V38"/>
    <mergeCell ref="U37:U38"/>
    <mergeCell ref="U21:U22"/>
    <mergeCell ref="V53:V54"/>
    <mergeCell ref="N49:N50"/>
    <mergeCell ref="M47:M48"/>
    <mergeCell ref="O47:O48"/>
    <mergeCell ref="P47:P48"/>
    <mergeCell ref="Q47:Q48"/>
    <mergeCell ref="S49:S50"/>
    <mergeCell ref="U49:U50"/>
    <mergeCell ref="O49:O50"/>
    <mergeCell ref="P49:P50"/>
    <mergeCell ref="Q49:Q50"/>
    <mergeCell ref="S51:S52"/>
    <mergeCell ref="U51:U52"/>
    <mergeCell ref="V71:V72"/>
    <mergeCell ref="Q61:Q62"/>
    <mergeCell ref="S61:S62"/>
    <mergeCell ref="U61:U62"/>
    <mergeCell ref="U63:U64"/>
    <mergeCell ref="U65:U66"/>
    <mergeCell ref="M93:M94"/>
    <mergeCell ref="N93:N94"/>
    <mergeCell ref="O93:O94"/>
    <mergeCell ref="P93:P9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N21:N22"/>
    <mergeCell ref="O21:O22"/>
    <mergeCell ref="P21:P22"/>
    <mergeCell ref="Q21:Q22"/>
    <mergeCell ref="Z19:Z20"/>
    <mergeCell ref="M23:M24"/>
    <mergeCell ref="U19:U20"/>
    <mergeCell ref="V21:V22"/>
    <mergeCell ref="X17:X18"/>
    <mergeCell ref="Y17:Y18"/>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F37:F38"/>
    <mergeCell ref="N45:N46"/>
    <mergeCell ref="M43:M44"/>
    <mergeCell ref="N111:N112"/>
    <mergeCell ref="B21:B22"/>
    <mergeCell ref="B23:B24"/>
    <mergeCell ref="B25:B26"/>
    <mergeCell ref="D17:D18"/>
    <mergeCell ref="D19:D20"/>
    <mergeCell ref="E17:E18"/>
    <mergeCell ref="E35:E36"/>
    <mergeCell ref="E41:E42"/>
    <mergeCell ref="E43:E44"/>
    <mergeCell ref="E45:E46"/>
    <mergeCell ref="X47:X48"/>
    <mergeCell ref="Y47:Y48"/>
    <mergeCell ref="S45:S46"/>
    <mergeCell ref="W45:W46"/>
    <mergeCell ref="X45:X46"/>
    <mergeCell ref="Y45:Y46"/>
    <mergeCell ref="X37:X38"/>
    <mergeCell ref="Y37:Y38"/>
    <mergeCell ref="B43:B44"/>
    <mergeCell ref="B27:B28"/>
    <mergeCell ref="O45:O46"/>
    <mergeCell ref="P45:P46"/>
    <mergeCell ref="Q45:Q46"/>
    <mergeCell ref="S47:S48"/>
    <mergeCell ref="W47:W48"/>
    <mergeCell ref="U47:U48"/>
    <mergeCell ref="X43:X44"/>
    <mergeCell ref="H35:H36"/>
    <mergeCell ref="D45:D46"/>
    <mergeCell ref="Z61:Z62"/>
    <mergeCell ref="V65:V66"/>
    <mergeCell ref="X65:X66"/>
    <mergeCell ref="Y65:Y66"/>
    <mergeCell ref="Z65:Z66"/>
    <mergeCell ref="W67:W68"/>
    <mergeCell ref="U101:U102"/>
    <mergeCell ref="W113:W114"/>
    <mergeCell ref="X113:X114"/>
    <mergeCell ref="Y113:Y114"/>
    <mergeCell ref="Z113:Z114"/>
    <mergeCell ref="L37:L38"/>
    <mergeCell ref="M37:M38"/>
    <mergeCell ref="N37:N38"/>
    <mergeCell ref="O37:O38"/>
    <mergeCell ref="P37:P38"/>
    <mergeCell ref="Z45:Z46"/>
    <mergeCell ref="L45:L46"/>
    <mergeCell ref="N47:N48"/>
    <mergeCell ref="M45:M46"/>
    <mergeCell ref="Y43:Y44"/>
    <mergeCell ref="U43:U44"/>
    <mergeCell ref="V45:V46"/>
    <mergeCell ref="V43:V44"/>
    <mergeCell ref="Z47:Z48"/>
    <mergeCell ref="U45:U46"/>
    <mergeCell ref="V47:V48"/>
    <mergeCell ref="L41:L42"/>
    <mergeCell ref="W107:W108"/>
    <mergeCell ref="X107:X108"/>
    <mergeCell ref="Y107:Y108"/>
    <mergeCell ref="L43:L44"/>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F31:F32"/>
    <mergeCell ref="F29:F30"/>
    <mergeCell ref="L33:L34"/>
    <mergeCell ref="M33:M34"/>
    <mergeCell ref="L35:L36"/>
    <mergeCell ref="M35:M36"/>
    <mergeCell ref="Z29:Z30"/>
    <mergeCell ref="J45:J46"/>
    <mergeCell ref="Z43:Z44"/>
    <mergeCell ref="F43:F44"/>
    <mergeCell ref="G43:G44"/>
    <mergeCell ref="H43:H44"/>
    <mergeCell ref="J43:J44"/>
    <mergeCell ref="N43:N44"/>
    <mergeCell ref="O43:O44"/>
    <mergeCell ref="P43:P44"/>
    <mergeCell ref="Q43:Q44"/>
    <mergeCell ref="P41:P42"/>
    <mergeCell ref="Q41:Q42"/>
    <mergeCell ref="S43:S44"/>
    <mergeCell ref="W43:W44"/>
    <mergeCell ref="S35:S36"/>
    <mergeCell ref="W35:W36"/>
    <mergeCell ref="X35:X36"/>
    <mergeCell ref="Y35:Y36"/>
    <mergeCell ref="Z35:Z36"/>
    <mergeCell ref="J35:J36"/>
    <mergeCell ref="Z37:Z38"/>
    <mergeCell ref="F41:F42"/>
    <mergeCell ref="G41:G42"/>
    <mergeCell ref="H41:H42"/>
    <mergeCell ref="J41:J42"/>
    <mergeCell ref="Z25:Z26"/>
    <mergeCell ref="F27:F28"/>
    <mergeCell ref="G27:G28"/>
    <mergeCell ref="H27:H28"/>
    <mergeCell ref="J27:J28"/>
    <mergeCell ref="Y25:Y26"/>
    <mergeCell ref="F25:F26"/>
    <mergeCell ref="G25:G26"/>
    <mergeCell ref="H25:H26"/>
    <mergeCell ref="J25:J26"/>
    <mergeCell ref="Y27:Y28"/>
    <mergeCell ref="Z27:Z28"/>
    <mergeCell ref="L25:L26"/>
    <mergeCell ref="Q27:Q2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D27:D28"/>
    <mergeCell ref="L17:L18"/>
    <mergeCell ref="M17:M18"/>
    <mergeCell ref="L19:L20"/>
    <mergeCell ref="M19:M20"/>
    <mergeCell ref="J21:J22"/>
    <mergeCell ref="L23:L24"/>
    <mergeCell ref="N29:N30"/>
    <mergeCell ref="O29:O30"/>
    <mergeCell ref="L27:L28"/>
    <mergeCell ref="M27:M28"/>
    <mergeCell ref="N27:N28"/>
    <mergeCell ref="O27:O28"/>
    <mergeCell ref="P27:P28"/>
    <mergeCell ref="H39:H40"/>
    <mergeCell ref="J39:J40"/>
    <mergeCell ref="L39:L40"/>
    <mergeCell ref="M39:M40"/>
    <mergeCell ref="N39:N40"/>
    <mergeCell ref="O39:O40"/>
    <mergeCell ref="Z41:Z42"/>
    <mergeCell ref="Z39:Z40"/>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Z15:Z16"/>
    <mergeCell ref="B15:B16"/>
    <mergeCell ref="O15:O16"/>
    <mergeCell ref="P15:P16"/>
    <mergeCell ref="Q15:Q16"/>
    <mergeCell ref="H15:H16"/>
    <mergeCell ref="J15:J16"/>
    <mergeCell ref="L15:L16"/>
    <mergeCell ref="M15:M16"/>
    <mergeCell ref="N15:N16"/>
    <mergeCell ref="S15:S16"/>
    <mergeCell ref="U15:U16"/>
    <mergeCell ref="Y15:Y16"/>
    <mergeCell ref="E27:E28"/>
    <mergeCell ref="H23:H24"/>
    <mergeCell ref="Q25:Q26"/>
    <mergeCell ref="S25:S26"/>
    <mergeCell ref="W25:W26"/>
    <mergeCell ref="X25:X26"/>
    <mergeCell ref="S27:S28"/>
    <mergeCell ref="W27:W28"/>
    <mergeCell ref="X27:X28"/>
    <mergeCell ref="V17:V18"/>
    <mergeCell ref="N17:N18"/>
    <mergeCell ref="M25:M26"/>
    <mergeCell ref="J23:J24"/>
    <mergeCell ref="X29:X30"/>
    <mergeCell ref="Y29:Y30"/>
    <mergeCell ref="X23:X24"/>
    <mergeCell ref="S33:S34"/>
    <mergeCell ref="U33:U34"/>
    <mergeCell ref="V33:V34"/>
    <mergeCell ref="W33:W34"/>
    <mergeCell ref="X33:X34"/>
    <mergeCell ref="Y33:Y34"/>
    <mergeCell ref="Q29:Q30"/>
    <mergeCell ref="S29:S30"/>
    <mergeCell ref="W29:W30"/>
    <mergeCell ref="V29:V30"/>
    <mergeCell ref="V27:V28"/>
    <mergeCell ref="U27:U28"/>
    <mergeCell ref="U29:U30"/>
    <mergeCell ref="S31:S32"/>
    <mergeCell ref="W31:W32"/>
    <mergeCell ref="X31:X32"/>
    <mergeCell ref="Z33:Z34"/>
    <mergeCell ref="J31:J32"/>
    <mergeCell ref="P39:P40"/>
    <mergeCell ref="Q39:Q40"/>
    <mergeCell ref="S41:S42"/>
    <mergeCell ref="U41:U42"/>
    <mergeCell ref="V41:V42"/>
    <mergeCell ref="W41:W42"/>
    <mergeCell ref="X41:X42"/>
    <mergeCell ref="Y41:Y42"/>
    <mergeCell ref="Q37:Q38"/>
    <mergeCell ref="S39:S40"/>
    <mergeCell ref="U39:U40"/>
    <mergeCell ref="V39:V40"/>
    <mergeCell ref="W39:W40"/>
    <mergeCell ref="X39:X40"/>
    <mergeCell ref="Y39:Y40"/>
    <mergeCell ref="W37:W38"/>
    <mergeCell ref="L31:L32"/>
    <mergeCell ref="O35:O36"/>
    <mergeCell ref="Y31:Y32"/>
    <mergeCell ref="U31:U32"/>
    <mergeCell ref="V35:V36"/>
    <mergeCell ref="V31:V32"/>
    <mergeCell ref="N41:N42"/>
    <mergeCell ref="O41:O42"/>
    <mergeCell ref="N35:N36"/>
    <mergeCell ref="P35:P36"/>
    <mergeCell ref="Q35:Q36"/>
    <mergeCell ref="S37:S38"/>
    <mergeCell ref="M41:M42"/>
  </mergeCells>
  <phoneticPr fontId="15"/>
  <conditionalFormatting sqref="D17:E136">
    <cfRule type="expression" dxfId="63" priority="27">
      <formula>$C18="オ"</formula>
    </cfRule>
    <cfRule type="expression" dxfId="62" priority="28">
      <formula>$I17="〇"</formula>
    </cfRule>
  </conditionalFormatting>
  <conditionalFormatting sqref="L17:M136">
    <cfRule type="expression" dxfId="61" priority="17">
      <formula>$K18="オ"</formula>
    </cfRule>
    <cfRule type="expression" dxfId="60" priority="18">
      <formula>$Q17="〇"</formula>
    </cfRule>
  </conditionalFormatting>
  <conditionalFormatting sqref="M1">
    <cfRule type="containsText" dxfId="59" priority="63" operator="containsText" text="採択">
      <formula>NOT(ISERROR(SEARCH("採択",M1)))</formula>
    </cfRule>
  </conditionalFormatting>
  <conditionalFormatting sqref="U17:V31">
    <cfRule type="expression" dxfId="58" priority="13">
      <formula>$T18="オ"</formula>
    </cfRule>
  </conditionalFormatting>
  <conditionalFormatting sqref="U17:V136">
    <cfRule type="expression" dxfId="57" priority="2">
      <formula>$Z17="〇"</formula>
    </cfRule>
  </conditionalFormatting>
  <conditionalFormatting sqref="U32:V32">
    <cfRule type="expression" dxfId="56" priority="88">
      <formula>$T35="オ"</formula>
    </cfRule>
  </conditionalFormatting>
  <conditionalFormatting sqref="U33:V51">
    <cfRule type="expression" dxfId="55" priority="1">
      <formula>$T34="オ"</formula>
    </cfRule>
  </conditionalFormatting>
  <conditionalFormatting sqref="U52:V52">
    <cfRule type="expression" dxfId="54" priority="94">
      <formula>#REF!="オ"</formula>
    </cfRule>
  </conditionalFormatting>
  <conditionalFormatting sqref="U53:V136">
    <cfRule type="expression" dxfId="53" priority="41">
      <formula>$T54="オ"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Q43:Q136 Z53:Z136</xm:sqref>
        </x14:dataValidation>
        <x14:dataValidation type="list" allowBlank="1" showInputMessage="1" showErrorMessage="1" xr:uid="{00000000-0002-0000-0000-000003000000}">
          <x14:formula1>
            <xm:f>Sheet2!$A$2:$A$4</xm:f>
          </x14:formula1>
          <xm:sqref>T130 T132 T134 T84 T128 T126 T124 T122 T120 T118 T116 T114 T112 C44 C46 C48 C50 C52 C54 C56 C58 C60 C62 C64 C66 C68 C70 C72 C74 C76 C78 C80 C82 C84 C86 C88 C90 C92 C94 C96 C98 C100 C102 C104 C106 C108 C110 C112 C114 C116 C118 C120 C122 C124 C126 C128 C130 C132 C134 C136 T136 T108 T106 T104 T102 T100 T98 T96 T94 T92 T90 T88 T86 K44 K46 K48 K50 K52 K54 K56 K58 K60 K62 K64 K66 K68 K70 K72 K74 K76 K78 K80 K82 K84 K86 K88 K90 K92 K94 K96 K98 K100 K102 K104 K106 K108 K110 K112 K114 K116 K118 K120 K122 K124 K126 K128 K130 K132 K134 K136 T110 T82 T80 T78 T76 T74 T72 T70 T68 T66 T64 T62 T60 T58 T56 T54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7860</v>
      </c>
      <c r="L5" s="57" t="s">
        <v>630</v>
      </c>
      <c r="M5" s="57" t="s">
        <v>7861</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7862</v>
      </c>
      <c r="K6" s="75" t="s">
        <v>7863</v>
      </c>
      <c r="L6" s="75" t="s">
        <v>7864</v>
      </c>
      <c r="M6" s="75" t="s">
        <v>7865</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7866</v>
      </c>
      <c r="L7" s="92" t="s">
        <v>1123</v>
      </c>
      <c r="M7" s="92" t="s">
        <v>7867</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7868</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7869</v>
      </c>
      <c r="K11" s="142" t="s">
        <v>7870</v>
      </c>
      <c r="L11" s="142" t="s">
        <v>7871</v>
      </c>
      <c r="M11" s="142" t="s">
        <v>7872</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7873</v>
      </c>
      <c r="K13" s="142" t="s">
        <v>7874</v>
      </c>
      <c r="L13" s="142" t="s">
        <v>7875</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7876</v>
      </c>
      <c r="K14" s="142" t="s">
        <v>7877</v>
      </c>
      <c r="L14" s="142" t="s">
        <v>7878</v>
      </c>
      <c r="M14" s="142" t="s">
        <v>7879</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7880</v>
      </c>
      <c r="K16" s="142" t="s">
        <v>7881</v>
      </c>
      <c r="L16" s="142" t="s">
        <v>7882</v>
      </c>
      <c r="M16" s="142" t="s">
        <v>7883</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F19" sqref="F19"/>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堺支援学校</v>
      </c>
      <c r="B2" s="286" t="str">
        <f>'様式4・小学部（低）'!W3</f>
        <v>小学部（低）</v>
      </c>
      <c r="C2" s="287">
        <f>集計用!F2</f>
        <v>22</v>
      </c>
      <c r="D2" s="287">
        <f>集計用!G2</f>
        <v>0</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85" zoomScaleNormal="85" workbookViewId="0">
      <selection activeCell="F19" sqref="F19"/>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ア</v>
      </c>
      <c r="C3" s="286" t="str">
        <f>'様式4・小学部（低）'!E17</f>
        <v>こくご一上　かざぐるま
こくご一下　ともだち</v>
      </c>
      <c r="E3" s="286" t="s">
        <v>7648</v>
      </c>
      <c r="F3" s="286" t="str" cm="1">
        <f t="array" ref="F3:F26">IFERROR(_xlfn._xlws.FILTER($C$3:$C$182,($B$3:$B$182=F1)*($D$3:$D$182&lt;&gt;"〇")),"")</f>
        <v>こくご一上　かざぐるま
こくご一下　ともだち</v>
      </c>
      <c r="G3" s="286" t="str" cm="1">
        <f t="array" ref="G3">IFERROR(_xlfn._xlws.FILTER($C$3:$C$182,($B$3:$B$182=G1)*($D$3:$D$182&lt;&gt;"〇")),"")</f>
        <v/>
      </c>
      <c r="H3" s="286" t="str" cm="1">
        <f t="array" ref="H3:H18">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新編　あたらしい　しょしゃ　一</v>
      </c>
      <c r="E4" s="286" t="s">
        <v>7648</v>
      </c>
      <c r="F4" s="286" t="str">
        <v>新編　あたらしい　しょしゃ　一</v>
      </c>
      <c r="H4" s="286" t="str">
        <v>0.1.2.えほんおおきい　ちいさい</v>
      </c>
    </row>
    <row r="5" spans="1:10" x14ac:dyDescent="0.45">
      <c r="A5" s="286" t="s">
        <v>2026</v>
      </c>
      <c r="B5" s="286" t="str">
        <f>'様式4・小学部（低）'!C22</f>
        <v>ア</v>
      </c>
      <c r="C5" s="286" t="str">
        <f>'様式4・小学部（低）'!E21</f>
        <v>しょうがく　さんすう１①
しょうがく　さんすう１②</v>
      </c>
      <c r="E5" s="286" t="s">
        <v>7648</v>
      </c>
      <c r="F5" s="286" t="str">
        <v>しょうがく　さんすう１①
しょうがく　さんすう１②</v>
      </c>
      <c r="H5" s="286" t="str">
        <v>木村裕一・しかけ
（１２）げんきにごあいさつ</v>
      </c>
    </row>
    <row r="6" spans="1:10" x14ac:dyDescent="0.45">
      <c r="A6" s="286" t="s">
        <v>2029</v>
      </c>
      <c r="B6" s="286" t="str">
        <f>'様式4・小学部（低）'!C24</f>
        <v>ア</v>
      </c>
      <c r="C6" s="286" t="str">
        <f>'様式4・小学部（低）'!E23</f>
        <v>せいかつ上 みんな なかよし
せいかつ下 なかよし ひろがれ</v>
      </c>
      <c r="E6" s="286" t="s">
        <v>7648</v>
      </c>
      <c r="F6" s="286" t="str">
        <v>せいかつ上 みんな なかよし
せいかつ下 なかよし ひろがれ</v>
      </c>
      <c r="H6" s="286" t="str">
        <v>わらべうたで
あそびましょ！</v>
      </c>
    </row>
    <row r="7" spans="1:10" x14ac:dyDescent="0.45">
      <c r="A7" s="286" t="s">
        <v>2032</v>
      </c>
      <c r="B7" s="286" t="str">
        <f>'様式4・小学部（低）'!C26</f>
        <v>ア</v>
      </c>
      <c r="C7" s="286" t="str">
        <f>'様式4・小学部（低）'!E25</f>
        <v>小学生のおんがく　１</v>
      </c>
      <c r="E7" s="286" t="s">
        <v>7648</v>
      </c>
      <c r="F7" s="286" t="str">
        <v>小学生のおんがく　１</v>
      </c>
      <c r="H7" s="286" t="str">
        <v>あそびの絵本えのぐあそび</v>
      </c>
    </row>
    <row r="8" spans="1:10" x14ac:dyDescent="0.45">
      <c r="A8" s="286" t="s">
        <v>2035</v>
      </c>
      <c r="B8" s="286" t="str">
        <f>'様式4・小学部（低）'!C28</f>
        <v>ア</v>
      </c>
      <c r="C8" s="286" t="str">
        <f>'様式4・小学部（低）'!E27</f>
        <v>ずがこうさく１・２上　まるごと　たのしもう
ずがこうさく１・２下　まるごと　たのしもう</v>
      </c>
      <c r="E8" s="286" t="s">
        <v>7648</v>
      </c>
      <c r="F8" s="286" t="str">
        <v>ずがこうさく１・２上　まるごと　たのしもう
ずがこうさく１・２下　まるごと　たのしもう</v>
      </c>
      <c r="H8" s="286" t="str">
        <v>あかちゃんの
あそびえほん（10）おきがえあそび</v>
      </c>
    </row>
    <row r="9" spans="1:10" x14ac:dyDescent="0.45">
      <c r="A9" s="286" t="s">
        <v>2038</v>
      </c>
      <c r="B9" s="286" t="str">
        <f>'様式4・小学部（低）'!C30</f>
        <v>ア</v>
      </c>
      <c r="C9" s="286" t="str">
        <f>'様式4・小学部（低）'!E29</f>
        <v>どうとく　１　きみが いちばん ひかるとき</v>
      </c>
      <c r="E9" s="286" t="s">
        <v>7648</v>
      </c>
      <c r="F9" s="286" t="str">
        <v>どうとく　１　きみが いちばん ひかるとき</v>
      </c>
      <c r="H9" s="286" t="str">
        <v>こどものとも絵本ぞうくんのさんぽ</v>
      </c>
    </row>
    <row r="10" spans="1:10" x14ac:dyDescent="0.45">
      <c r="A10" s="286" t="s">
        <v>2041</v>
      </c>
      <c r="B10" s="286" t="str">
        <f>'様式4・小学部（低）'!C32</f>
        <v>ウ</v>
      </c>
      <c r="C10" s="286" t="str">
        <f>'様式4・小学部（低）'!E31</f>
        <v>エリック・カールの絵本はらぺこあおむし</v>
      </c>
      <c r="E10" s="286" t="s">
        <v>7648</v>
      </c>
      <c r="F10" s="286" t="str">
        <v>こくご二上　たんぽぽ
こくご二下　赤とんぼ</v>
      </c>
      <c r="H10" s="286" t="str">
        <v>くまたんのはじめてシリーズおいしいおいしい
１・２・３</v>
      </c>
    </row>
    <row r="11" spans="1:10" x14ac:dyDescent="0.45">
      <c r="A11" s="286" t="s">
        <v>2044</v>
      </c>
      <c r="B11" s="286" t="str">
        <f>'様式4・小学部（低）'!C34</f>
        <v>ウ</v>
      </c>
      <c r="C11" s="286" t="str">
        <f>'様式4・小学部（低）'!E33</f>
        <v>0.1.2.えほんおおきい　ちいさい</v>
      </c>
      <c r="E11" s="286" t="s">
        <v>7648</v>
      </c>
      <c r="F11" s="286" t="str">
        <v>新編　新しい　しょしゃ　二</v>
      </c>
      <c r="H11" s="286" t="str">
        <v>たのしいてあそびうたえほん</v>
      </c>
    </row>
    <row r="12" spans="1:10" x14ac:dyDescent="0.45">
      <c r="A12" s="286" t="s">
        <v>2047</v>
      </c>
      <c r="B12" s="286" t="str">
        <f>'様式4・小学部（低）'!C36</f>
        <v>ウ</v>
      </c>
      <c r="C12" s="286" t="str">
        <f>'様式4・小学部（低）'!E35</f>
        <v>木村裕一・しかけ
（１２）げんきにごあいさつ</v>
      </c>
      <c r="E12" s="286" t="s">
        <v>7648</v>
      </c>
      <c r="F12" s="286" t="str">
        <v>小学算数２上
小学算数２下</v>
      </c>
      <c r="H12" s="286" t="str">
        <v>ぐりとぐらの絵本ぐりとぐらの１ねんかん</v>
      </c>
    </row>
    <row r="13" spans="1:10" x14ac:dyDescent="0.45">
      <c r="A13" s="286" t="s">
        <v>2050</v>
      </c>
      <c r="B13" s="286" t="str">
        <f>'様式4・小学部（低）'!C38</f>
        <v>ウ</v>
      </c>
      <c r="C13" s="286" t="str">
        <f>'様式4・小学部（低）'!E37</f>
        <v>わらべうたで
あそびましょ！</v>
      </c>
      <c r="E13" s="286" t="s">
        <v>7648</v>
      </c>
      <c r="F13" s="286" t="str">
        <v>小学生の音楽　２</v>
      </c>
      <c r="H13" s="286" t="str">
        <v>しかけ絵本の本棚コロちゃんはどこ？</v>
      </c>
    </row>
    <row r="14" spans="1:10" x14ac:dyDescent="0.45">
      <c r="A14" s="286" t="s">
        <v>2053</v>
      </c>
      <c r="B14" s="286" t="str">
        <f>'様式4・小学部（低）'!C40</f>
        <v>ウ</v>
      </c>
      <c r="C14" s="286" t="str">
        <f>'様式4・小学部（低）'!E39</f>
        <v>あそびの絵本えのぐあそび</v>
      </c>
      <c r="E14" s="286" t="s">
        <v>7648</v>
      </c>
      <c r="F14" s="286" t="str">
        <v>どうとく　２　きみが いちばん ひかるとき</v>
      </c>
      <c r="H14" s="286" t="str">
        <v>ぶうとぴょんのえほんおんなじおんなじ</v>
      </c>
    </row>
    <row r="15" spans="1:10" x14ac:dyDescent="0.45">
      <c r="A15" s="286" t="s">
        <v>2056</v>
      </c>
      <c r="B15" s="286" t="str">
        <f>'様式4・小学部（低）'!C42</f>
        <v>ウ</v>
      </c>
      <c r="C15" s="286" t="str">
        <f>'様式4・小学部（低）'!E41</f>
        <v>あかちゃんの
あそびえほん（10）おきがえあそび</v>
      </c>
      <c r="E15" s="286" t="s">
        <v>7648</v>
      </c>
      <c r="F15" s="286" t="str">
        <v>国語三上　わかば
国語三下　あおぞら</v>
      </c>
      <c r="H15" s="286" t="str">
        <v>かばくん くらしのえほん１かばくんのいちにち</v>
      </c>
    </row>
    <row r="16" spans="1:10" x14ac:dyDescent="0.45">
      <c r="A16" s="286" t="s">
        <v>2059</v>
      </c>
      <c r="B16" s="286">
        <f>'様式4・小学部（低）'!C44</f>
        <v>0</v>
      </c>
      <c r="C16" s="286" t="str">
        <f>'様式4・小学部（低）'!E43</f>
        <v/>
      </c>
      <c r="E16" s="286" t="s">
        <v>7648</v>
      </c>
      <c r="F16" s="286" t="str">
        <v>新編　新しい書写　三</v>
      </c>
      <c r="H16" s="286" t="str">
        <v>たにぞうの
元気がイチバン！あそびうた</v>
      </c>
    </row>
    <row r="17" spans="1:8" x14ac:dyDescent="0.45">
      <c r="A17" s="286" t="s">
        <v>2062</v>
      </c>
      <c r="B17" s="286">
        <f>'様式4・小学部（低）'!C46</f>
        <v>0</v>
      </c>
      <c r="C17" s="286" t="str">
        <f>'様式4・小学部（低）'!E45</f>
        <v/>
      </c>
      <c r="E17" s="286" t="s">
        <v>7648</v>
      </c>
      <c r="F17" s="286" t="str">
        <v>小学社会　３年</v>
      </c>
      <c r="H17" s="286" t="str">
        <v>かがくのとも絵本しんぶんしでつくろう</v>
      </c>
    </row>
    <row r="18" spans="1:8" x14ac:dyDescent="0.45">
      <c r="A18" s="286" t="s">
        <v>2065</v>
      </c>
      <c r="B18" s="286">
        <f>'様式4・小学部（低）'!C48</f>
        <v>0</v>
      </c>
      <c r="C18" s="286" t="str">
        <f>'様式4・小学部（低）'!E47</f>
        <v/>
      </c>
      <c r="E18" s="286" t="s">
        <v>7648</v>
      </c>
      <c r="F18" s="286" t="str">
        <v xml:space="preserve">楽しく学ぶ　小学生の地図帳　３・４・５・６年
</v>
      </c>
      <c r="H18" s="286" t="str">
        <v>おてつだいの絵本</v>
      </c>
    </row>
    <row r="19" spans="1:8" x14ac:dyDescent="0.45">
      <c r="A19" s="286" t="s">
        <v>2066</v>
      </c>
      <c r="B19" s="286">
        <f>'様式4・小学部（低）'!C50</f>
        <v>0</v>
      </c>
      <c r="C19" s="286" t="str">
        <f>'様式4・小学部（低）'!E49</f>
        <v/>
      </c>
      <c r="E19" s="286" t="s">
        <v>7648</v>
      </c>
      <c r="F19" s="286" t="str">
        <v>小学算数３上
小学算数３下</v>
      </c>
    </row>
    <row r="20" spans="1:8" x14ac:dyDescent="0.45">
      <c r="A20" s="286" t="s">
        <v>2067</v>
      </c>
      <c r="B20" s="286">
        <f>'様式4・小学部（低）'!C52</f>
        <v>0</v>
      </c>
      <c r="C20" s="286" t="str">
        <f>'様式4・小学部（低）'!E51</f>
        <v/>
      </c>
      <c r="E20" s="286" t="s">
        <v>7648</v>
      </c>
      <c r="F20" s="286" t="str">
        <v>わくわく理科　３</v>
      </c>
    </row>
    <row r="21" spans="1:8" x14ac:dyDescent="0.45">
      <c r="A21" s="286" t="s">
        <v>2068</v>
      </c>
      <c r="B21" s="286">
        <f>'様式4・小学部（低）'!C54</f>
        <v>0</v>
      </c>
      <c r="C21" s="286" t="str">
        <f>'様式4・小学部（低）'!E53</f>
        <v/>
      </c>
      <c r="E21" s="286" t="s">
        <v>7648</v>
      </c>
      <c r="F21" s="286" t="str">
        <v>小学生の音楽　３</v>
      </c>
    </row>
    <row r="22" spans="1:8" x14ac:dyDescent="0.45">
      <c r="A22" s="286" t="s">
        <v>2069</v>
      </c>
      <c r="B22" s="286">
        <f>'様式4・小学部（低）'!C56</f>
        <v>0</v>
      </c>
      <c r="C22" s="286" t="str">
        <f>'様式4・小学部（低）'!E55</f>
        <v/>
      </c>
      <c r="E22" s="286" t="s">
        <v>7648</v>
      </c>
      <c r="F22" s="286" t="str">
        <v>図画工作３・４上　ためす　見つける
図画工作３・４下　ためす　見つける</v>
      </c>
    </row>
    <row r="23" spans="1:8" x14ac:dyDescent="0.45">
      <c r="A23" s="286" t="s">
        <v>2070</v>
      </c>
      <c r="B23" s="286">
        <f>'様式4・小学部（低）'!C58</f>
        <v>0</v>
      </c>
      <c r="C23" s="286" t="str">
        <f>'様式4・小学部（低）'!E57</f>
        <v/>
      </c>
      <c r="E23" s="286" t="s">
        <v>7648</v>
      </c>
      <c r="F23" s="286" t="str">
        <v>新版 たのしいほけん３・４年</v>
      </c>
    </row>
    <row r="24" spans="1:8" x14ac:dyDescent="0.45">
      <c r="A24" s="286" t="s">
        <v>2071</v>
      </c>
      <c r="B24" s="286">
        <f>'様式4・小学部（低）'!C60</f>
        <v>0</v>
      </c>
      <c r="C24" s="286" t="str">
        <f>'様式4・小学部（低）'!E59</f>
        <v/>
      </c>
      <c r="E24" s="286" t="s">
        <v>7648</v>
      </c>
      <c r="F24" s="286" t="str">
        <v>どうとく　３　きみが いちばん ひかるとき</v>
      </c>
    </row>
    <row r="25" spans="1:8" x14ac:dyDescent="0.45">
      <c r="A25" s="286" t="s">
        <v>2072</v>
      </c>
      <c r="B25" s="286">
        <f>'様式4・小学部（低）'!C62</f>
        <v>0</v>
      </c>
      <c r="C25" s="286" t="str">
        <f>'様式4・小学部（低）'!E61</f>
        <v/>
      </c>
      <c r="E25" s="286" t="s">
        <v>7648</v>
      </c>
      <c r="F25" s="286" t="str">
        <v>こくご一上　かざぐるま
こくご一下　ともだち</v>
      </c>
    </row>
    <row r="26" spans="1:8" x14ac:dyDescent="0.45">
      <c r="A26" s="286" t="s">
        <v>2073</v>
      </c>
      <c r="B26" s="286">
        <f>'様式4・小学部（低）'!C64</f>
        <v>0</v>
      </c>
      <c r="C26" s="286" t="str">
        <f>'様式4・小学部（低）'!E63</f>
        <v/>
      </c>
      <c r="E26" s="286" t="s">
        <v>7648</v>
      </c>
      <c r="F26" s="286" t="str">
        <v>しょうがく　さんすう１①
しょうがく　さんすう１②</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こくご二上　たんぽぽ
こくご二下　赤とんぼ</v>
      </c>
      <c r="D63" s="286">
        <f>'様式4・小学部（低）'!Q17</f>
        <v>0</v>
      </c>
      <c r="E63" s="286" t="s">
        <v>7648</v>
      </c>
    </row>
    <row r="64" spans="1:5" x14ac:dyDescent="0.45">
      <c r="A64" s="286" t="s">
        <v>2024</v>
      </c>
      <c r="B64" s="286" t="str">
        <f>'様式4・小学部（低）'!K20</f>
        <v>ア</v>
      </c>
      <c r="C64" s="286" t="str">
        <f>'様式4・小学部（低）'!M19</f>
        <v>新編　新しい　しょしゃ　二</v>
      </c>
      <c r="D64" s="286">
        <f>'様式4・小学部（低）'!Q19</f>
        <v>0</v>
      </c>
      <c r="E64" s="286" t="s">
        <v>7648</v>
      </c>
    </row>
    <row r="65" spans="1:5" x14ac:dyDescent="0.45">
      <c r="A65" s="286" t="s">
        <v>2027</v>
      </c>
      <c r="B65" s="286" t="str">
        <f>'様式4・小学部（低）'!K22</f>
        <v>ア</v>
      </c>
      <c r="C65" s="286" t="str">
        <f>'様式4・小学部（低）'!M21</f>
        <v>小学算数２上
小学算数２下</v>
      </c>
      <c r="D65" s="286">
        <f>'様式4・小学部（低）'!Q21</f>
        <v>0</v>
      </c>
      <c r="E65" s="286" t="s">
        <v>7648</v>
      </c>
    </row>
    <row r="66" spans="1:5" x14ac:dyDescent="0.45">
      <c r="A66" s="286" t="s">
        <v>2030</v>
      </c>
      <c r="B66" s="286" t="str">
        <f>'様式4・小学部（低）'!K24</f>
        <v>ア</v>
      </c>
      <c r="C66" s="286" t="str">
        <f>'様式4・小学部（低）'!M23</f>
        <v>せいかつ上 みんな なかよし
せいかつ下 なかよし ひろがれ</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まるごと　たのしもう
ずがこうさく１・２下　まるごと　たのしもう</v>
      </c>
      <c r="D68" s="286" t="str">
        <f>'様式4・小学部（低）'!Q27</f>
        <v>〇</v>
      </c>
      <c r="E68" s="286" t="s">
        <v>7648</v>
      </c>
    </row>
    <row r="69" spans="1:5" x14ac:dyDescent="0.45">
      <c r="A69" s="286" t="s">
        <v>2039</v>
      </c>
      <c r="B69" s="286" t="str">
        <f>'様式4・小学部（低）'!K30</f>
        <v>ア</v>
      </c>
      <c r="C69" s="286" t="str">
        <f>'様式4・小学部（低）'!M29</f>
        <v>どうとく　２　きみが いちばん ひかるとき</v>
      </c>
      <c r="D69" s="286">
        <f>'様式4・小学部（低）'!Q29</f>
        <v>0</v>
      </c>
      <c r="E69" s="286" t="s">
        <v>7648</v>
      </c>
    </row>
    <row r="70" spans="1:5" x14ac:dyDescent="0.45">
      <c r="A70" s="286" t="s">
        <v>2042</v>
      </c>
      <c r="B70" s="286" t="str">
        <f>'様式4・小学部（低）'!K32</f>
        <v>ウ</v>
      </c>
      <c r="C70" s="286" t="str">
        <f>'様式4・小学部（低）'!M31</f>
        <v>こどものとも絵本ぞうくんのさんぽ</v>
      </c>
      <c r="D70" s="286">
        <f>'様式4・小学部（低）'!Q31</f>
        <v>0</v>
      </c>
      <c r="E70" s="286" t="s">
        <v>7648</v>
      </c>
    </row>
    <row r="71" spans="1:5" x14ac:dyDescent="0.45">
      <c r="A71" s="286" t="s">
        <v>2045</v>
      </c>
      <c r="B71" s="286" t="str">
        <f>'様式4・小学部（低）'!K34</f>
        <v>ウ</v>
      </c>
      <c r="C71" s="286" t="str">
        <f>'様式4・小学部（低）'!M33</f>
        <v>くまたんのはじめてシリーズおいしいおいしい
１・２・３</v>
      </c>
      <c r="D71" s="286">
        <f>'様式4・小学部（低）'!Q33</f>
        <v>0</v>
      </c>
      <c r="E71" s="286" t="s">
        <v>7648</v>
      </c>
    </row>
    <row r="72" spans="1:5" x14ac:dyDescent="0.45">
      <c r="A72" s="286" t="s">
        <v>2048</v>
      </c>
      <c r="B72" s="286" t="str">
        <f>'様式4・小学部（低）'!K36</f>
        <v>ウ</v>
      </c>
      <c r="C72" s="286" t="str">
        <f>'様式4・小学部（低）'!M35</f>
        <v>木村裕一・しかけ
（１２）げんきにごあいさつ</v>
      </c>
      <c r="D72" s="286" t="str">
        <f>'様式4・小学部（低）'!Q35</f>
        <v>〇</v>
      </c>
      <c r="E72" s="286" t="s">
        <v>7648</v>
      </c>
    </row>
    <row r="73" spans="1:5" x14ac:dyDescent="0.45">
      <c r="A73" s="286" t="s">
        <v>2051</v>
      </c>
      <c r="B73" s="286" t="str">
        <f>'様式4・小学部（低）'!K38</f>
        <v>ウ</v>
      </c>
      <c r="C73" s="286" t="str">
        <f>'様式4・小学部（低）'!M37</f>
        <v>たのしいてあそびうたえほん</v>
      </c>
      <c r="D73" s="286">
        <f>'様式4・小学部（低）'!Q37</f>
        <v>0</v>
      </c>
      <c r="E73" s="286" t="s">
        <v>7648</v>
      </c>
    </row>
    <row r="74" spans="1:5" x14ac:dyDescent="0.45">
      <c r="A74" s="286" t="s">
        <v>2054</v>
      </c>
      <c r="B74" s="286" t="str">
        <f>'様式4・小学部（低）'!K40</f>
        <v>ウ</v>
      </c>
      <c r="C74" s="286" t="str">
        <f>'様式4・小学部（低）'!M39</f>
        <v>あそびの絵本えのぐあそび</v>
      </c>
      <c r="D74" s="286" t="str">
        <f>'様式4・小学部（低）'!Q39</f>
        <v>〇</v>
      </c>
      <c r="E74" s="286" t="s">
        <v>7648</v>
      </c>
    </row>
    <row r="75" spans="1:5" x14ac:dyDescent="0.45">
      <c r="A75" s="286" t="s">
        <v>2057</v>
      </c>
      <c r="B75" s="286" t="str">
        <f>'様式4・小学部（低）'!K42</f>
        <v>ウ</v>
      </c>
      <c r="C75" s="286" t="str">
        <f>'様式4・小学部（低）'!M41</f>
        <v>ぐりとぐらの絵本ぐりとぐらの１ねんかん</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国語三上　わかば
国語三下　あおぞら</v>
      </c>
      <c r="D123" s="286">
        <f>'様式4・小学部（低）'!Z17</f>
        <v>0</v>
      </c>
    </row>
    <row r="124" spans="1:5" x14ac:dyDescent="0.45">
      <c r="A124" s="286" t="s">
        <v>2025</v>
      </c>
      <c r="B124" s="286" t="str">
        <f>'様式4・小学部（低）'!T20</f>
        <v>ア</v>
      </c>
      <c r="C124" s="286" t="str">
        <f>'様式4・小学部（低）'!V19</f>
        <v>新編　新しい書写　三</v>
      </c>
      <c r="D124" s="286">
        <f>'様式4・小学部（低）'!Z19</f>
        <v>0</v>
      </c>
    </row>
    <row r="125" spans="1:5" x14ac:dyDescent="0.45">
      <c r="A125" s="286" t="s">
        <v>2028</v>
      </c>
      <c r="B125" s="286" t="str">
        <f>'様式4・小学部（低）'!T22</f>
        <v>ア</v>
      </c>
      <c r="C125" s="286" t="str">
        <f>'様式4・小学部（低）'!V21</f>
        <v>小学社会　３年</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小学算数３上
小学算数３下</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ためす　見つける
図画工作３・４下　ためす　見つける</v>
      </c>
      <c r="D130" s="286">
        <f>'様式4・小学部（低）'!Z31</f>
        <v>0</v>
      </c>
    </row>
    <row r="131" spans="1:4" x14ac:dyDescent="0.45">
      <c r="A131" s="286" t="s">
        <v>2046</v>
      </c>
      <c r="B131" s="286" t="str">
        <f>'様式4・小学部（低）'!T34</f>
        <v>ア</v>
      </c>
      <c r="C131" s="286" t="str">
        <f>'様式4・小学部（低）'!V33</f>
        <v>新版 たのしいほけん３・４年</v>
      </c>
      <c r="D131" s="286">
        <f>'様式4・小学部（低）'!Z33</f>
        <v>0</v>
      </c>
    </row>
    <row r="132" spans="1:4" x14ac:dyDescent="0.45">
      <c r="A132" s="286" t="s">
        <v>2049</v>
      </c>
      <c r="B132" s="286" t="str">
        <f>'様式4・小学部（低）'!T36</f>
        <v>ア</v>
      </c>
      <c r="C132" s="286" t="str">
        <f>'様式4・小学部（低）'!V35</f>
        <v>どうとく　３　きみが いちばん ひかるとき</v>
      </c>
      <c r="D132" s="286">
        <f>'様式4・小学部（低）'!Z35</f>
        <v>0</v>
      </c>
    </row>
    <row r="133" spans="1:4" x14ac:dyDescent="0.45">
      <c r="A133" s="286" t="s">
        <v>2052</v>
      </c>
      <c r="B133" s="286" t="str">
        <f>'様式4・小学部（低）'!T38</f>
        <v>ア</v>
      </c>
      <c r="C133" s="286" t="str">
        <f>'様式4・小学部（低）'!V37</f>
        <v>こくご一上　かざぐるま
こくご一下　ともだち</v>
      </c>
      <c r="D133" s="286">
        <f>'様式4・小学部（低）'!Z37</f>
        <v>0</v>
      </c>
    </row>
    <row r="134" spans="1:4" x14ac:dyDescent="0.45">
      <c r="A134" s="286" t="s">
        <v>2055</v>
      </c>
      <c r="B134" s="286" t="str">
        <f>'様式4・小学部（低）'!T40</f>
        <v>ア</v>
      </c>
      <c r="C134" s="286" t="str">
        <f>'様式4・小学部（低）'!V39</f>
        <v>しょうがく　さんすう１①
しょうがく　さんすう１②</v>
      </c>
      <c r="D134" s="286">
        <f>'様式4・小学部（低）'!Z39</f>
        <v>0</v>
      </c>
    </row>
    <row r="135" spans="1:4" x14ac:dyDescent="0.45">
      <c r="A135" s="286" t="s">
        <v>2058</v>
      </c>
      <c r="B135" s="286" t="str">
        <f>'様式4・小学部（低）'!T42</f>
        <v>ウ</v>
      </c>
      <c r="C135" s="286" t="str">
        <f>'様式4・小学部（低）'!V41</f>
        <v>しかけ絵本の本棚コロちゃんはどこ？</v>
      </c>
      <c r="D135" s="286">
        <f>'様式4・小学部（低）'!Z41</f>
        <v>0</v>
      </c>
    </row>
    <row r="136" spans="1:4" x14ac:dyDescent="0.45">
      <c r="A136" s="286" t="s">
        <v>2061</v>
      </c>
      <c r="B136" s="286" t="str">
        <f>'様式4・小学部（低）'!T44</f>
        <v>ウ</v>
      </c>
      <c r="C136" s="286" t="str">
        <f>'様式4・小学部（低）'!V43</f>
        <v>ぶうとぴょんのえほんおんなじおんなじ</v>
      </c>
      <c r="D136" s="286">
        <f>'様式4・小学部（低）'!Z43</f>
        <v>0</v>
      </c>
    </row>
    <row r="137" spans="1:4" x14ac:dyDescent="0.45">
      <c r="A137" s="286" t="s">
        <v>2064</v>
      </c>
      <c r="B137" s="286" t="str">
        <f>'様式4・小学部（低）'!T46</f>
        <v>ウ</v>
      </c>
      <c r="C137" s="286" t="str">
        <f>'様式4・小学部（低）'!V45</f>
        <v>かばくん くらしのえほん１かばくんのいちにち</v>
      </c>
      <c r="D137" s="286">
        <f>'様式4・小学部（低）'!Z45</f>
        <v>0</v>
      </c>
    </row>
    <row r="138" spans="1:4" x14ac:dyDescent="0.45">
      <c r="A138" s="286" t="s">
        <v>1970</v>
      </c>
      <c r="B138" s="286" t="str">
        <f>'様式4・小学部（低）'!T48</f>
        <v>ウ</v>
      </c>
      <c r="C138" s="286" t="str">
        <f>'様式4・小学部（低）'!V47</f>
        <v>たにぞうの
元気がイチバン！あそびうた</v>
      </c>
      <c r="D138" s="286">
        <f>'様式4・小学部（低）'!Z47</f>
        <v>0</v>
      </c>
    </row>
    <row r="139" spans="1:4" x14ac:dyDescent="0.45">
      <c r="A139" s="286" t="s">
        <v>1971</v>
      </c>
      <c r="B139" s="286" t="str">
        <f>'様式4・小学部（低）'!T50</f>
        <v>ウ</v>
      </c>
      <c r="C139" s="286" t="str">
        <f>'様式4・小学部（低）'!V49</f>
        <v>かがくのとも絵本しんぶんしでつくろう</v>
      </c>
      <c r="D139" s="286">
        <f>'様式4・小学部（低）'!Z49</f>
        <v>0</v>
      </c>
    </row>
    <row r="140" spans="1:4" x14ac:dyDescent="0.45">
      <c r="A140" s="286" t="s">
        <v>1972</v>
      </c>
      <c r="B140" s="286" t="str">
        <f>'様式4・小学部（低）'!T52</f>
        <v>ウ</v>
      </c>
      <c r="C140" s="286" t="str">
        <f>'様式4・小学部（低）'!V51</f>
        <v>おてつだいの絵本</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6" zoomScale="85" zoomScaleNormal="100" zoomScaleSheetLayoutView="85" workbookViewId="0">
      <selection activeCell="F19" sqref="F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4" t="str">
        <f>'様式4・小学部（低）'!W3</f>
        <v>小学部（低）</v>
      </c>
      <c r="B1" s="385"/>
      <c r="C1" s="386" t="s">
        <v>5528</v>
      </c>
      <c r="D1" s="387"/>
      <c r="E1" s="157"/>
      <c r="F1" s="388"/>
      <c r="G1" s="388"/>
      <c r="H1" s="388"/>
      <c r="I1" s="388"/>
    </row>
    <row r="2" spans="1:9" ht="29.25" customHeight="1" x14ac:dyDescent="0.45">
      <c r="A2" s="389" t="str">
        <f>'様式4・小学部（低）'!F1&amp;"図書選定理由一覧表（支援学校用）"</f>
        <v>令和８年度使用教科用図書図書選定理由一覧表（支援学校用）</v>
      </c>
      <c r="B2" s="389"/>
      <c r="C2" s="389"/>
      <c r="D2" s="389"/>
      <c r="E2" s="389"/>
      <c r="F2" s="389"/>
      <c r="G2" s="389"/>
      <c r="H2" s="389"/>
      <c r="I2" s="389"/>
    </row>
    <row r="3" spans="1:9" s="1" customFormat="1" ht="22.5" customHeight="1" x14ac:dyDescent="0.2">
      <c r="A3" s="283"/>
      <c r="B3" s="283"/>
      <c r="C3" s="283"/>
      <c r="E3" s="284"/>
      <c r="F3" s="390" t="str">
        <f>"学校名　　　大阪府立"&amp;'様式4・小学部（低）'!V3&amp;"　　　"&amp;'様式4・小学部（低）'!W3</f>
        <v>学校名　　　大阪府立堺支援学校　　　小学部（低）</v>
      </c>
      <c r="G3" s="390"/>
      <c r="H3" s="390"/>
      <c r="I3" s="390"/>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8" t="s">
        <v>2017</v>
      </c>
      <c r="B5" s="379"/>
      <c r="C5" s="380"/>
      <c r="D5" s="171"/>
      <c r="E5" s="171"/>
    </row>
    <row r="6" spans="1:9" ht="20.399999999999999" customHeight="1" x14ac:dyDescent="0.45">
      <c r="A6" s="381"/>
      <c r="B6" s="382"/>
      <c r="C6" s="383"/>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光村</v>
      </c>
      <c r="F8" s="179" t="str">
        <f>IF(B8="","",VLOOKUP(B8,'様式4・小学部（低）'!$A$17:$H$136,5,FALSE))</f>
        <v>こくご一上　かざぐるま
こくご一下　ともだち</v>
      </c>
      <c r="G8" s="179" t="str">
        <f>IF(B8="","",VLOOKUP(B8,'様式4・小学部（低）'!$A$17:$H$136,6,FALSE))</f>
        <v>凖</v>
      </c>
      <c r="H8" s="179" t="str">
        <f>IF(B8="","",VLOOKUP(B8,'様式4・小学部（低）'!$A$17:$H$136,7,FALSE))</f>
        <v>A</v>
      </c>
      <c r="I8" s="197" t="s">
        <v>7950</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東書</v>
      </c>
      <c r="F9" s="179" t="str">
        <f>IF(B9="","",VLOOKUP(B9,'様式4・小学部（低）'!$A$17:$H$136,5,FALSE))</f>
        <v>新編　あたらしい　しょしゃ　一</v>
      </c>
      <c r="G9" s="179" t="str">
        <f>IF(B9="","",VLOOKUP(B9,'様式4・小学部（低）'!$A$17:$H$136,6,FALSE))</f>
        <v>凖</v>
      </c>
      <c r="H9" s="179" t="str">
        <f>IF(B9="","",VLOOKUP(B9,'様式4・小学部（低）'!$A$17:$H$136,7,FALSE))</f>
        <v>A</v>
      </c>
      <c r="I9" s="197" t="s">
        <v>7951</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日文</v>
      </c>
      <c r="F10" s="179" t="str">
        <f>IF(B10="","",VLOOKUP(B10,'様式4・小学部（低）'!$A$17:$H$136,5,FALSE))</f>
        <v>しょうがく　さんすう１①
しょうがく　さんすう１②</v>
      </c>
      <c r="G10" s="179" t="str">
        <f>IF(B10="","",VLOOKUP(B10,'様式4・小学部（低）'!$A$17:$H$136,6,FALSE))</f>
        <v>凖</v>
      </c>
      <c r="H10" s="179" t="str">
        <f>IF(B10="","",VLOOKUP(B10,'様式4・小学部（低）'!$A$17:$H$136,7,FALSE))</f>
        <v>A</v>
      </c>
      <c r="I10" s="197" t="s">
        <v>7952</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教出</v>
      </c>
      <c r="F11" s="179" t="str">
        <f>IF(B11="","",VLOOKUP(B11,'様式4・小学部（低）'!$A$17:$H$136,5,FALSE))</f>
        <v>せいかつ上 みんな なかよし
せいかつ下 なかよし ひろがれ</v>
      </c>
      <c r="G11" s="179" t="str">
        <f>IF(B11="","",VLOOKUP(B11,'様式4・小学部（低）'!$A$17:$H$136,6,FALSE))</f>
        <v>凖</v>
      </c>
      <c r="H11" s="179" t="str">
        <f>IF(B11="","",VLOOKUP(B11,'様式4・小学部（低）'!$A$17:$H$136,7,FALSE))</f>
        <v>A</v>
      </c>
      <c r="I11" s="197" t="s">
        <v>7953</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A</v>
      </c>
      <c r="I12" s="197" t="s">
        <v>7954</v>
      </c>
    </row>
    <row r="13" spans="1:9" ht="80.099999999999994" customHeight="1" x14ac:dyDescent="0.45">
      <c r="A13" s="176">
        <v>6</v>
      </c>
      <c r="B13" s="177" t="s">
        <v>2035</v>
      </c>
      <c r="C13" s="178" t="str">
        <f>IF(B13="","",VLOOKUP(B13,'様式4・小学部（低）'!$A$17:$H$136,2,FALSE))</f>
        <v>図工</v>
      </c>
      <c r="D13" s="178" t="str">
        <f>IF(B13="","",VLOOKUP(B13,'様式4・小学部（低）'!$A$17:$H$136,3,FALSE))</f>
        <v>図工</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凖</v>
      </c>
      <c r="H13" s="179" t="str">
        <f>IF(B13="","",VLOOKUP(B13,'様式4・小学部（低）'!$A$17:$H$136,7,FALSE))</f>
        <v>A</v>
      </c>
      <c r="I13" s="197" t="s">
        <v>7955</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光村</v>
      </c>
      <c r="F14" s="179" t="str">
        <f>IF(B14="","",VLOOKUP(B14,'様式4・小学部（低）'!$A$17:$H$136,5,FALSE))</f>
        <v>どうとく　１　きみが いちばん ひかるとき</v>
      </c>
      <c r="G14" s="179" t="str">
        <f>IF(B14="","",VLOOKUP(B14,'様式4・小学部（低）'!$A$17:$H$136,6,FALSE))</f>
        <v>凖</v>
      </c>
      <c r="H14" s="179" t="str">
        <f>IF(B14="","",VLOOKUP(B14,'様式4・小学部（低）'!$A$17:$H$136,7,FALSE))</f>
        <v>A</v>
      </c>
      <c r="I14" s="197" t="s">
        <v>7956</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06-1　偕　成　社</v>
      </c>
      <c r="F15" s="179" t="str">
        <f>IF(B15="","",VLOOKUP(B15,'様式4・小学部（低）'!$A$17:$H$136,5,FALSE))</f>
        <v>エリック・カールの絵本はらぺこあおむし</v>
      </c>
      <c r="G15" s="179" t="str">
        <f>IF(B15="","",VLOOKUP(B15,'様式4・小学部（低）'!$A$17:$H$136,6,FALSE))</f>
        <v>知</v>
      </c>
      <c r="H15" s="179" t="str">
        <f>IF(B15="","",VLOOKUP(B15,'様式4・小学部（低）'!$A$17:$H$136,7,FALSE))</f>
        <v>C</v>
      </c>
      <c r="I15" s="197" t="s">
        <v>7957</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28-1　福　音　館</v>
      </c>
      <c r="F16" s="179" t="str">
        <f>IF(B16="","",VLOOKUP(B16,'様式4・小学部（低）'!$A$17:$H$136,5,FALSE))</f>
        <v>0.1.2.えほんおおきい　ちいさい</v>
      </c>
      <c r="G16" s="179" t="str">
        <f>IF(B16="","",VLOOKUP(B16,'様式4・小学部（低）'!$A$17:$H$136,6,FALSE))</f>
        <v>知</v>
      </c>
      <c r="H16" s="179" t="str">
        <f>IF(B16="","",VLOOKUP(B16,'様式4・小学部（低）'!$A$17:$H$136,7,FALSE))</f>
        <v>C</v>
      </c>
      <c r="I16" s="197" t="s">
        <v>7958</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06-1　偕　成　社</v>
      </c>
      <c r="F17" s="179" t="str">
        <f>IF(B17="","",VLOOKUP(B17,'様式4・小学部（低）'!$A$17:$H$136,5,FALSE))</f>
        <v>木村裕一・しかけ
（１２）げんきにごあいさつ</v>
      </c>
      <c r="G17" s="179" t="str">
        <f>IF(B17="","",VLOOKUP(B17,'様式4・小学部（低）'!$A$17:$H$136,6,FALSE))</f>
        <v>知</v>
      </c>
      <c r="H17" s="179" t="str">
        <f>IF(B17="","",VLOOKUP(B17,'様式4・小学部（低）'!$A$17:$H$136,7,FALSE))</f>
        <v>C</v>
      </c>
      <c r="I17" s="197" t="s">
        <v>7959</v>
      </c>
    </row>
    <row r="18" spans="1:9" ht="80.099999999999994" customHeight="1" x14ac:dyDescent="0.45">
      <c r="A18" s="176">
        <v>11</v>
      </c>
      <c r="B18" s="177" t="s">
        <v>2050</v>
      </c>
      <c r="C18" s="178" t="str">
        <f>IF(B18="","",VLOOKUP(B18,'様式4・小学部（低）'!$A$17:$H$136,2,FALSE))</f>
        <v>音楽</v>
      </c>
      <c r="D18" s="178" t="str">
        <f>IF(B18="","",VLOOKUP(B18,'様式4・小学部（低）'!$A$17:$H$136,3,FALSE))</f>
        <v>音楽</v>
      </c>
      <c r="E18" s="178" t="str">
        <f>IF(B18="","",VLOOKUP(B18,'様式4・小学部（低）'!$A$17:$H$136,4,FALSE))</f>
        <v>25-1　の　ら　書　店</v>
      </c>
      <c r="F18" s="179" t="str">
        <f>IF(B18="","",VLOOKUP(B18,'様式4・小学部（低）'!$A$17:$H$136,5,FALSE))</f>
        <v>わらべうたで
あそびましょ！</v>
      </c>
      <c r="G18" s="179" t="str">
        <f>IF(B18="","",VLOOKUP(B18,'様式4・小学部（低）'!$A$17:$H$136,6,FALSE))</f>
        <v>知</v>
      </c>
      <c r="H18" s="179" t="str">
        <f>IF(B18="","",VLOOKUP(B18,'様式4・小学部（低）'!$A$17:$H$136,7,FALSE))</f>
        <v>C</v>
      </c>
      <c r="I18" s="197" t="s">
        <v>7960</v>
      </c>
    </row>
    <row r="19" spans="1:9" ht="80.099999999999994" customHeight="1" x14ac:dyDescent="0.45">
      <c r="A19" s="176">
        <v>12</v>
      </c>
      <c r="B19" s="177" t="s">
        <v>2053</v>
      </c>
      <c r="C19" s="178" t="str">
        <f>IF(B19="","",VLOOKUP(B19,'様式4・小学部（低）'!$A$17:$H$136,2,FALSE))</f>
        <v>図工</v>
      </c>
      <c r="D19" s="178" t="str">
        <f>IF(B19="","",VLOOKUP(B19,'様式4・小学部（低）'!$A$17:$H$136,3,FALSE))</f>
        <v>図工</v>
      </c>
      <c r="E19" s="178" t="str">
        <f>IF(B19="","",VLOOKUP(B19,'様式4・小学部（低）'!$A$17:$H$136,4,FALSE))</f>
        <v>02-1　岩　崎　書　店</v>
      </c>
      <c r="F19" s="179" t="str">
        <f>IF(B19="","",VLOOKUP(B19,'様式4・小学部（低）'!$A$17:$H$136,5,FALSE))</f>
        <v>あそびの絵本えのぐあそび</v>
      </c>
      <c r="G19" s="179" t="str">
        <f>IF(B19="","",VLOOKUP(B19,'様式4・小学部（低）'!$A$17:$H$136,6,FALSE))</f>
        <v>知</v>
      </c>
      <c r="H19" s="179" t="str">
        <f>IF(B19="","",VLOOKUP(B19,'様式4・小学部（低）'!$A$17:$H$136,7,FALSE))</f>
        <v>C</v>
      </c>
      <c r="I19" s="197" t="s">
        <v>7961</v>
      </c>
    </row>
    <row r="20" spans="1:9" ht="80.099999999999994" customHeight="1" x14ac:dyDescent="0.45">
      <c r="A20" s="176">
        <v>13</v>
      </c>
      <c r="B20" s="177" t="s">
        <v>2056</v>
      </c>
      <c r="C20" s="178" t="str">
        <f>IF(B20="","",VLOOKUP(B20,'様式4・小学部（低）'!$A$17:$H$136,2,FALSE))</f>
        <v>道徳</v>
      </c>
      <c r="D20" s="178" t="str">
        <f>IF(B20="","",VLOOKUP(B20,'様式4・小学部（低）'!$A$17:$H$136,3,FALSE))</f>
        <v>道徳</v>
      </c>
      <c r="E20" s="178" t="str">
        <f>IF(B20="","",VLOOKUP(B20,'様式4・小学部（低）'!$A$17:$H$136,4,FALSE))</f>
        <v>06-1　偕　成　社</v>
      </c>
      <c r="F20" s="179" t="str">
        <f>IF(B20="","",VLOOKUP(B20,'様式4・小学部（低）'!$A$17:$H$136,5,FALSE))</f>
        <v>あかちゃんの
あそびえほん（10）おきがえあそび</v>
      </c>
      <c r="G20" s="179" t="str">
        <f>IF(B20="","",VLOOKUP(B20,'様式4・小学部（低）'!$A$17:$H$136,6,FALSE))</f>
        <v>知</v>
      </c>
      <c r="H20" s="179" t="str">
        <f>IF(B20="","",VLOOKUP(B20,'様式4・小学部（低）'!$A$17:$H$136,7,FALSE))</f>
        <v>C</v>
      </c>
      <c r="I20" s="197" t="s">
        <v>7962</v>
      </c>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F19" sqref="F1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'様式4・小学部（低）'!W3</f>
        <v>小学部（低）</v>
      </c>
      <c r="B1" s="385"/>
      <c r="C1" s="400" t="s">
        <v>5526</v>
      </c>
      <c r="D1" s="401"/>
      <c r="E1" s="157"/>
      <c r="F1" s="399" t="s">
        <v>7776</v>
      </c>
      <c r="G1" s="399"/>
      <c r="H1" s="399"/>
    </row>
    <row r="2" spans="1:8" ht="29.25" customHeight="1" x14ac:dyDescent="0.45">
      <c r="A2" s="403" t="str">
        <f>'様式4・小学部（低）'!F1&amp;"選定理由一覧表（検定済教科書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0" t="str">
        <f>様式３・小１!F3</f>
        <v>学校名　　　大阪府立堺支援学校　　　小学部（低）</v>
      </c>
      <c r="G3" s="398"/>
      <c r="H3" s="398"/>
    </row>
    <row r="4" spans="1:8" s="35" customFormat="1" ht="20.399999999999999" customHeight="1" x14ac:dyDescent="0.2">
      <c r="A4" s="158"/>
      <c r="B4" s="158"/>
      <c r="C4" s="159"/>
      <c r="D4" s="159"/>
      <c r="E4" s="159"/>
      <c r="F4" s="402"/>
      <c r="G4" s="402"/>
      <c r="H4" s="402"/>
    </row>
    <row r="5" spans="1:8" s="35" customFormat="1" ht="20.399999999999999" customHeight="1" x14ac:dyDescent="0.2">
      <c r="A5" s="397" t="s">
        <v>2017</v>
      </c>
      <c r="B5" s="397"/>
      <c r="C5" s="397"/>
      <c r="D5" s="159"/>
      <c r="E5" s="159"/>
      <c r="F5" s="285" t="s">
        <v>7713</v>
      </c>
      <c r="G5" s="285"/>
      <c r="H5" s="285"/>
    </row>
    <row r="6" spans="1:8" ht="20.399999999999999" customHeight="1" x14ac:dyDescent="0.45">
      <c r="A6" s="397"/>
      <c r="B6" s="397"/>
      <c r="C6" s="397"/>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IF(B8="","",VLOOKUP(B8,'様式4・小学部（低）'!$A$17:$H$136,2,FALSE))</f>
        <v/>
      </c>
      <c r="D8" s="391" t="str">
        <f>IF(B8="","",VLOOKUP(B8,'様式4・小学部（低）'!$A$17:$H$136,3,FALSE))</f>
        <v/>
      </c>
      <c r="E8" s="166" t="str">
        <f>IF(B8="","",VLOOKUP(B8,'様式4・小学部（低）'!$A$17:$H$136,4,FALSE))</f>
        <v/>
      </c>
      <c r="F8" s="167" t="str">
        <f>IF(B8="","",VLOOKUP(B8,'様式4・小学部（低）'!$A$17:$H$136,5,FALSE))</f>
        <v/>
      </c>
      <c r="G8" s="394" t="str">
        <f>IF(B8="","",VLOOKUP(B8,'様式4・小学部（低）'!$A$17:$H$136,7,FALSE))</f>
        <v/>
      </c>
      <c r="H8" s="198"/>
    </row>
    <row r="9" spans="1:8" ht="80.099999999999994" customHeight="1" x14ac:dyDescent="0.45">
      <c r="A9" s="161" t="s">
        <v>2142</v>
      </c>
      <c r="B9" s="168"/>
      <c r="C9" s="392"/>
      <c r="D9" s="392"/>
      <c r="E9" s="169" t="str">
        <f>IF(B9="","",VLOOKUP(B9,ア!$A$2:$C$788,2,FALSE))</f>
        <v/>
      </c>
      <c r="F9" s="170" t="str">
        <f>IF(B9="","",VLOOKUP(B9,ア!$A$2:$C$788,3,FALSE))</f>
        <v/>
      </c>
      <c r="G9" s="395"/>
      <c r="H9" s="199"/>
    </row>
    <row r="10" spans="1:8" ht="80.099999999999994" customHeight="1" x14ac:dyDescent="0.45">
      <c r="A10" s="161" t="s">
        <v>2142</v>
      </c>
      <c r="B10" s="168"/>
      <c r="C10" s="393"/>
      <c r="D10" s="393"/>
      <c r="E10" s="169" t="str">
        <f>IF(B10="","",VLOOKUP(B10,ア!$A$2:$C$788,2,FALSE))</f>
        <v/>
      </c>
      <c r="F10" s="170" t="str">
        <f>IF(B10="","",VLOOKUP(B10,ア!$A$2:$C$788,3,FALSE))</f>
        <v/>
      </c>
      <c r="G10" s="396"/>
      <c r="H10" s="200"/>
    </row>
    <row r="11" spans="1:8" ht="80.099999999999994" customHeight="1" x14ac:dyDescent="0.45">
      <c r="A11" s="164">
        <v>2</v>
      </c>
      <c r="B11" s="165"/>
      <c r="C11" s="391" t="str">
        <f>IF(B11="","",VLOOKUP(B11,'様式4・小学部（低）'!$A$17:$H$136,2,FALSE))</f>
        <v/>
      </c>
      <c r="D11" s="391" t="str">
        <f>IF(B11="","",VLOOKUP(B11,'様式4・小学部（低）'!$A$17:$H$136,3,FALSE))</f>
        <v/>
      </c>
      <c r="E11" s="166" t="str">
        <f>IF(B11="","",VLOOKUP(B11,'様式4・小学部（低）'!$A$17:$H$136,4,FALSE))</f>
        <v/>
      </c>
      <c r="F11" s="167" t="str">
        <f>IF(B11="","",VLOOKUP(B11,'様式4・小学部（低）'!$A$17:$H$136,5,FALSE))</f>
        <v/>
      </c>
      <c r="G11" s="394" t="str">
        <f>IF(B11="","",VLOOKUP(B11,'様式4・小学部（低）'!$A$17:$H$136,7,FALSE))</f>
        <v/>
      </c>
      <c r="H11" s="198"/>
    </row>
    <row r="12" spans="1:8" ht="80.099999999999994" customHeight="1" x14ac:dyDescent="0.45">
      <c r="A12" s="161" t="s">
        <v>2142</v>
      </c>
      <c r="B12" s="168"/>
      <c r="C12" s="392"/>
      <c r="D12" s="392"/>
      <c r="E12" s="169" t="str">
        <f>IF(B12="","",VLOOKUP(B12,ア!$A$2:$C$788,2,FALSE))</f>
        <v/>
      </c>
      <c r="F12" s="170" t="str">
        <f>IF(B12="","",VLOOKUP(B12,ア!$A$2:$C$788,3,FALSE))</f>
        <v/>
      </c>
      <c r="G12" s="395"/>
      <c r="H12" s="199"/>
    </row>
    <row r="13" spans="1:8" ht="80.099999999999994" customHeight="1" x14ac:dyDescent="0.45">
      <c r="A13" s="161" t="s">
        <v>2142</v>
      </c>
      <c r="B13" s="168"/>
      <c r="C13" s="393"/>
      <c r="D13" s="393"/>
      <c r="E13" s="169" t="str">
        <f>IF(B13="","",VLOOKUP(B13,ア!$A$2:$C$788,2,FALSE))</f>
        <v/>
      </c>
      <c r="F13" s="170" t="str">
        <f>IF(B13="","",VLOOKUP(B13,ア!$A$2:$C$788,3,FALSE))</f>
        <v/>
      </c>
      <c r="G13" s="396"/>
      <c r="H13" s="200"/>
    </row>
    <row r="14" spans="1:8" ht="80.099999999999994" customHeight="1" x14ac:dyDescent="0.45">
      <c r="A14" s="164">
        <v>3</v>
      </c>
      <c r="B14" s="165"/>
      <c r="C14" s="391" t="str">
        <f>IF(B14="","",VLOOKUP(B14,'様式4・小学部（低）'!$A$17:$H$136,2,FALSE))</f>
        <v/>
      </c>
      <c r="D14" s="391" t="str">
        <f>IF(B14="","",VLOOKUP(B14,'様式4・小学部（低）'!$A$17:$H$136,3,FALSE))</f>
        <v/>
      </c>
      <c r="E14" s="166" t="str">
        <f>IF(B14="","",VLOOKUP(B14,'様式4・小学部（低）'!$A$17:$H$136,4,FALSE))</f>
        <v/>
      </c>
      <c r="F14" s="167" t="str">
        <f>IF(B14="","",VLOOKUP(B14,'様式4・小学部（低）'!$A$17:$H$136,5,FALSE))</f>
        <v/>
      </c>
      <c r="G14" s="394" t="str">
        <f>IF(B14="","",VLOOKUP(B14,'様式4・小学部（低）'!$A$17:$H$136,7,FALSE))</f>
        <v/>
      </c>
      <c r="H14" s="198"/>
    </row>
    <row r="15" spans="1:8" ht="80.099999999999994" customHeight="1" x14ac:dyDescent="0.45">
      <c r="A15" s="161" t="s">
        <v>2142</v>
      </c>
      <c r="B15" s="168"/>
      <c r="C15" s="392"/>
      <c r="D15" s="392"/>
      <c r="E15" s="169" t="str">
        <f>IF(B15="","",VLOOKUP(B15,ア!$A$2:$C$788,2,FALSE))</f>
        <v/>
      </c>
      <c r="F15" s="170" t="str">
        <f>IF(B15="","",VLOOKUP(B15,ア!$A$2:$C$788,3,FALSE))</f>
        <v/>
      </c>
      <c r="G15" s="395"/>
      <c r="H15" s="199"/>
    </row>
    <row r="16" spans="1:8" ht="80.099999999999994" customHeight="1" x14ac:dyDescent="0.45">
      <c r="A16" s="161" t="s">
        <v>2142</v>
      </c>
      <c r="B16" s="168"/>
      <c r="C16" s="393"/>
      <c r="D16" s="393"/>
      <c r="E16" s="169" t="str">
        <f>IF(B16="","",VLOOKUP(B16,ア!$A$2:$C$788,2,FALSE))</f>
        <v/>
      </c>
      <c r="F16" s="170" t="str">
        <f>IF(B16="","",VLOOKUP(B16,ア!$A$2:$C$788,3,FALSE))</f>
        <v/>
      </c>
      <c r="G16" s="396"/>
      <c r="H16" s="200"/>
    </row>
    <row r="17" spans="1:8" ht="80.099999999999994" customHeight="1" x14ac:dyDescent="0.45">
      <c r="A17" s="164">
        <v>4</v>
      </c>
      <c r="B17" s="165"/>
      <c r="C17" s="391" t="str">
        <f>IF(B17="","",VLOOKUP(B17,'様式4・小学部（低）'!$A$17:$H$136,2,FALSE))</f>
        <v/>
      </c>
      <c r="D17" s="391" t="str">
        <f>IF(B17="","",VLOOKUP(B17,'様式4・小学部（低）'!$A$17:$H$136,3,FALSE))</f>
        <v/>
      </c>
      <c r="E17" s="166" t="str">
        <f>IF(B17="","",VLOOKUP(B17,'様式4・小学部（低）'!$A$17:$H$136,4,FALSE))</f>
        <v/>
      </c>
      <c r="F17" s="167" t="str">
        <f>IF(B17="","",VLOOKUP(B17,'様式4・小学部（低）'!$A$17:$H$136,5,FALSE))</f>
        <v/>
      </c>
      <c r="G17" s="394" t="str">
        <f>IF(B17="","",VLOOKUP(B17,'様式4・小学部（低）'!$A$17:$H$136,7,FALSE))</f>
        <v/>
      </c>
      <c r="H17" s="198"/>
    </row>
    <row r="18" spans="1:8" ht="80.099999999999994" customHeight="1" x14ac:dyDescent="0.45">
      <c r="A18" s="161" t="s">
        <v>2142</v>
      </c>
      <c r="B18" s="168"/>
      <c r="C18" s="392"/>
      <c r="D18" s="392"/>
      <c r="E18" s="169" t="str">
        <f>IF(B18="","",VLOOKUP(B18,ア!$A$2:$C$788,2,FALSE))</f>
        <v/>
      </c>
      <c r="F18" s="170" t="str">
        <f>IF(B18="","",VLOOKUP(B18,ア!$A$2:$C$788,3,FALSE))</f>
        <v/>
      </c>
      <c r="G18" s="395"/>
      <c r="H18" s="199"/>
    </row>
    <row r="19" spans="1:8" ht="80.099999999999994" customHeight="1" x14ac:dyDescent="0.45">
      <c r="A19" s="161" t="s">
        <v>2142</v>
      </c>
      <c r="B19" s="168"/>
      <c r="C19" s="393"/>
      <c r="D19" s="393"/>
      <c r="E19" s="169" t="str">
        <f>IF(B19="","",VLOOKUP(B19,ア!$A$2:$C$788,2,FALSE))</f>
        <v/>
      </c>
      <c r="F19" s="170" t="str">
        <f>IF(B19="","",VLOOKUP(B19,ア!$A$2:$C$788,3,FALSE))</f>
        <v/>
      </c>
      <c r="G19" s="396"/>
      <c r="H19" s="200"/>
    </row>
    <row r="20" spans="1:8" ht="80.099999999999994" customHeight="1" x14ac:dyDescent="0.45">
      <c r="A20" s="164">
        <v>5</v>
      </c>
      <c r="B20" s="165"/>
      <c r="C20" s="391" t="str">
        <f>IF(B20="","",VLOOKUP(B20,'様式4・小学部（低）'!$A$17:$H$136,2,FALSE))</f>
        <v/>
      </c>
      <c r="D20" s="391" t="str">
        <f>IF(B20="","",VLOOKUP(B20,'様式4・小学部（低）'!$A$17:$H$136,3,FALSE))</f>
        <v/>
      </c>
      <c r="E20" s="166" t="str">
        <f>IF(B20="","",VLOOKUP(B20,'様式4・小学部（低）'!$A$17:$H$136,4,FALSE))</f>
        <v/>
      </c>
      <c r="F20" s="167" t="str">
        <f>IF(B20="","",VLOOKUP(B20,'様式4・小学部（低）'!$A$17:$H$136,5,FALSE))</f>
        <v/>
      </c>
      <c r="G20" s="394" t="str">
        <f>IF(B20="","",VLOOKUP(B20,'様式4・小学部（低）'!$A$17:$H$136,7,FALSE))</f>
        <v/>
      </c>
      <c r="H20" s="198"/>
    </row>
    <row r="21" spans="1:8" ht="80.099999999999994" customHeight="1" x14ac:dyDescent="0.45">
      <c r="A21" s="161" t="s">
        <v>2142</v>
      </c>
      <c r="B21" s="168"/>
      <c r="C21" s="392"/>
      <c r="D21" s="392"/>
      <c r="E21" s="169" t="str">
        <f>IF(B21="","",VLOOKUP(B21,ア!$A$2:$C$788,2,FALSE))</f>
        <v/>
      </c>
      <c r="F21" s="170" t="str">
        <f>IF(B21="","",VLOOKUP(B21,ア!$A$2:$C$788,3,FALSE))</f>
        <v/>
      </c>
      <c r="G21" s="395"/>
      <c r="H21" s="199"/>
    </row>
    <row r="22" spans="1:8" ht="80.099999999999994" customHeight="1" x14ac:dyDescent="0.45">
      <c r="A22" s="161" t="s">
        <v>2142</v>
      </c>
      <c r="B22" s="168"/>
      <c r="C22" s="393"/>
      <c r="D22" s="393"/>
      <c r="E22" s="169" t="str">
        <f>IF(B22="","",VLOOKUP(B22,ア!$A$2:$C$788,2,FALSE))</f>
        <v/>
      </c>
      <c r="F22" s="170" t="str">
        <f>IF(B22="","",VLOOKUP(B22,ア!$A$2:$C$788,3,FALSE))</f>
        <v/>
      </c>
      <c r="G22" s="396"/>
      <c r="H22" s="200"/>
    </row>
    <row r="23" spans="1:8" ht="80.099999999999994" customHeight="1" x14ac:dyDescent="0.45">
      <c r="A23" s="164">
        <v>6</v>
      </c>
      <c r="B23" s="165"/>
      <c r="C23" s="391" t="str">
        <f>IF(B23="","",VLOOKUP(B23,'様式4・小学部（低）'!$A$17:$H$136,2,FALSE))</f>
        <v/>
      </c>
      <c r="D23" s="391" t="str">
        <f>IF(B23="","",VLOOKUP(B23,'様式4・小学部（低）'!$A$17:$H$136,3,FALSE))</f>
        <v/>
      </c>
      <c r="E23" s="166" t="str">
        <f>IF(B23="","",VLOOKUP(B23,'様式4・小学部（低）'!$A$17:$H$136,4,FALSE))</f>
        <v/>
      </c>
      <c r="F23" s="167" t="str">
        <f>IF(B23="","",VLOOKUP(B23,'様式4・小学部（低）'!$A$17:$H$136,5,FALSE))</f>
        <v/>
      </c>
      <c r="G23" s="394" t="str">
        <f>IF(B23="","",VLOOKUP(B23,'様式4・小学部（低）'!$A$17:$H$136,7,FALSE))</f>
        <v/>
      </c>
      <c r="H23" s="198"/>
    </row>
    <row r="24" spans="1:8" ht="80.099999999999994" customHeight="1" x14ac:dyDescent="0.45">
      <c r="A24" s="161" t="s">
        <v>2142</v>
      </c>
      <c r="B24" s="168"/>
      <c r="C24" s="392"/>
      <c r="D24" s="392"/>
      <c r="E24" s="169" t="str">
        <f>IF(B24="","",VLOOKUP(B24,ア!$A$2:$C$788,2,FALSE))</f>
        <v/>
      </c>
      <c r="F24" s="170" t="str">
        <f>IF(B24="","",VLOOKUP(B24,ア!$A$2:$C$788,3,FALSE))</f>
        <v/>
      </c>
      <c r="G24" s="395"/>
      <c r="H24" s="199"/>
    </row>
    <row r="25" spans="1:8" ht="80.099999999999994" customHeight="1" x14ac:dyDescent="0.45">
      <c r="A25" s="161" t="s">
        <v>2142</v>
      </c>
      <c r="B25" s="168"/>
      <c r="C25" s="393"/>
      <c r="D25" s="393"/>
      <c r="E25" s="169" t="str">
        <f>IF(B25="","",VLOOKUP(B25,ア!$A$2:$C$788,2,FALSE))</f>
        <v/>
      </c>
      <c r="F25" s="170" t="str">
        <f>IF(B25="","",VLOOKUP(B25,ア!$A$2:$C$788,3,FALSE))</f>
        <v/>
      </c>
      <c r="G25" s="396"/>
      <c r="H25" s="200"/>
    </row>
    <row r="26" spans="1:8" ht="80.099999999999994" customHeight="1" x14ac:dyDescent="0.45">
      <c r="A26" s="164">
        <v>7</v>
      </c>
      <c r="B26" s="165"/>
      <c r="C26" s="391" t="str">
        <f>IF(B26="","",VLOOKUP(B26,'様式4・小学部（低）'!$A$17:$H$136,2,FALSE))</f>
        <v/>
      </c>
      <c r="D26" s="391" t="str">
        <f>IF(B26="","",VLOOKUP(B26,'様式4・小学部（低）'!$A$17:$H$136,3,FALSE))</f>
        <v/>
      </c>
      <c r="E26" s="166" t="str">
        <f>IF(B26="","",VLOOKUP(B26,'様式4・小学部（低）'!$A$17:$H$136,4,FALSE))</f>
        <v/>
      </c>
      <c r="F26" s="167" t="str">
        <f>IF(B26="","",VLOOKUP(B26,'様式4・小学部（低）'!$A$17:$H$136,5,FALSE))</f>
        <v/>
      </c>
      <c r="G26" s="394" t="str">
        <f>IF(B26="","",VLOOKUP(B26,'様式4・小学部（低）'!$A$17:$H$136,7,FALSE))</f>
        <v/>
      </c>
      <c r="H26" s="198"/>
    </row>
    <row r="27" spans="1:8" ht="80.099999999999994" customHeight="1" x14ac:dyDescent="0.45">
      <c r="A27" s="161" t="s">
        <v>2142</v>
      </c>
      <c r="B27" s="168"/>
      <c r="C27" s="392"/>
      <c r="D27" s="392"/>
      <c r="E27" s="169" t="str">
        <f>IF(B27="","",VLOOKUP(B27,ア!$A$2:$C$788,2,FALSE))</f>
        <v/>
      </c>
      <c r="F27" s="170" t="str">
        <f>IF(B27="","",VLOOKUP(B27,ア!$A$2:$C$788,3,FALSE))</f>
        <v/>
      </c>
      <c r="G27" s="395"/>
      <c r="H27" s="199"/>
    </row>
    <row r="28" spans="1:8" ht="80.099999999999994" customHeight="1" x14ac:dyDescent="0.45">
      <c r="A28" s="161" t="s">
        <v>2142</v>
      </c>
      <c r="B28" s="168"/>
      <c r="C28" s="393"/>
      <c r="D28" s="393"/>
      <c r="E28" s="169" t="str">
        <f>IF(B28="","",VLOOKUP(B28,ア!$A$2:$C$788,2,FALSE))</f>
        <v/>
      </c>
      <c r="F28" s="170" t="str">
        <f>IF(B28="","",VLOOKUP(B28,ア!$A$2:$C$788,3,FALSE))</f>
        <v/>
      </c>
      <c r="G28" s="396"/>
      <c r="H28" s="200"/>
    </row>
    <row r="29" spans="1:8" ht="80.099999999999994" customHeight="1" x14ac:dyDescent="0.45">
      <c r="A29" s="164">
        <v>8</v>
      </c>
      <c r="B29" s="165"/>
      <c r="C29" s="391" t="str">
        <f>IF(B29="","",VLOOKUP(B29,'様式4・小学部（低）'!$A$17:$H$136,2,FALSE))</f>
        <v/>
      </c>
      <c r="D29" s="391" t="str">
        <f>IF(B29="","",VLOOKUP(B29,'様式4・小学部（低）'!$A$17:$H$136,3,FALSE))</f>
        <v/>
      </c>
      <c r="E29" s="166" t="str">
        <f>IF(B29="","",VLOOKUP(B29,'様式4・小学部（低）'!$A$17:$H$136,4,FALSE))</f>
        <v/>
      </c>
      <c r="F29" s="167" t="str">
        <f>IF(B29="","",VLOOKUP(B29,'様式4・小学部（低）'!$A$17:$H$136,5,FALSE))</f>
        <v/>
      </c>
      <c r="G29" s="394" t="str">
        <f>IF(B29="","",VLOOKUP(B29,'様式4・小学部（低）'!$A$17:$H$136,7,FALSE))</f>
        <v/>
      </c>
      <c r="H29" s="198"/>
    </row>
    <row r="30" spans="1:8" ht="80.099999999999994" customHeight="1" x14ac:dyDescent="0.45">
      <c r="A30" s="161" t="s">
        <v>2142</v>
      </c>
      <c r="B30" s="168"/>
      <c r="C30" s="392"/>
      <c r="D30" s="392"/>
      <c r="E30" s="169" t="str">
        <f>IF(B30="","",VLOOKUP(B30,ア!$A$2:$C$788,2,FALSE))</f>
        <v/>
      </c>
      <c r="F30" s="170" t="str">
        <f>IF(B30="","",VLOOKUP(B30,ア!$A$2:$C$788,3,FALSE))</f>
        <v/>
      </c>
      <c r="G30" s="395"/>
      <c r="H30" s="199"/>
    </row>
    <row r="31" spans="1:8" ht="80.099999999999994" customHeight="1" x14ac:dyDescent="0.45">
      <c r="A31" s="161" t="s">
        <v>2142</v>
      </c>
      <c r="B31" s="168"/>
      <c r="C31" s="393"/>
      <c r="D31" s="393"/>
      <c r="E31" s="169" t="str">
        <f>IF(B31="","",VLOOKUP(B31,ア!$A$2:$C$788,2,FALSE))</f>
        <v/>
      </c>
      <c r="F31" s="170" t="str">
        <f>IF(B31="","",VLOOKUP(B31,ア!$A$2:$C$788,3,FALSE))</f>
        <v/>
      </c>
      <c r="G31" s="396"/>
      <c r="H31" s="200"/>
    </row>
    <row r="32" spans="1:8" ht="80.099999999999994" customHeight="1" x14ac:dyDescent="0.45">
      <c r="A32" s="164">
        <v>9</v>
      </c>
      <c r="B32" s="165"/>
      <c r="C32" s="391" t="str">
        <f>IF(B32="","",VLOOKUP(B32,'様式4・小学部（低）'!$A$17:$H$136,2,FALSE))</f>
        <v/>
      </c>
      <c r="D32" s="391" t="str">
        <f>IF(B32="","",VLOOKUP(B32,'様式4・小学部（低）'!$A$17:$H$136,3,FALSE))</f>
        <v/>
      </c>
      <c r="E32" s="166" t="str">
        <f>IF(B32="","",VLOOKUP(B32,'様式4・小学部（低）'!$A$17:$H$136,4,FALSE))</f>
        <v/>
      </c>
      <c r="F32" s="167" t="str">
        <f>IF(B32="","",VLOOKUP(B32,'様式4・小学部（低）'!$A$17:$H$136,5,FALSE))</f>
        <v/>
      </c>
      <c r="G32" s="394" t="str">
        <f>IF(B32="","",VLOOKUP(B32,'様式4・小学部（低）'!$A$17:$H$136,7,FALSE))</f>
        <v/>
      </c>
      <c r="H32" s="198"/>
    </row>
    <row r="33" spans="1:8" ht="80.099999999999994" customHeight="1" x14ac:dyDescent="0.45">
      <c r="A33" s="161" t="s">
        <v>2142</v>
      </c>
      <c r="B33" s="168"/>
      <c r="C33" s="392"/>
      <c r="D33" s="392"/>
      <c r="E33" s="169" t="str">
        <f>IF(B33="","",VLOOKUP(B33,ア!$A$2:$C$788,2,FALSE))</f>
        <v/>
      </c>
      <c r="F33" s="170" t="str">
        <f>IF(B33="","",VLOOKUP(B33,ア!$A$2:$C$788,3,FALSE))</f>
        <v/>
      </c>
      <c r="G33" s="395"/>
      <c r="H33" s="199"/>
    </row>
    <row r="34" spans="1:8" ht="80.099999999999994" customHeight="1" x14ac:dyDescent="0.45">
      <c r="A34" s="161" t="s">
        <v>2142</v>
      </c>
      <c r="B34" s="168"/>
      <c r="C34" s="393"/>
      <c r="D34" s="393"/>
      <c r="E34" s="169" t="str">
        <f>IF(B34="","",VLOOKUP(B34,ア!$A$2:$C$788,2,FALSE))</f>
        <v/>
      </c>
      <c r="F34" s="170" t="str">
        <f>IF(B34="","",VLOOKUP(B34,ア!$A$2:$C$788,3,FALSE))</f>
        <v/>
      </c>
      <c r="G34" s="396"/>
      <c r="H34" s="200"/>
    </row>
    <row r="35" spans="1:8" ht="80.099999999999994" customHeight="1" x14ac:dyDescent="0.45">
      <c r="A35" s="164">
        <v>10</v>
      </c>
      <c r="B35" s="165"/>
      <c r="C35" s="391" t="str">
        <f>IF(B35="","",VLOOKUP(B35,'様式4・小学部（低）'!$A$17:$H$136,2,FALSE))</f>
        <v/>
      </c>
      <c r="D35" s="391" t="str">
        <f>IF(B35="","",VLOOKUP(B35,'様式4・小学部（低）'!$A$17:$H$136,3,FALSE))</f>
        <v/>
      </c>
      <c r="E35" s="166" t="str">
        <f>IF(B35="","",VLOOKUP(B35,'様式4・小学部（低）'!$A$17:$H$136,4,FALSE))</f>
        <v/>
      </c>
      <c r="F35" s="167" t="str">
        <f>IF(B35="","",VLOOKUP(B35,'様式4・小学部（低）'!$A$17:$H$136,5,FALSE))</f>
        <v/>
      </c>
      <c r="G35" s="394" t="str">
        <f>IF(B35="","",VLOOKUP(B35,'様式4・小学部（低）'!$A$17:$H$136,7,FALSE))</f>
        <v/>
      </c>
      <c r="H35" s="198"/>
    </row>
    <row r="36" spans="1:8" ht="80.099999999999994" customHeight="1" x14ac:dyDescent="0.45">
      <c r="A36" s="161" t="s">
        <v>2142</v>
      </c>
      <c r="B36" s="168"/>
      <c r="C36" s="392"/>
      <c r="D36" s="392"/>
      <c r="E36" s="169" t="str">
        <f>IF(B36="","",VLOOKUP(B36,ア!$A$2:$C$788,2,FALSE))</f>
        <v/>
      </c>
      <c r="F36" s="170" t="str">
        <f>IF(B36="","",VLOOKUP(B36,ア!$A$2:$C$788,3,FALSE))</f>
        <v/>
      </c>
      <c r="G36" s="395"/>
      <c r="H36" s="199"/>
    </row>
    <row r="37" spans="1:8" ht="80.099999999999994" customHeight="1" x14ac:dyDescent="0.45">
      <c r="A37" s="161" t="s">
        <v>2142</v>
      </c>
      <c r="B37" s="168"/>
      <c r="C37" s="393"/>
      <c r="D37" s="393"/>
      <c r="E37" s="169" t="str">
        <f>IF(B37="","",VLOOKUP(B37,ア!$A$2:$C$788,2,FALSE))</f>
        <v/>
      </c>
      <c r="F37" s="170" t="str">
        <f>IF(B37="","",VLOOKUP(B37,ア!$A$2:$C$788,3,FALSE))</f>
        <v/>
      </c>
      <c r="G37" s="396"/>
      <c r="H37" s="200"/>
    </row>
    <row r="38" spans="1:8" ht="80.099999999999994" customHeight="1" x14ac:dyDescent="0.45">
      <c r="A38" s="164">
        <v>11</v>
      </c>
      <c r="B38" s="165"/>
      <c r="C38" s="391" t="str">
        <f>IF(B38="","",VLOOKUP(B38,'様式4・小学部（低）'!$A$17:$H$136,2,FALSE))</f>
        <v/>
      </c>
      <c r="D38" s="391" t="str">
        <f>IF(B38="","",VLOOKUP(B38,'様式4・小学部（低）'!$A$17:$H$136,3,FALSE))</f>
        <v/>
      </c>
      <c r="E38" s="166" t="str">
        <f>IF(B38="","",VLOOKUP(B38,'様式4・小学部（低）'!$A$17:$H$136,4,FALSE))</f>
        <v/>
      </c>
      <c r="F38" s="167" t="str">
        <f>IF(B38="","",VLOOKUP(B38,'様式4・小学部（低）'!$A$17:$H$136,5,FALSE))</f>
        <v/>
      </c>
      <c r="G38" s="394" t="str">
        <f>IF(B38="","",VLOOKUP(B38,'様式4・小学部（低）'!$A$17:$H$136,7,FALSE))</f>
        <v/>
      </c>
      <c r="H38" s="198"/>
    </row>
    <row r="39" spans="1:8" ht="80.099999999999994" customHeight="1" x14ac:dyDescent="0.45">
      <c r="A39" s="161" t="s">
        <v>2142</v>
      </c>
      <c r="B39" s="168"/>
      <c r="C39" s="392"/>
      <c r="D39" s="392"/>
      <c r="E39" s="169" t="str">
        <f>IF(B39="","",VLOOKUP(B39,ア!$A$2:$C$788,2,FALSE))</f>
        <v/>
      </c>
      <c r="F39" s="170" t="str">
        <f>IF(B39="","",VLOOKUP(B39,ア!$A$2:$C$788,3,FALSE))</f>
        <v/>
      </c>
      <c r="G39" s="395"/>
      <c r="H39" s="199"/>
    </row>
    <row r="40" spans="1:8" ht="80.099999999999994" customHeight="1" x14ac:dyDescent="0.45">
      <c r="A40" s="161" t="s">
        <v>2142</v>
      </c>
      <c r="B40" s="168"/>
      <c r="C40" s="393"/>
      <c r="D40" s="393"/>
      <c r="E40" s="169" t="str">
        <f>IF(B40="","",VLOOKUP(B40,ア!$A$2:$C$788,2,FALSE))</f>
        <v/>
      </c>
      <c r="F40" s="170" t="str">
        <f>IF(B40="","",VLOOKUP(B40,ア!$A$2:$C$788,3,FALSE))</f>
        <v/>
      </c>
      <c r="G40" s="396"/>
      <c r="H40" s="200"/>
    </row>
    <row r="41" spans="1:8" ht="80.099999999999994" customHeight="1" x14ac:dyDescent="0.45">
      <c r="A41" s="164">
        <v>12</v>
      </c>
      <c r="B41" s="165"/>
      <c r="C41" s="391" t="str">
        <f>IF(B41="","",VLOOKUP(B41,'様式4・小学部（低）'!$A$17:$H$136,2,FALSE))</f>
        <v/>
      </c>
      <c r="D41" s="391" t="str">
        <f>IF(B41="","",VLOOKUP(B41,'様式4・小学部（低）'!$A$17:$H$136,3,FALSE))</f>
        <v/>
      </c>
      <c r="E41" s="166" t="str">
        <f>IF(B41="","",VLOOKUP(B41,'様式4・小学部（低）'!$A$17:$H$136,4,FALSE))</f>
        <v/>
      </c>
      <c r="F41" s="167" t="str">
        <f>IF(B41="","",VLOOKUP(B41,'様式4・小学部（低）'!$A$17:$H$136,5,FALSE))</f>
        <v/>
      </c>
      <c r="G41" s="394" t="str">
        <f>IF(B41="","",VLOOKUP(B41,'様式4・小学部（低）'!$A$17:$H$136,7,FALSE))</f>
        <v/>
      </c>
      <c r="H41" s="198"/>
    </row>
    <row r="42" spans="1:8" ht="80.099999999999994" customHeight="1" x14ac:dyDescent="0.45">
      <c r="A42" s="161" t="s">
        <v>2142</v>
      </c>
      <c r="B42" s="168"/>
      <c r="C42" s="392"/>
      <c r="D42" s="392"/>
      <c r="E42" s="169" t="str">
        <f>IF(B42="","",VLOOKUP(B42,ア!$A$2:$C$788,2,FALSE))</f>
        <v/>
      </c>
      <c r="F42" s="170" t="str">
        <f>IF(B42="","",VLOOKUP(B42,ア!$A$2:$C$788,3,FALSE))</f>
        <v/>
      </c>
      <c r="G42" s="395"/>
      <c r="H42" s="199"/>
    </row>
    <row r="43" spans="1:8" ht="80.099999999999994" customHeight="1" x14ac:dyDescent="0.45">
      <c r="A43" s="161" t="s">
        <v>2142</v>
      </c>
      <c r="B43" s="168"/>
      <c r="C43" s="393"/>
      <c r="D43" s="393"/>
      <c r="E43" s="169" t="str">
        <f>IF(B43="","",VLOOKUP(B43,ア!$A$2:$C$788,2,FALSE))</f>
        <v/>
      </c>
      <c r="F43" s="170" t="str">
        <f>IF(B43="","",VLOOKUP(B43,ア!$A$2:$C$788,3,FALSE))</f>
        <v/>
      </c>
      <c r="G43" s="396"/>
      <c r="H43" s="200"/>
    </row>
    <row r="44" spans="1:8" ht="80.099999999999994" customHeight="1" x14ac:dyDescent="0.45">
      <c r="A44" s="164">
        <v>13</v>
      </c>
      <c r="B44" s="165"/>
      <c r="C44" s="391" t="str">
        <f>IF(B44="","",VLOOKUP(B44,'様式4・小学部（低）'!$A$17:$H$136,2,FALSE))</f>
        <v/>
      </c>
      <c r="D44" s="391" t="str">
        <f>IF(B44="","",VLOOKUP(B44,'様式4・小学部（低）'!$A$17:$H$136,3,FALSE))</f>
        <v/>
      </c>
      <c r="E44" s="166" t="str">
        <f>IF(B44="","",VLOOKUP(B44,'様式4・小学部（低）'!$A$17:$H$136,4,FALSE))</f>
        <v/>
      </c>
      <c r="F44" s="167" t="str">
        <f>IF(B44="","",VLOOKUP(B44,'様式4・小学部（低）'!$A$17:$H$136,5,FALSE))</f>
        <v/>
      </c>
      <c r="G44" s="394" t="str">
        <f>IF(B44="","",VLOOKUP(B44,'様式4・小学部（低）'!$A$17:$H$136,7,FALSE))</f>
        <v/>
      </c>
      <c r="H44" s="198"/>
    </row>
    <row r="45" spans="1:8" ht="80.099999999999994" customHeight="1" x14ac:dyDescent="0.45">
      <c r="A45" s="161" t="s">
        <v>2142</v>
      </c>
      <c r="B45" s="168"/>
      <c r="C45" s="392"/>
      <c r="D45" s="392"/>
      <c r="E45" s="169" t="str">
        <f>IF(B45="","",VLOOKUP(B45,ア!$A$2:$C$788,2,FALSE))</f>
        <v/>
      </c>
      <c r="F45" s="170" t="str">
        <f>IF(B45="","",VLOOKUP(B45,ア!$A$2:$C$788,3,FALSE))</f>
        <v/>
      </c>
      <c r="G45" s="395"/>
      <c r="H45" s="199"/>
    </row>
    <row r="46" spans="1:8" ht="80.099999999999994" customHeight="1" x14ac:dyDescent="0.45">
      <c r="A46" s="161" t="s">
        <v>2142</v>
      </c>
      <c r="B46" s="168"/>
      <c r="C46" s="393"/>
      <c r="D46" s="393"/>
      <c r="E46" s="169" t="str">
        <f>IF(B46="","",VLOOKUP(B46,ア!$A$2:$C$788,2,FALSE))</f>
        <v/>
      </c>
      <c r="F46" s="170" t="str">
        <f>IF(B46="","",VLOOKUP(B46,ア!$A$2:$C$788,3,FALSE))</f>
        <v/>
      </c>
      <c r="G46" s="396"/>
      <c r="H46" s="200"/>
    </row>
    <row r="47" spans="1:8" ht="80.099999999999994" customHeight="1" x14ac:dyDescent="0.45">
      <c r="A47" s="164">
        <v>14</v>
      </c>
      <c r="B47" s="165"/>
      <c r="C47" s="391" t="str">
        <f>IF(B47="","",VLOOKUP(B47,'様式4・小学部（低）'!$A$17:$H$136,2,FALSE))</f>
        <v/>
      </c>
      <c r="D47" s="391" t="str">
        <f>IF(B47="","",VLOOKUP(B47,'様式4・小学部（低）'!$A$17:$H$136,3,FALSE))</f>
        <v/>
      </c>
      <c r="E47" s="166" t="str">
        <f>IF(B47="","",VLOOKUP(B47,'様式4・小学部（低）'!$A$17:$H$136,4,FALSE))</f>
        <v/>
      </c>
      <c r="F47" s="167" t="str">
        <f>IF(B47="","",VLOOKUP(B47,'様式4・小学部（低）'!$A$17:$H$136,5,FALSE))</f>
        <v/>
      </c>
      <c r="G47" s="394" t="str">
        <f>IF(B47="","",VLOOKUP(B47,'様式4・小学部（低）'!$A$17:$H$136,7,FALSE))</f>
        <v/>
      </c>
      <c r="H47" s="198"/>
    </row>
    <row r="48" spans="1:8" ht="80.099999999999994" customHeight="1" x14ac:dyDescent="0.45">
      <c r="A48" s="161" t="s">
        <v>2142</v>
      </c>
      <c r="B48" s="168"/>
      <c r="C48" s="392"/>
      <c r="D48" s="392"/>
      <c r="E48" s="169" t="str">
        <f>IF(B48="","",VLOOKUP(B48,ア!$A$2:$C$788,2,FALSE))</f>
        <v/>
      </c>
      <c r="F48" s="170" t="str">
        <f>IF(B48="","",VLOOKUP(B48,ア!$A$2:$C$788,3,FALSE))</f>
        <v/>
      </c>
      <c r="G48" s="395"/>
      <c r="H48" s="199"/>
    </row>
    <row r="49" spans="1:8" ht="80.099999999999994" customHeight="1" x14ac:dyDescent="0.45">
      <c r="A49" s="161" t="s">
        <v>2142</v>
      </c>
      <c r="B49" s="168"/>
      <c r="C49" s="393"/>
      <c r="D49" s="393"/>
      <c r="E49" s="169" t="str">
        <f>IF(B49="","",VLOOKUP(B49,ア!$A$2:$C$788,2,FALSE))</f>
        <v/>
      </c>
      <c r="F49" s="170" t="str">
        <f>IF(B49="","",VLOOKUP(B49,ア!$A$2:$C$788,3,FALSE))</f>
        <v/>
      </c>
      <c r="G49" s="396"/>
      <c r="H49" s="200"/>
    </row>
    <row r="50" spans="1:8" ht="80.099999999999994" customHeight="1" x14ac:dyDescent="0.45">
      <c r="A50" s="164">
        <v>15</v>
      </c>
      <c r="B50" s="165"/>
      <c r="C50" s="391" t="str">
        <f>IF(B50="","",VLOOKUP(B50,'様式4・小学部（低）'!$A$17:$H$136,2,FALSE))</f>
        <v/>
      </c>
      <c r="D50" s="391" t="str">
        <f>IF(B50="","",VLOOKUP(B50,'様式4・小学部（低）'!$A$17:$H$136,3,FALSE))</f>
        <v/>
      </c>
      <c r="E50" s="166" t="str">
        <f>IF(B50="","",VLOOKUP(B50,'様式4・小学部（低）'!$A$17:$H$136,4,FALSE))</f>
        <v/>
      </c>
      <c r="F50" s="167" t="str">
        <f>IF(B50="","",VLOOKUP(B50,'様式4・小学部（低）'!$A$17:$H$136,5,FALSE))</f>
        <v/>
      </c>
      <c r="G50" s="394" t="str">
        <f>IF(B50="","",VLOOKUP(B50,'様式4・小学部（低）'!$A$17:$H$136,7,FALSE))</f>
        <v/>
      </c>
      <c r="H50" s="198"/>
    </row>
    <row r="51" spans="1:8" ht="80.099999999999994" customHeight="1" x14ac:dyDescent="0.45">
      <c r="A51" s="161" t="s">
        <v>2142</v>
      </c>
      <c r="B51" s="168"/>
      <c r="C51" s="392"/>
      <c r="D51" s="392"/>
      <c r="E51" s="169" t="str">
        <f>IF(B51="","",VLOOKUP(B51,ア!$A$2:$C$788,2,FALSE))</f>
        <v/>
      </c>
      <c r="F51" s="170" t="str">
        <f>IF(B51="","",VLOOKUP(B51,ア!$A$2:$C$788,3,FALSE))</f>
        <v/>
      </c>
      <c r="G51" s="395"/>
      <c r="H51" s="199"/>
    </row>
    <row r="52" spans="1:8" ht="80.099999999999994" customHeight="1" x14ac:dyDescent="0.45">
      <c r="A52" s="161" t="s">
        <v>2142</v>
      </c>
      <c r="B52" s="168"/>
      <c r="C52" s="393"/>
      <c r="D52" s="393"/>
      <c r="E52" s="169" t="str">
        <f>IF(B52="","",VLOOKUP(B52,ア!$A$2:$C$788,2,FALSE))</f>
        <v/>
      </c>
      <c r="F52" s="170" t="str">
        <f>IF(B52="","",VLOOKUP(B52,ア!$A$2:$C$788,3,FALSE))</f>
        <v/>
      </c>
      <c r="G52" s="396"/>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 zoomScale="85" zoomScaleNormal="100" zoomScaleSheetLayoutView="85" workbookViewId="0">
      <selection activeCell="F19" sqref="F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4" t="str">
        <f>'様式4・小学部（低）'!W3</f>
        <v>小学部（低）</v>
      </c>
      <c r="B1" s="385"/>
      <c r="C1" s="386" t="s">
        <v>5528</v>
      </c>
      <c r="D1" s="387"/>
      <c r="E1" s="157"/>
      <c r="F1" s="399"/>
      <c r="G1" s="399"/>
      <c r="H1" s="399"/>
      <c r="I1" s="399"/>
    </row>
    <row r="2" spans="1:9" ht="29.25" customHeight="1" x14ac:dyDescent="0.45">
      <c r="A2" s="389" t="str">
        <f>様式３・小１!$A$2</f>
        <v>令和８年度使用教科用図書図書選定理由一覧表（支援学校用）</v>
      </c>
      <c r="B2" s="389"/>
      <c r="C2" s="389"/>
      <c r="D2" s="389"/>
      <c r="E2" s="389"/>
      <c r="F2" s="389"/>
      <c r="G2" s="389"/>
      <c r="H2" s="389"/>
      <c r="I2" s="389"/>
    </row>
    <row r="3" spans="1:9" s="1" customFormat="1" ht="22.5" customHeight="1" x14ac:dyDescent="0.2">
      <c r="A3" s="283"/>
      <c r="B3" s="283"/>
      <c r="C3" s="283"/>
      <c r="E3" s="171"/>
      <c r="F3" s="390" t="str">
        <f>"学校名　　　大阪府立"&amp;'様式4・小学部（低）'!V3&amp;"　　　"&amp;'様式4・小学部（低）'!W3</f>
        <v>学校名　　　大阪府立堺支援学校　　　小学部（低）</v>
      </c>
      <c r="G3" s="390"/>
      <c r="H3" s="390"/>
      <c r="I3" s="390"/>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7" t="s">
        <v>2018</v>
      </c>
      <c r="B5" s="397"/>
      <c r="C5" s="397"/>
      <c r="D5" s="171"/>
      <c r="E5" s="171"/>
    </row>
    <row r="6" spans="1:9" ht="20.399999999999999" customHeight="1" x14ac:dyDescent="0.45">
      <c r="A6" s="397"/>
      <c r="B6" s="397"/>
      <c r="C6" s="39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光村</v>
      </c>
      <c r="F8" s="179" t="str">
        <f>IF(B8="","",VLOOKUP(B8,'様式4・小学部（低）'!$I$17:$Q$136,5,FALSE))</f>
        <v>こくご二上　たんぽぽ
こくご二下　赤とんぼ</v>
      </c>
      <c r="G8" s="179" t="str">
        <f>IF(B8="","",VLOOKUP(B8,'様式4・小学部（低）'!$I$17:$Q$136,6,FALSE))</f>
        <v>凖</v>
      </c>
      <c r="H8" s="179" t="str">
        <f>IF(B8="","",VLOOKUP(B8,'様式4・小学部（低）'!$I$17:$Q$136,7,FALSE))</f>
        <v>A</v>
      </c>
      <c r="I8" s="197" t="s">
        <v>7963</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東書</v>
      </c>
      <c r="F9" s="179" t="str">
        <f>IF(B9="","",VLOOKUP(B9,'様式4・小学部（低）'!$I$17:$Q$136,5,FALSE))</f>
        <v>新編　新しい　しょしゃ　二</v>
      </c>
      <c r="G9" s="179" t="str">
        <f>IF(B9="","",VLOOKUP(B9,'様式4・小学部（低）'!$I$17:$Q$136,6,FALSE))</f>
        <v>凖</v>
      </c>
      <c r="H9" s="179" t="str">
        <f>IF(B9="","",VLOOKUP(B9,'様式4・小学部（低）'!$I$17:$Q$136,7,FALSE))</f>
        <v>A</v>
      </c>
      <c r="I9" s="197" t="s">
        <v>7964</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日文</v>
      </c>
      <c r="F10" s="179" t="str">
        <f>IF(B10="","",VLOOKUP(B10,'様式4・小学部（低）'!$I$17:$Q$136,5,FALSE))</f>
        <v>小学算数２上
小学算数２下</v>
      </c>
      <c r="G10" s="179" t="str">
        <f>IF(B10="","",VLOOKUP(B10,'様式4・小学部（低）'!$I$17:$Q$136,6,FALSE))</f>
        <v>凖</v>
      </c>
      <c r="H10" s="179" t="str">
        <f>IF(B10="","",VLOOKUP(B10,'様式4・小学部（低）'!$I$17:$Q$136,7,FALSE))</f>
        <v>A</v>
      </c>
      <c r="I10" s="197" t="s">
        <v>7965</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A</v>
      </c>
      <c r="I11" s="197" t="s">
        <v>7966</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光村</v>
      </c>
      <c r="F12" s="179" t="str">
        <f>IF(B12="","",VLOOKUP(B12,'様式4・小学部（低）'!$I$17:$Q$136,5,FALSE))</f>
        <v>どうとく　２　きみが いちばん ひかるとき</v>
      </c>
      <c r="G12" s="179" t="str">
        <f>IF(B12="","",VLOOKUP(B12,'様式4・小学部（低）'!$I$17:$Q$136,6,FALSE))</f>
        <v>凖</v>
      </c>
      <c r="H12" s="179" t="str">
        <f>IF(B12="","",VLOOKUP(B12,'様式4・小学部（低）'!$I$17:$Q$136,7,FALSE))</f>
        <v>A</v>
      </c>
      <c r="I12" s="197" t="s">
        <v>7956</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28-1　福　音　館</v>
      </c>
      <c r="F13" s="179" t="str">
        <f>IF(B13="","",VLOOKUP(B13,'様式4・小学部（低）'!$I$17:$Q$136,5,FALSE))</f>
        <v>こどものとも絵本ぞうくんのさんぽ</v>
      </c>
      <c r="G13" s="179" t="str">
        <f>IF(B13="","",VLOOKUP(B13,'様式4・小学部（低）'!$I$17:$Q$136,6,FALSE))</f>
        <v>知</v>
      </c>
      <c r="H13" s="179" t="str">
        <f>IF(B13="","",VLOOKUP(B13,'様式4・小学部（低）'!$I$17:$Q$136,7,FALSE))</f>
        <v>C</v>
      </c>
      <c r="I13" s="197" t="s">
        <v>7967</v>
      </c>
    </row>
    <row r="14" spans="1:9" ht="80.099999999999994" customHeight="1" x14ac:dyDescent="0.45">
      <c r="A14" s="176">
        <v>7</v>
      </c>
      <c r="B14" s="177" t="s">
        <v>2045</v>
      </c>
      <c r="C14" s="178" t="str">
        <f>IF(B14="","",VLOOKUP(B14,'様式4・小学部（低）'!$I$17:$Q$136,2,FALSE))</f>
        <v>算数</v>
      </c>
      <c r="D14" s="178" t="str">
        <f>IF(B14="","",VLOOKUP(B14,'様式4・小学部（低）'!$I$17:$Q$136,3,FALSE))</f>
        <v>算数</v>
      </c>
      <c r="E14" s="178" t="str">
        <f>IF(B14="","",VLOOKUP(B14,'様式4・小学部（低）'!$I$17:$Q$136,4,FALSE))</f>
        <v>10-5　小　峰　書　店</v>
      </c>
      <c r="F14" s="179" t="str">
        <f>IF(B14="","",VLOOKUP(B14,'様式4・小学部（低）'!$I$17:$Q$136,5,FALSE))</f>
        <v>くまたんのはじめてシリーズおいしいおいしい
１・２・３</v>
      </c>
      <c r="G14" s="179" t="str">
        <f>IF(B14="","",VLOOKUP(B14,'様式4・小学部（低）'!$I$17:$Q$136,6,FALSE))</f>
        <v>知</v>
      </c>
      <c r="H14" s="179" t="str">
        <f>IF(B14="","",VLOOKUP(B14,'様式4・小学部（低）'!$I$17:$Q$136,7,FALSE))</f>
        <v>C</v>
      </c>
      <c r="I14" s="197" t="s">
        <v>7968</v>
      </c>
    </row>
    <row r="15" spans="1:9" ht="80.099999999999994" customHeight="1" x14ac:dyDescent="0.45">
      <c r="A15" s="176">
        <v>8</v>
      </c>
      <c r="B15" s="177" t="s">
        <v>2051</v>
      </c>
      <c r="C15" s="178" t="str">
        <f>IF(B15="","",VLOOKUP(B15,'様式4・小学部（低）'!$I$17:$Q$136,2,FALSE))</f>
        <v>音楽</v>
      </c>
      <c r="D15" s="178" t="str">
        <f>IF(B15="","",VLOOKUP(B15,'様式4・小学部（低）'!$I$17:$Q$136,3,FALSE))</f>
        <v>音楽</v>
      </c>
      <c r="E15" s="178" t="str">
        <f>IF(B15="","",VLOOKUP(B15,'様式4・小学部（低）'!$I$17:$Q$136,4,FALSE))</f>
        <v>27-1　ひかりのくに</v>
      </c>
      <c r="F15" s="179" t="str">
        <f>IF(B15="","",VLOOKUP(B15,'様式4・小学部（低）'!$I$17:$Q$136,5,FALSE))</f>
        <v>たのしいてあそびうたえほん</v>
      </c>
      <c r="G15" s="179" t="str">
        <f>IF(B15="","",VLOOKUP(B15,'様式4・小学部（低）'!$I$17:$Q$136,6,FALSE))</f>
        <v>知</v>
      </c>
      <c r="H15" s="179" t="str">
        <f>IF(B15="","",VLOOKUP(B15,'様式4・小学部（低）'!$I$17:$Q$136,7,FALSE))</f>
        <v>C</v>
      </c>
      <c r="I15" s="197" t="s">
        <v>7969</v>
      </c>
    </row>
    <row r="16" spans="1:9" ht="80.099999999999994" customHeight="1" x14ac:dyDescent="0.45">
      <c r="A16" s="176">
        <v>9</v>
      </c>
      <c r="B16" s="177" t="s">
        <v>2057</v>
      </c>
      <c r="C16" s="178" t="str">
        <f>IF(B16="","",VLOOKUP(B16,'様式4・小学部（低）'!$I$17:$Q$136,2,FALSE))</f>
        <v>道徳</v>
      </c>
      <c r="D16" s="178" t="str">
        <f>IF(B16="","",VLOOKUP(B16,'様式4・小学部（低）'!$I$17:$Q$136,3,FALSE))</f>
        <v>道徳</v>
      </c>
      <c r="E16" s="178" t="str">
        <f>IF(B16="","",VLOOKUP(B16,'様式4・小学部（低）'!$I$17:$Q$136,4,FALSE))</f>
        <v>28-1　福　音　館</v>
      </c>
      <c r="F16" s="179" t="str">
        <f>IF(B16="","",VLOOKUP(B16,'様式4・小学部（低）'!$I$17:$Q$136,5,FALSE))</f>
        <v>ぐりとぐらの絵本ぐりとぐらの１ねんかん</v>
      </c>
      <c r="G16" s="179" t="str">
        <f>IF(B16="","",VLOOKUP(B16,'様式4・小学部（低）'!$I$17:$Q$136,6,FALSE))</f>
        <v>知</v>
      </c>
      <c r="H16" s="179" t="str">
        <f>IF(B16="","",VLOOKUP(B16,'様式4・小学部（低）'!$I$17:$Q$136,7,FALSE))</f>
        <v>C</v>
      </c>
      <c r="I16" s="197" t="s">
        <v>7970</v>
      </c>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F19" sqref="F1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'様式4・小学部（低）'!W3</f>
        <v>小学部（低）</v>
      </c>
      <c r="B1" s="385"/>
      <c r="C1" s="400" t="s">
        <v>5526</v>
      </c>
      <c r="D1" s="401"/>
      <c r="E1" s="157"/>
      <c r="F1" s="399" t="s">
        <v>7776</v>
      </c>
      <c r="G1" s="399"/>
      <c r="H1" s="399"/>
    </row>
    <row r="2" spans="1:8" ht="29.25" customHeight="1" x14ac:dyDescent="0.45">
      <c r="A2" s="403" t="str">
        <f>'様式4・小学部（低）'!F1&amp;"選定理由一覧表（検定済教科書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0" t="str">
        <f>様式３・小１!F3</f>
        <v>学校名　　　大阪府立堺支援学校　　　小学部（低）</v>
      </c>
      <c r="G3" s="398"/>
      <c r="H3" s="398"/>
    </row>
    <row r="4" spans="1:8" s="35" customFormat="1" ht="20.399999999999999" customHeight="1" x14ac:dyDescent="0.2">
      <c r="A4" s="158"/>
      <c r="B4" s="158"/>
      <c r="C4" s="159"/>
      <c r="D4" s="159"/>
      <c r="E4" s="159"/>
      <c r="F4" s="402"/>
      <c r="G4" s="402"/>
      <c r="H4" s="402"/>
    </row>
    <row r="5" spans="1:8" s="35" customFormat="1" ht="20.399999999999999" customHeight="1" x14ac:dyDescent="0.2">
      <c r="A5" s="397" t="s">
        <v>2018</v>
      </c>
      <c r="B5" s="397"/>
      <c r="C5" s="397"/>
      <c r="D5" s="159"/>
      <c r="E5" s="159"/>
      <c r="F5" s="285" t="s">
        <v>7713</v>
      </c>
      <c r="G5" s="285"/>
      <c r="H5" s="285"/>
    </row>
    <row r="6" spans="1:8" ht="20.399999999999999" customHeight="1" x14ac:dyDescent="0.45">
      <c r="A6" s="397"/>
      <c r="B6" s="397"/>
      <c r="C6" s="397"/>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IF(B8="","",VLOOKUP(B8,'様式4・小学部（低）'!$I$17:$Q$136,2,FALSE))</f>
        <v/>
      </c>
      <c r="D8" s="391" t="str">
        <f>IF(B8="","",VLOOKUP(B8,'様式4・小学部（低）'!$I$17:$Q$136,3,FALSE))</f>
        <v/>
      </c>
      <c r="E8" s="166" t="str">
        <f>IF(B8="","",VLOOKUP(B8,'様式4・小学部（低）'!$A$17:$H$136,4,FALSE))</f>
        <v/>
      </c>
      <c r="F8" s="167" t="str">
        <f>IF(B8="","",VLOOKUP(B8,'様式4・小学部（低）'!$I$17:$Q$136,5,FALSE))</f>
        <v/>
      </c>
      <c r="G8" s="394" t="str">
        <f>IF(B8="","",VLOOKUP(B8,'様式4・小学部（低）'!$I$17:$Q$136,7,FALSE))</f>
        <v/>
      </c>
      <c r="H8" s="198"/>
    </row>
    <row r="9" spans="1:8" ht="80.099999999999994" customHeight="1" x14ac:dyDescent="0.45">
      <c r="A9" s="161" t="s">
        <v>2142</v>
      </c>
      <c r="B9" s="168"/>
      <c r="C9" s="392"/>
      <c r="D9" s="392"/>
      <c r="E9" s="169" t="str">
        <f>IF(B9="","",VLOOKUP(B9,ア!$A$2:$C$788,2,FALSE))</f>
        <v/>
      </c>
      <c r="F9" s="170" t="str">
        <f>IF(B9="","",VLOOKUP(B9,ア!$A$2:$C$788,3,FALSE))</f>
        <v/>
      </c>
      <c r="G9" s="395"/>
      <c r="H9" s="199"/>
    </row>
    <row r="10" spans="1:8" ht="80.099999999999994" customHeight="1" x14ac:dyDescent="0.45">
      <c r="A10" s="161" t="s">
        <v>2142</v>
      </c>
      <c r="B10" s="168"/>
      <c r="C10" s="393"/>
      <c r="D10" s="393"/>
      <c r="E10" s="169" t="str">
        <f>IF(B10="","",VLOOKUP(B10,ア!$A$2:$C$788,2,FALSE))</f>
        <v/>
      </c>
      <c r="F10" s="170" t="str">
        <f>IF(B10="","",VLOOKUP(B10,ア!$A$2:$C$788,3,FALSE))</f>
        <v/>
      </c>
      <c r="G10" s="396"/>
      <c r="H10" s="200"/>
    </row>
    <row r="11" spans="1:8" ht="80.099999999999994" customHeight="1" x14ac:dyDescent="0.45">
      <c r="A11" s="164">
        <v>2</v>
      </c>
      <c r="B11" s="165"/>
      <c r="C11" s="391" t="str">
        <f>IF(B11="","",VLOOKUP(B11,'様式4・小学部（低）'!$I$17:$Q$136,2,FALSE))</f>
        <v/>
      </c>
      <c r="D11" s="391" t="str">
        <f>IF(B11="","",VLOOKUP(B11,'様式4・小学部（低）'!$I$17:$Q$136,3,FALSE))</f>
        <v/>
      </c>
      <c r="E11" s="166" t="str">
        <f>IF(B11="","",VLOOKUP(B11,'様式4・小学部（低）'!$I$17:$Q$136,4,FALSE))</f>
        <v/>
      </c>
      <c r="F11" s="167" t="str">
        <f>IF(B11="","",VLOOKUP(B11,'様式4・小学部（低）'!$I$17:$Q$136,5,FALSE))</f>
        <v/>
      </c>
      <c r="G11" s="394" t="str">
        <f>IF(B11="","",VLOOKUP(B11,'様式4・小学部（低）'!$I$17:$Q$136,7,FALSE))</f>
        <v/>
      </c>
      <c r="H11" s="198"/>
    </row>
    <row r="12" spans="1:8" ht="80.099999999999994" customHeight="1" x14ac:dyDescent="0.45">
      <c r="A12" s="161" t="s">
        <v>2142</v>
      </c>
      <c r="B12" s="168"/>
      <c r="C12" s="392"/>
      <c r="D12" s="392"/>
      <c r="E12" s="169" t="str">
        <f>IF(B12="","",VLOOKUP(B12,ア!$A$2:$C$788,2,FALSE))</f>
        <v/>
      </c>
      <c r="F12" s="170" t="str">
        <f>IF(B12="","",VLOOKUP(B12,ア!$A$2:$C$788,3,FALSE))</f>
        <v/>
      </c>
      <c r="G12" s="395"/>
      <c r="H12" s="199"/>
    </row>
    <row r="13" spans="1:8" ht="80.099999999999994" customHeight="1" x14ac:dyDescent="0.45">
      <c r="A13" s="161" t="s">
        <v>2142</v>
      </c>
      <c r="B13" s="168"/>
      <c r="C13" s="393"/>
      <c r="D13" s="393"/>
      <c r="E13" s="169" t="str">
        <f>IF(B13="","",VLOOKUP(B13,ア!$A$2:$C$788,2,FALSE))</f>
        <v/>
      </c>
      <c r="F13" s="170" t="str">
        <f>IF(B13="","",VLOOKUP(B13,ア!$A$2:$C$788,3,FALSE))</f>
        <v/>
      </c>
      <c r="G13" s="396"/>
      <c r="H13" s="200"/>
    </row>
    <row r="14" spans="1:8" ht="80.099999999999994" customHeight="1" x14ac:dyDescent="0.45">
      <c r="A14" s="164">
        <v>3</v>
      </c>
      <c r="B14" s="165"/>
      <c r="C14" s="391" t="str">
        <f>IF(B14="","",VLOOKUP(B14,'様式4・小学部（低）'!$I$17:$Q$136,2,FALSE))</f>
        <v/>
      </c>
      <c r="D14" s="391" t="str">
        <f>IF(B14="","",VLOOKUP(B14,'様式4・小学部（低）'!$I$17:$Q$136,3,FALSE))</f>
        <v/>
      </c>
      <c r="E14" s="166" t="str">
        <f>IF(B14="","",VLOOKUP(B14,'様式4・小学部（低）'!$I$17:$Q$136,4,FALSE))</f>
        <v/>
      </c>
      <c r="F14" s="167" t="str">
        <f>IF(B14="","",VLOOKUP(B14,'様式4・小学部（低）'!$I$17:$Q$136,5,FALSE))</f>
        <v/>
      </c>
      <c r="G14" s="394" t="str">
        <f>IF(B14="","",VLOOKUP(B14,'様式4・小学部（低）'!$I$17:$Q$136,7,FALSE))</f>
        <v/>
      </c>
      <c r="H14" s="198"/>
    </row>
    <row r="15" spans="1:8" ht="80.099999999999994" customHeight="1" x14ac:dyDescent="0.45">
      <c r="A15" s="161" t="s">
        <v>2142</v>
      </c>
      <c r="B15" s="168"/>
      <c r="C15" s="392"/>
      <c r="D15" s="392"/>
      <c r="E15" s="169" t="str">
        <f>IF(B15="","",VLOOKUP(B15,ア!$A$2:$C$788,2,FALSE))</f>
        <v/>
      </c>
      <c r="F15" s="170" t="str">
        <f>IF(B15="","",VLOOKUP(B15,ア!$A$2:$C$788,3,FALSE))</f>
        <v/>
      </c>
      <c r="G15" s="395"/>
      <c r="H15" s="199"/>
    </row>
    <row r="16" spans="1:8" ht="80.099999999999994" customHeight="1" x14ac:dyDescent="0.45">
      <c r="A16" s="161" t="s">
        <v>2142</v>
      </c>
      <c r="B16" s="168"/>
      <c r="C16" s="393"/>
      <c r="D16" s="393"/>
      <c r="E16" s="169" t="str">
        <f>IF(B16="","",VLOOKUP(B16,ア!$A$2:$C$788,2,FALSE))</f>
        <v/>
      </c>
      <c r="F16" s="170" t="str">
        <f>IF(B16="","",VLOOKUP(B16,ア!$A$2:$C$788,3,FALSE))</f>
        <v/>
      </c>
      <c r="G16" s="396"/>
      <c r="H16" s="200"/>
    </row>
    <row r="17" spans="1:8" ht="80.099999999999994" customHeight="1" x14ac:dyDescent="0.45">
      <c r="A17" s="164">
        <v>4</v>
      </c>
      <c r="B17" s="165"/>
      <c r="C17" s="391" t="str">
        <f>IF(B17="","",VLOOKUP(B17,'様式4・小学部（低）'!$I$17:$Q$136,2,FALSE))</f>
        <v/>
      </c>
      <c r="D17" s="391" t="str">
        <f>IF(B17="","",VLOOKUP(B17,'様式4・小学部（低）'!$I$17:$Q$136,3,FALSE))</f>
        <v/>
      </c>
      <c r="E17" s="166" t="str">
        <f>IF(B17="","",VLOOKUP(B17,'様式4・小学部（低）'!$I$17:$Q$136,4,FALSE))</f>
        <v/>
      </c>
      <c r="F17" s="167" t="str">
        <f>IF(B17="","",VLOOKUP(B17,'様式4・小学部（低）'!$I$17:$Q$136,5,FALSE))</f>
        <v/>
      </c>
      <c r="G17" s="394" t="str">
        <f>IF(B17="","",VLOOKUP(B17,'様式4・小学部（低）'!$I$17:$Q$136,7,FALSE))</f>
        <v/>
      </c>
      <c r="H17" s="198"/>
    </row>
    <row r="18" spans="1:8" ht="80.099999999999994" customHeight="1" x14ac:dyDescent="0.45">
      <c r="A18" s="161" t="s">
        <v>2142</v>
      </c>
      <c r="B18" s="168"/>
      <c r="C18" s="392"/>
      <c r="D18" s="392"/>
      <c r="E18" s="169" t="str">
        <f>IF(B18="","",VLOOKUP(B18,ア!$A$2:$C$788,2,FALSE))</f>
        <v/>
      </c>
      <c r="F18" s="170" t="str">
        <f>IF(B18="","",VLOOKUP(B18,ア!$A$2:$C$788,3,FALSE))</f>
        <v/>
      </c>
      <c r="G18" s="395"/>
      <c r="H18" s="199"/>
    </row>
    <row r="19" spans="1:8" ht="80.099999999999994" customHeight="1" x14ac:dyDescent="0.45">
      <c r="A19" s="161" t="s">
        <v>2142</v>
      </c>
      <c r="B19" s="168"/>
      <c r="C19" s="393"/>
      <c r="D19" s="393"/>
      <c r="E19" s="169" t="str">
        <f>IF(B19="","",VLOOKUP(B19,ア!$A$2:$C$788,2,FALSE))</f>
        <v/>
      </c>
      <c r="F19" s="170" t="str">
        <f>IF(B19="","",VLOOKUP(B19,ア!$A$2:$C$788,3,FALSE))</f>
        <v/>
      </c>
      <c r="G19" s="396"/>
      <c r="H19" s="200"/>
    </row>
    <row r="20" spans="1:8" ht="80.099999999999994" customHeight="1" x14ac:dyDescent="0.45">
      <c r="A20" s="164">
        <v>5</v>
      </c>
      <c r="B20" s="165"/>
      <c r="C20" s="391" t="str">
        <f>IF(B20="","",VLOOKUP(B20,'様式4・小学部（低）'!$I$17:$Q$136,2,FALSE))</f>
        <v/>
      </c>
      <c r="D20" s="391" t="str">
        <f>IF(B20="","",VLOOKUP(B20,'様式4・小学部（低）'!$I$17:$Q$136,3,FALSE))</f>
        <v/>
      </c>
      <c r="E20" s="166" t="str">
        <f>IF(B20="","",VLOOKUP(B20,'様式4・小学部（低）'!$I$17:$Q$136,4,FALSE))</f>
        <v/>
      </c>
      <c r="F20" s="167" t="str">
        <f>IF(B20="","",VLOOKUP(B20,'様式4・小学部（低）'!$I$17:$Q$136,5,FALSE))</f>
        <v/>
      </c>
      <c r="G20" s="394" t="str">
        <f>IF(B20="","",VLOOKUP(B20,'様式4・小学部（低）'!$I$17:$Q$136,7,FALSE))</f>
        <v/>
      </c>
      <c r="H20" s="198"/>
    </row>
    <row r="21" spans="1:8" ht="80.099999999999994" customHeight="1" x14ac:dyDescent="0.45">
      <c r="A21" s="161" t="s">
        <v>2142</v>
      </c>
      <c r="B21" s="168"/>
      <c r="C21" s="392"/>
      <c r="D21" s="392"/>
      <c r="E21" s="169" t="str">
        <f>IF(B21="","",VLOOKUP(B21,ア!$A$2:$C$788,2,FALSE))</f>
        <v/>
      </c>
      <c r="F21" s="170" t="str">
        <f>IF(B21="","",VLOOKUP(B21,ア!$A$2:$C$788,3,FALSE))</f>
        <v/>
      </c>
      <c r="G21" s="395"/>
      <c r="H21" s="199"/>
    </row>
    <row r="22" spans="1:8" ht="80.099999999999994" customHeight="1" x14ac:dyDescent="0.45">
      <c r="A22" s="161" t="s">
        <v>2142</v>
      </c>
      <c r="B22" s="168"/>
      <c r="C22" s="393"/>
      <c r="D22" s="393"/>
      <c r="E22" s="169" t="str">
        <f>IF(B22="","",VLOOKUP(B22,ア!$A$2:$C$788,2,FALSE))</f>
        <v/>
      </c>
      <c r="F22" s="170" t="str">
        <f>IF(B22="","",VLOOKUP(B22,ア!$A$2:$C$788,3,FALSE))</f>
        <v/>
      </c>
      <c r="G22" s="396"/>
      <c r="H22" s="200"/>
    </row>
    <row r="23" spans="1:8" ht="80.099999999999994" customHeight="1" x14ac:dyDescent="0.45">
      <c r="A23" s="164">
        <v>6</v>
      </c>
      <c r="B23" s="165"/>
      <c r="C23" s="391" t="str">
        <f>IF(B23="","",VLOOKUP(B23,'様式4・小学部（低）'!$I$17:$Q$136,2,FALSE))</f>
        <v/>
      </c>
      <c r="D23" s="391" t="str">
        <f>IF(B23="","",VLOOKUP(B23,'様式4・小学部（低）'!$I$17:$Q$136,3,FALSE))</f>
        <v/>
      </c>
      <c r="E23" s="166" t="str">
        <f>IF(B23="","",VLOOKUP(B23,'様式4・小学部（低）'!$I$17:$Q$136,4,FALSE))</f>
        <v/>
      </c>
      <c r="F23" s="167" t="str">
        <f>IF(B23="","",VLOOKUP(B23,'様式4・小学部（低）'!$I$17:$Q$136,5,FALSE))</f>
        <v/>
      </c>
      <c r="G23" s="394" t="str">
        <f>IF(B23="","",VLOOKUP(B23,'様式4・小学部（低）'!$I$17:$Q$136,7,FALSE))</f>
        <v/>
      </c>
      <c r="H23" s="198"/>
    </row>
    <row r="24" spans="1:8" ht="80.099999999999994" customHeight="1" x14ac:dyDescent="0.45">
      <c r="A24" s="161" t="s">
        <v>2142</v>
      </c>
      <c r="B24" s="168"/>
      <c r="C24" s="392"/>
      <c r="D24" s="392"/>
      <c r="E24" s="169" t="str">
        <f>IF(B24="","",VLOOKUP(B24,ア!$A$2:$C$788,2,FALSE))</f>
        <v/>
      </c>
      <c r="F24" s="170" t="str">
        <f>IF(B24="","",VLOOKUP(B24,ア!$A$2:$C$788,3,FALSE))</f>
        <v/>
      </c>
      <c r="G24" s="395"/>
      <c r="H24" s="199"/>
    </row>
    <row r="25" spans="1:8" ht="80.099999999999994" customHeight="1" x14ac:dyDescent="0.45">
      <c r="A25" s="161" t="s">
        <v>2142</v>
      </c>
      <c r="B25" s="168"/>
      <c r="C25" s="393"/>
      <c r="D25" s="393"/>
      <c r="E25" s="169" t="str">
        <f>IF(B25="","",VLOOKUP(B25,ア!$A$2:$C$788,2,FALSE))</f>
        <v/>
      </c>
      <c r="F25" s="170" t="str">
        <f>IF(B25="","",VLOOKUP(B25,ア!$A$2:$C$788,3,FALSE))</f>
        <v/>
      </c>
      <c r="G25" s="396"/>
      <c r="H25" s="200"/>
    </row>
    <row r="26" spans="1:8" ht="80.099999999999994" customHeight="1" x14ac:dyDescent="0.45">
      <c r="A26" s="164">
        <v>7</v>
      </c>
      <c r="B26" s="165"/>
      <c r="C26" s="391" t="str">
        <f>IF(B26="","",VLOOKUP(B26,'様式4・小学部（低）'!$I$17:$Q$136,2,FALSE))</f>
        <v/>
      </c>
      <c r="D26" s="391" t="str">
        <f>IF(B26="","",VLOOKUP(B26,'様式4・小学部（低）'!$I$17:$Q$136,3,FALSE))</f>
        <v/>
      </c>
      <c r="E26" s="166" t="str">
        <f>IF(B26="","",VLOOKUP(B26,'様式4・小学部（低）'!$I$17:$Q$136,4,FALSE))</f>
        <v/>
      </c>
      <c r="F26" s="167" t="str">
        <f>IF(B26="","",VLOOKUP(B26,'様式4・小学部（低）'!$I$17:$Q$136,5,FALSE))</f>
        <v/>
      </c>
      <c r="G26" s="394" t="str">
        <f>IF(B26="","",VLOOKUP(B26,'様式4・小学部（低）'!$I$17:$Q$136,7,FALSE))</f>
        <v/>
      </c>
      <c r="H26" s="198"/>
    </row>
    <row r="27" spans="1:8" ht="80.099999999999994" customHeight="1" x14ac:dyDescent="0.45">
      <c r="A27" s="161" t="s">
        <v>2142</v>
      </c>
      <c r="B27" s="168"/>
      <c r="C27" s="392"/>
      <c r="D27" s="392"/>
      <c r="E27" s="169" t="str">
        <f>IF(B27="","",VLOOKUP(B27,ア!$A$2:$C$788,2,FALSE))</f>
        <v/>
      </c>
      <c r="F27" s="170" t="str">
        <f>IF(B27="","",VLOOKUP(B27,ア!$A$2:$C$788,3,FALSE))</f>
        <v/>
      </c>
      <c r="G27" s="395"/>
      <c r="H27" s="199"/>
    </row>
    <row r="28" spans="1:8" ht="80.099999999999994" customHeight="1" x14ac:dyDescent="0.45">
      <c r="A28" s="161" t="s">
        <v>2142</v>
      </c>
      <c r="B28" s="168"/>
      <c r="C28" s="393"/>
      <c r="D28" s="393"/>
      <c r="E28" s="169" t="str">
        <f>IF(B28="","",VLOOKUP(B28,ア!$A$2:$C$788,2,FALSE))</f>
        <v/>
      </c>
      <c r="F28" s="170" t="str">
        <f>IF(B28="","",VLOOKUP(B28,ア!$A$2:$C$788,3,FALSE))</f>
        <v/>
      </c>
      <c r="G28" s="396"/>
      <c r="H28" s="200"/>
    </row>
    <row r="29" spans="1:8" ht="80.099999999999994" customHeight="1" x14ac:dyDescent="0.45">
      <c r="A29" s="164">
        <v>8</v>
      </c>
      <c r="B29" s="165"/>
      <c r="C29" s="391" t="str">
        <f>IF(B29="","",VLOOKUP(B29,'様式4・小学部（低）'!$I$17:$Q$136,2,FALSE))</f>
        <v/>
      </c>
      <c r="D29" s="391" t="str">
        <f>IF(B29="","",VLOOKUP(B29,'様式4・小学部（低）'!$I$17:$Q$136,3,FALSE))</f>
        <v/>
      </c>
      <c r="E29" s="166" t="str">
        <f>IF(B29="","",VLOOKUP(B29,'様式4・小学部（低）'!$I$17:$Q$136,4,FALSE))</f>
        <v/>
      </c>
      <c r="F29" s="167" t="str">
        <f>IF(B29="","",VLOOKUP(B29,'様式4・小学部（低）'!$I$17:$Q$136,5,FALSE))</f>
        <v/>
      </c>
      <c r="G29" s="394" t="str">
        <f>IF(B29="","",VLOOKUP(B29,'様式4・小学部（低）'!$I$17:$Q$136,7,FALSE))</f>
        <v/>
      </c>
      <c r="H29" s="198"/>
    </row>
    <row r="30" spans="1:8" ht="80.099999999999994" customHeight="1" x14ac:dyDescent="0.45">
      <c r="A30" s="161" t="s">
        <v>2142</v>
      </c>
      <c r="B30" s="168"/>
      <c r="C30" s="392"/>
      <c r="D30" s="392"/>
      <c r="E30" s="169" t="str">
        <f>IF(B30="","",VLOOKUP(B30,ア!$A$2:$C$788,2,FALSE))</f>
        <v/>
      </c>
      <c r="F30" s="170" t="str">
        <f>IF(B30="","",VLOOKUP(B30,ア!$A$2:$C$788,3,FALSE))</f>
        <v/>
      </c>
      <c r="G30" s="395"/>
      <c r="H30" s="199"/>
    </row>
    <row r="31" spans="1:8" ht="80.099999999999994" customHeight="1" x14ac:dyDescent="0.45">
      <c r="A31" s="161" t="s">
        <v>2142</v>
      </c>
      <c r="B31" s="168"/>
      <c r="C31" s="393"/>
      <c r="D31" s="393"/>
      <c r="E31" s="169" t="str">
        <f>IF(B31="","",VLOOKUP(B31,ア!$A$2:$C$788,2,FALSE))</f>
        <v/>
      </c>
      <c r="F31" s="170" t="str">
        <f>IF(B31="","",VLOOKUP(B31,ア!$A$2:$C$788,3,FALSE))</f>
        <v/>
      </c>
      <c r="G31" s="396"/>
      <c r="H31" s="200"/>
    </row>
    <row r="32" spans="1:8" ht="80.099999999999994" customHeight="1" x14ac:dyDescent="0.45">
      <c r="A32" s="164">
        <v>9</v>
      </c>
      <c r="B32" s="165"/>
      <c r="C32" s="391" t="str">
        <f>IF(B32="","",VLOOKUP(B32,'様式4・小学部（低）'!$I$17:$Q$136,2,FALSE))</f>
        <v/>
      </c>
      <c r="D32" s="391" t="str">
        <f>IF(B32="","",VLOOKUP(B32,'様式4・小学部（低）'!$I$17:$Q$136,3,FALSE))</f>
        <v/>
      </c>
      <c r="E32" s="166" t="str">
        <f>IF(B32="","",VLOOKUP(B32,'様式4・小学部（低）'!$I$17:$Q$136,4,FALSE))</f>
        <v/>
      </c>
      <c r="F32" s="167" t="str">
        <f>IF(B32="","",VLOOKUP(B32,'様式4・小学部（低）'!$I$17:$Q$136,5,FALSE))</f>
        <v/>
      </c>
      <c r="G32" s="394" t="str">
        <f>IF(B32="","",VLOOKUP(B32,'様式4・小学部（低）'!$I$17:$Q$136,7,FALSE))</f>
        <v/>
      </c>
      <c r="H32" s="198"/>
    </row>
    <row r="33" spans="1:8" ht="80.099999999999994" customHeight="1" x14ac:dyDescent="0.45">
      <c r="A33" s="161" t="s">
        <v>2142</v>
      </c>
      <c r="B33" s="168"/>
      <c r="C33" s="392"/>
      <c r="D33" s="392"/>
      <c r="E33" s="169" t="str">
        <f>IF(B33="","",VLOOKUP(B33,ア!$A$2:$C$788,2,FALSE))</f>
        <v/>
      </c>
      <c r="F33" s="170" t="str">
        <f>IF(B33="","",VLOOKUP(B33,ア!$A$2:$C$788,3,FALSE))</f>
        <v/>
      </c>
      <c r="G33" s="395"/>
      <c r="H33" s="199"/>
    </row>
    <row r="34" spans="1:8" ht="80.099999999999994" customHeight="1" x14ac:dyDescent="0.45">
      <c r="A34" s="161" t="s">
        <v>2142</v>
      </c>
      <c r="B34" s="168"/>
      <c r="C34" s="393"/>
      <c r="D34" s="393"/>
      <c r="E34" s="169" t="str">
        <f>IF(B34="","",VLOOKUP(B34,ア!$A$2:$C$788,2,FALSE))</f>
        <v/>
      </c>
      <c r="F34" s="170" t="str">
        <f>IF(B34="","",VLOOKUP(B34,ア!$A$2:$C$788,3,FALSE))</f>
        <v/>
      </c>
      <c r="G34" s="396"/>
      <c r="H34" s="200"/>
    </row>
    <row r="35" spans="1:8" ht="80.099999999999994" customHeight="1" x14ac:dyDescent="0.45">
      <c r="A35" s="164">
        <v>10</v>
      </c>
      <c r="B35" s="165"/>
      <c r="C35" s="391" t="str">
        <f>IF(B35="","",VLOOKUP(B35,'様式4・小学部（低）'!$I$17:$Q$136,2,FALSE))</f>
        <v/>
      </c>
      <c r="D35" s="391" t="str">
        <f>IF(B35="","",VLOOKUP(B35,'様式4・小学部（低）'!$I$17:$Q$136,3,FALSE))</f>
        <v/>
      </c>
      <c r="E35" s="166" t="str">
        <f>IF(B35="","",VLOOKUP(B35,'様式4・小学部（低）'!$I$17:$Q$136,4,FALSE))</f>
        <v/>
      </c>
      <c r="F35" s="167" t="str">
        <f>IF(B35="","",VLOOKUP(B35,'様式4・小学部（低）'!$I$17:$Q$136,5,FALSE))</f>
        <v/>
      </c>
      <c r="G35" s="394" t="str">
        <f>IF(B35="","",VLOOKUP(B35,'様式4・小学部（低）'!$I$17:$Q$136,7,FALSE))</f>
        <v/>
      </c>
      <c r="H35" s="198"/>
    </row>
    <row r="36" spans="1:8" ht="80.099999999999994" customHeight="1" x14ac:dyDescent="0.45">
      <c r="A36" s="161" t="s">
        <v>2142</v>
      </c>
      <c r="B36" s="168"/>
      <c r="C36" s="392"/>
      <c r="D36" s="392"/>
      <c r="E36" s="169" t="str">
        <f>IF(B36="","",VLOOKUP(B36,ア!$A$2:$C$788,2,FALSE))</f>
        <v/>
      </c>
      <c r="F36" s="170" t="str">
        <f>IF(B36="","",VLOOKUP(B36,ア!$A$2:$C$788,3,FALSE))</f>
        <v/>
      </c>
      <c r="G36" s="395"/>
      <c r="H36" s="199"/>
    </row>
    <row r="37" spans="1:8" ht="80.099999999999994" customHeight="1" x14ac:dyDescent="0.45">
      <c r="A37" s="161" t="s">
        <v>2142</v>
      </c>
      <c r="B37" s="168"/>
      <c r="C37" s="393"/>
      <c r="D37" s="393"/>
      <c r="E37" s="169" t="str">
        <f>IF(B37="","",VLOOKUP(B37,ア!$A$2:$C$788,2,FALSE))</f>
        <v/>
      </c>
      <c r="F37" s="170" t="str">
        <f>IF(B37="","",VLOOKUP(B37,ア!$A$2:$C$788,3,FALSE))</f>
        <v/>
      </c>
      <c r="G37" s="396"/>
      <c r="H37" s="200"/>
    </row>
    <row r="38" spans="1:8" ht="80.099999999999994" customHeight="1" x14ac:dyDescent="0.45">
      <c r="A38" s="164">
        <v>11</v>
      </c>
      <c r="B38" s="165"/>
      <c r="C38" s="391" t="str">
        <f>IF(B38="","",VLOOKUP(B38,'様式4・小学部（低）'!$I$17:$Q$136,2,FALSE))</f>
        <v/>
      </c>
      <c r="D38" s="391" t="str">
        <f>IF(B38="","",VLOOKUP(B38,'様式4・小学部（低）'!$I$17:$Q$136,3,FALSE))</f>
        <v/>
      </c>
      <c r="E38" s="166" t="str">
        <f>IF(B38="","",VLOOKUP(B38,'様式4・小学部（低）'!$I$17:$Q$136,4,FALSE))</f>
        <v/>
      </c>
      <c r="F38" s="167" t="str">
        <f>IF(B38="","",VLOOKUP(B38,'様式4・小学部（低）'!$I$17:$Q$136,5,FALSE))</f>
        <v/>
      </c>
      <c r="G38" s="394" t="str">
        <f>IF(B38="","",VLOOKUP(B38,'様式4・小学部（低）'!$I$17:$Q$136,7,FALSE))</f>
        <v/>
      </c>
      <c r="H38" s="198"/>
    </row>
    <row r="39" spans="1:8" ht="80.099999999999994" customHeight="1" x14ac:dyDescent="0.45">
      <c r="A39" s="161" t="s">
        <v>2142</v>
      </c>
      <c r="B39" s="168"/>
      <c r="C39" s="392"/>
      <c r="D39" s="392"/>
      <c r="E39" s="169" t="str">
        <f>IF(B39="","",VLOOKUP(B39,ア!$A$2:$C$788,2,FALSE))</f>
        <v/>
      </c>
      <c r="F39" s="170" t="str">
        <f>IF(B39="","",VLOOKUP(B39,ア!$A$2:$C$788,3,FALSE))</f>
        <v/>
      </c>
      <c r="G39" s="395"/>
      <c r="H39" s="199"/>
    </row>
    <row r="40" spans="1:8" ht="80.099999999999994" customHeight="1" x14ac:dyDescent="0.45">
      <c r="A40" s="161" t="s">
        <v>2142</v>
      </c>
      <c r="B40" s="168"/>
      <c r="C40" s="393"/>
      <c r="D40" s="393"/>
      <c r="E40" s="169" t="str">
        <f>IF(B40="","",VLOOKUP(B40,ア!$A$2:$C$788,2,FALSE))</f>
        <v/>
      </c>
      <c r="F40" s="170" t="str">
        <f>IF(B40="","",VLOOKUP(B40,ア!$A$2:$C$788,3,FALSE))</f>
        <v/>
      </c>
      <c r="G40" s="396"/>
      <c r="H40" s="200"/>
    </row>
    <row r="41" spans="1:8" ht="80.099999999999994" customHeight="1" x14ac:dyDescent="0.45">
      <c r="A41" s="164">
        <v>12</v>
      </c>
      <c r="B41" s="165"/>
      <c r="C41" s="391" t="str">
        <f>IF(B41="","",VLOOKUP(B41,'様式4・小学部（低）'!$I$17:$Q$136,2,FALSE))</f>
        <v/>
      </c>
      <c r="D41" s="391" t="str">
        <f>IF(B41="","",VLOOKUP(B41,'様式4・小学部（低）'!$I$17:$Q$136,3,FALSE))</f>
        <v/>
      </c>
      <c r="E41" s="166" t="str">
        <f>IF(B41="","",VLOOKUP(B41,'様式4・小学部（低）'!$I$17:$Q$136,4,FALSE))</f>
        <v/>
      </c>
      <c r="F41" s="167" t="str">
        <f>IF(B41="","",VLOOKUP(B41,'様式4・小学部（低）'!$I$17:$Q$136,5,FALSE))</f>
        <v/>
      </c>
      <c r="G41" s="394" t="str">
        <f>IF(B41="","",VLOOKUP(B41,'様式4・小学部（低）'!$I$17:$Q$136,7,FALSE))</f>
        <v/>
      </c>
      <c r="H41" s="198"/>
    </row>
    <row r="42" spans="1:8" ht="80.099999999999994" customHeight="1" x14ac:dyDescent="0.45">
      <c r="A42" s="161" t="s">
        <v>2142</v>
      </c>
      <c r="B42" s="168"/>
      <c r="C42" s="392"/>
      <c r="D42" s="392"/>
      <c r="E42" s="169" t="str">
        <f>IF(B42="","",VLOOKUP(B42,ア!$A$2:$C$788,2,FALSE))</f>
        <v/>
      </c>
      <c r="F42" s="170" t="str">
        <f>IF(B42="","",VLOOKUP(B42,ア!$A$2:$C$788,3,FALSE))</f>
        <v/>
      </c>
      <c r="G42" s="395"/>
      <c r="H42" s="199"/>
    </row>
    <row r="43" spans="1:8" ht="80.099999999999994" customHeight="1" x14ac:dyDescent="0.45">
      <c r="A43" s="161" t="s">
        <v>2142</v>
      </c>
      <c r="B43" s="168"/>
      <c r="C43" s="393"/>
      <c r="D43" s="393"/>
      <c r="E43" s="169" t="str">
        <f>IF(B43="","",VLOOKUP(B43,ア!$A$2:$C$788,2,FALSE))</f>
        <v/>
      </c>
      <c r="F43" s="170" t="str">
        <f>IF(B43="","",VLOOKUP(B43,ア!$A$2:$C$788,3,FALSE))</f>
        <v/>
      </c>
      <c r="G43" s="396"/>
      <c r="H43" s="200"/>
    </row>
    <row r="44" spans="1:8" ht="80.099999999999994" customHeight="1" x14ac:dyDescent="0.45">
      <c r="A44" s="164">
        <v>13</v>
      </c>
      <c r="B44" s="165"/>
      <c r="C44" s="391" t="str">
        <f>IF(B44="","",VLOOKUP(B44,'様式4・小学部（低）'!$I$17:$Q$136,2,FALSE))</f>
        <v/>
      </c>
      <c r="D44" s="391" t="str">
        <f>IF(B44="","",VLOOKUP(B44,'様式4・小学部（低）'!$I$17:$Q$136,3,FALSE))</f>
        <v/>
      </c>
      <c r="E44" s="166" t="str">
        <f>IF(B44="","",VLOOKUP(B44,'様式4・小学部（低）'!$I$17:$Q$136,4,FALSE))</f>
        <v/>
      </c>
      <c r="F44" s="167" t="str">
        <f>IF(B44="","",VLOOKUP(B44,'様式4・小学部（低）'!$I$17:$Q$136,5,FALSE))</f>
        <v/>
      </c>
      <c r="G44" s="394" t="str">
        <f>IF(B44="","",VLOOKUP(B44,'様式4・小学部（低）'!$I$17:$Q$136,7,FALSE))</f>
        <v/>
      </c>
      <c r="H44" s="198"/>
    </row>
    <row r="45" spans="1:8" ht="80.099999999999994" customHeight="1" x14ac:dyDescent="0.45">
      <c r="A45" s="161" t="s">
        <v>2142</v>
      </c>
      <c r="B45" s="168"/>
      <c r="C45" s="392"/>
      <c r="D45" s="392"/>
      <c r="E45" s="169" t="str">
        <f>IF(B45="","",VLOOKUP(B45,ア!$A$2:$C$788,2,FALSE))</f>
        <v/>
      </c>
      <c r="F45" s="170" t="str">
        <f>IF(B45="","",VLOOKUP(B45,ア!$A$2:$C$788,3,FALSE))</f>
        <v/>
      </c>
      <c r="G45" s="395"/>
      <c r="H45" s="199"/>
    </row>
    <row r="46" spans="1:8" ht="80.099999999999994" customHeight="1" x14ac:dyDescent="0.45">
      <c r="A46" s="161" t="s">
        <v>2142</v>
      </c>
      <c r="B46" s="168"/>
      <c r="C46" s="393"/>
      <c r="D46" s="393"/>
      <c r="E46" s="169" t="str">
        <f>IF(B46="","",VLOOKUP(B46,ア!$A$2:$C$788,2,FALSE))</f>
        <v/>
      </c>
      <c r="F46" s="170" t="str">
        <f>IF(B46="","",VLOOKUP(B46,ア!$A$2:$C$788,3,FALSE))</f>
        <v/>
      </c>
      <c r="G46" s="396"/>
      <c r="H46" s="200"/>
    </row>
    <row r="47" spans="1:8" ht="80.099999999999994" customHeight="1" x14ac:dyDescent="0.45">
      <c r="A47" s="164">
        <v>14</v>
      </c>
      <c r="B47" s="165"/>
      <c r="C47" s="391" t="str">
        <f>IF(B47="","",VLOOKUP(B47,'様式4・小学部（低）'!$I$17:$Q$136,2,FALSE))</f>
        <v/>
      </c>
      <c r="D47" s="391" t="str">
        <f>IF(B47="","",VLOOKUP(B47,'様式4・小学部（低）'!$I$17:$Q$136,3,FALSE))</f>
        <v/>
      </c>
      <c r="E47" s="166" t="str">
        <f>IF(B47="","",VLOOKUP(B47,'様式4・小学部（低）'!$I$17:$Q$136,4,FALSE))</f>
        <v/>
      </c>
      <c r="F47" s="167" t="str">
        <f>IF(B47="","",VLOOKUP(B47,'様式4・小学部（低）'!$I$17:$Q$136,5,FALSE))</f>
        <v/>
      </c>
      <c r="G47" s="394" t="str">
        <f>IF(B47="","",VLOOKUP(B47,'様式4・小学部（低）'!$I$17:$Q$136,7,FALSE))</f>
        <v/>
      </c>
      <c r="H47" s="198"/>
    </row>
    <row r="48" spans="1:8" ht="80.099999999999994" customHeight="1" x14ac:dyDescent="0.45">
      <c r="A48" s="161" t="s">
        <v>2142</v>
      </c>
      <c r="B48" s="168"/>
      <c r="C48" s="392"/>
      <c r="D48" s="392"/>
      <c r="E48" s="169" t="str">
        <f>IF(B48="","",VLOOKUP(B48,ア!$A$2:$C$788,2,FALSE))</f>
        <v/>
      </c>
      <c r="F48" s="170" t="str">
        <f>IF(B48="","",VLOOKUP(B48,ア!$A$2:$C$788,3,FALSE))</f>
        <v/>
      </c>
      <c r="G48" s="395"/>
      <c r="H48" s="199"/>
    </row>
    <row r="49" spans="1:8" ht="80.099999999999994" customHeight="1" x14ac:dyDescent="0.45">
      <c r="A49" s="161" t="s">
        <v>2142</v>
      </c>
      <c r="B49" s="168"/>
      <c r="C49" s="393"/>
      <c r="D49" s="393"/>
      <c r="E49" s="169" t="str">
        <f>IF(B49="","",VLOOKUP(B49,ア!$A$2:$C$788,2,FALSE))</f>
        <v/>
      </c>
      <c r="F49" s="170" t="str">
        <f>IF(B49="","",VLOOKUP(B49,ア!$A$2:$C$788,3,FALSE))</f>
        <v/>
      </c>
      <c r="G49" s="396"/>
      <c r="H49" s="200"/>
    </row>
    <row r="50" spans="1:8" ht="80.099999999999994" customHeight="1" x14ac:dyDescent="0.45">
      <c r="A50" s="164">
        <v>15</v>
      </c>
      <c r="B50" s="165"/>
      <c r="C50" s="391" t="str">
        <f>IF(B50="","",VLOOKUP(B50,'様式4・小学部（低）'!$I$17:$Q$136,2,FALSE))</f>
        <v/>
      </c>
      <c r="D50" s="391" t="str">
        <f>IF(B50="","",VLOOKUP(B50,'様式4・小学部（低）'!$I$17:$Q$136,3,FALSE))</f>
        <v/>
      </c>
      <c r="E50" s="166" t="str">
        <f>IF(B50="","",VLOOKUP(B50,'様式4・小学部（低）'!$I$17:$Q$136,4,FALSE))</f>
        <v/>
      </c>
      <c r="F50" s="167" t="str">
        <f>IF(B50="","",VLOOKUP(B50,'様式4・小学部（低）'!$I$17:$Q$136,5,FALSE))</f>
        <v/>
      </c>
      <c r="G50" s="394" t="str">
        <f>IF(B50="","",VLOOKUP(B50,'様式4・小学部（低）'!$I$17:$Q$136,7,FALSE))</f>
        <v/>
      </c>
      <c r="H50" s="198"/>
    </row>
    <row r="51" spans="1:8" ht="80.099999999999994" customHeight="1" x14ac:dyDescent="0.45">
      <c r="A51" s="161" t="s">
        <v>2142</v>
      </c>
      <c r="B51" s="168"/>
      <c r="C51" s="392"/>
      <c r="D51" s="392"/>
      <c r="E51" s="169" t="str">
        <f>IF(B51="","",VLOOKUP(B51,ア!$A$2:$C$788,2,FALSE))</f>
        <v/>
      </c>
      <c r="F51" s="170" t="str">
        <f>IF(B51="","",VLOOKUP(B51,ア!$A$2:$C$788,3,FALSE))</f>
        <v/>
      </c>
      <c r="G51" s="395"/>
      <c r="H51" s="199"/>
    </row>
    <row r="52" spans="1:8" ht="80.099999999999994" customHeight="1" x14ac:dyDescent="0.45">
      <c r="A52" s="161" t="s">
        <v>2142</v>
      </c>
      <c r="B52" s="168"/>
      <c r="C52" s="393"/>
      <c r="D52" s="393"/>
      <c r="E52" s="169" t="str">
        <f>IF(B52="","",VLOOKUP(B52,ア!$A$2:$C$788,2,FALSE))</f>
        <v/>
      </c>
      <c r="F52" s="170" t="str">
        <f>IF(B52="","",VLOOKUP(B52,ア!$A$2:$C$788,3,FALSE))</f>
        <v/>
      </c>
      <c r="G52" s="396"/>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6" zoomScale="85" zoomScaleNormal="100" zoomScaleSheetLayoutView="85" workbookViewId="0">
      <selection activeCell="F19" sqref="F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4" t="str">
        <f>'様式4・小学部（低）'!W3</f>
        <v>小学部（低）</v>
      </c>
      <c r="B1" s="385"/>
      <c r="C1" s="386" t="s">
        <v>5528</v>
      </c>
      <c r="D1" s="387"/>
      <c r="E1" s="157"/>
      <c r="F1" s="399"/>
      <c r="G1" s="399"/>
      <c r="H1" s="399"/>
      <c r="I1" s="399"/>
    </row>
    <row r="2" spans="1:9" ht="29.25" customHeight="1" x14ac:dyDescent="0.45">
      <c r="A2" s="389" t="str">
        <f>様式３・小１!$A$2</f>
        <v>令和８年度使用教科用図書図書選定理由一覧表（支援学校用）</v>
      </c>
      <c r="B2" s="389"/>
      <c r="C2" s="389"/>
      <c r="D2" s="389"/>
      <c r="E2" s="389"/>
      <c r="F2" s="389"/>
      <c r="G2" s="389"/>
      <c r="H2" s="389"/>
      <c r="I2" s="389"/>
    </row>
    <row r="3" spans="1:9" s="1" customFormat="1" ht="22.5" customHeight="1" x14ac:dyDescent="0.2">
      <c r="A3" s="405"/>
      <c r="B3" s="405"/>
      <c r="C3" s="405"/>
      <c r="D3" s="289"/>
      <c r="E3" s="289"/>
      <c r="F3" s="390" t="str">
        <f>様式３・小１!F3</f>
        <v>学校名　　　大阪府立堺支援学校　　　小学部（低）</v>
      </c>
      <c r="G3" s="390"/>
      <c r="H3" s="390"/>
      <c r="I3" s="390"/>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7" t="s">
        <v>2019</v>
      </c>
      <c r="B5" s="397"/>
      <c r="C5" s="397"/>
      <c r="D5" s="171"/>
      <c r="E5" s="171"/>
    </row>
    <row r="6" spans="1:9" ht="20.399999999999999" customHeight="1" x14ac:dyDescent="0.45">
      <c r="A6" s="397"/>
      <c r="B6" s="397"/>
      <c r="C6" s="39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光村</v>
      </c>
      <c r="F8" s="179" t="str">
        <f>IF(B8="","",VLOOKUP(B8,'様式4・小学部（低）'!$R$17:$Z$136,5,FALSE))</f>
        <v>国語三上　わかば
国語三下　あおぞら</v>
      </c>
      <c r="G8" s="181" t="str">
        <f>IF(B8="","",VLOOKUP(B8,'様式4・小学部（低）'!$R$17:$Z$136,6,FALSE))</f>
        <v>凖</v>
      </c>
      <c r="H8" s="181" t="str">
        <f>IF(B8="","",VLOOKUP(B8,'様式4・小学部（低）'!$R$17:$Z$136,7,FALSE))</f>
        <v>A</v>
      </c>
      <c r="I8" s="197" t="s">
        <v>7971</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東書</v>
      </c>
      <c r="F9" s="179" t="str">
        <f>IF(B9="","",VLOOKUP(B9,'様式4・小学部（低）'!$R$17:$Z$136,5,FALSE))</f>
        <v>新編　新しい書写　三</v>
      </c>
      <c r="G9" s="181" t="str">
        <f>IF(B9="","",VLOOKUP(B9,'様式4・小学部（低）'!$R$17:$Z$136,6,FALSE))</f>
        <v>凖</v>
      </c>
      <c r="H9" s="181" t="str">
        <f>IF(B9="","",VLOOKUP(B9,'様式4・小学部（低）'!$R$17:$Z$136,7,FALSE))</f>
        <v>A</v>
      </c>
      <c r="I9" s="197" t="s">
        <v>7972</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日文</v>
      </c>
      <c r="F10" s="179" t="str">
        <f>IF(B10="","",VLOOKUP(B10,'様式4・小学部（低）'!$R$17:$Z$136,5,FALSE))</f>
        <v>小学社会　３年</v>
      </c>
      <c r="G10" s="181" t="str">
        <f>IF(B10="","",VLOOKUP(B10,'様式4・小学部（低）'!$R$17:$Z$136,6,FALSE))</f>
        <v>凖</v>
      </c>
      <c r="H10" s="181" t="str">
        <f>IF(B10="","",VLOOKUP(B10,'様式4・小学部（低）'!$R$17:$Z$136,7,FALSE))</f>
        <v>A</v>
      </c>
      <c r="I10" s="197" t="s">
        <v>7973</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A</v>
      </c>
      <c r="I11" s="307" t="s">
        <v>7974</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日文</v>
      </c>
      <c r="F12" s="179" t="str">
        <f>IF(B12="","",VLOOKUP(B12,'様式4・小学部（低）'!$R$17:$Z$136,5,FALSE))</f>
        <v>小学算数３上
小学算数３下</v>
      </c>
      <c r="G12" s="181" t="str">
        <f>IF(B12="","",VLOOKUP(B12,'様式4・小学部（低）'!$R$17:$Z$136,6,FALSE))</f>
        <v>凖</v>
      </c>
      <c r="H12" s="181" t="str">
        <f>IF(B12="","",VLOOKUP(B12,'様式4・小学部（低）'!$R$17:$Z$136,7,FALSE))</f>
        <v>A</v>
      </c>
      <c r="I12" s="197" t="s">
        <v>7975</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A</v>
      </c>
      <c r="I13" s="197" t="s">
        <v>7976</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A</v>
      </c>
      <c r="I14" s="197" t="s">
        <v>7977</v>
      </c>
    </row>
    <row r="15" spans="1:9" ht="80.099999999999994" customHeight="1" x14ac:dyDescent="0.45">
      <c r="A15" s="176">
        <v>8</v>
      </c>
      <c r="B15" s="177" t="s">
        <v>2043</v>
      </c>
      <c r="C15" s="180" t="str">
        <f>IF(B15="","",VLOOKUP(B15,'様式4・小学部（低）'!$R$17:$Z$136,2,FALSE))</f>
        <v>図工</v>
      </c>
      <c r="D15" s="180" t="str">
        <f>IF(B15="","",VLOOKUP(B15,'様式4・小学部（低）'!$R$17:$Z$136,3,FALSE))</f>
        <v>図工</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A</v>
      </c>
      <c r="I15" s="197" t="s">
        <v>7978</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大日本</v>
      </c>
      <c r="F16" s="179" t="str">
        <f>IF(B16="","",VLOOKUP(B16,'様式4・小学部（低）'!$R$17:$Z$136,5,FALSE))</f>
        <v>新版 たのしいほけん３・４年</v>
      </c>
      <c r="G16" s="181" t="str">
        <f>IF(B16="","",VLOOKUP(B16,'様式4・小学部（低）'!$R$17:$Z$136,6,FALSE))</f>
        <v>凖</v>
      </c>
      <c r="H16" s="181" t="str">
        <f>IF(B16="","",VLOOKUP(B16,'様式4・小学部（低）'!$R$17:$Z$136,7,FALSE))</f>
        <v>A</v>
      </c>
      <c r="I16" s="197" t="s">
        <v>7979</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光村</v>
      </c>
      <c r="F17" s="179" t="str">
        <f>IF(B17="","",VLOOKUP(B17,'様式4・小学部（低）'!$R$17:$Z$136,5,FALSE))</f>
        <v>どうとく　３　きみが いちばん ひかるとき</v>
      </c>
      <c r="G17" s="181" t="str">
        <f>IF(B17="","",VLOOKUP(B17,'様式4・小学部（低）'!$R$17:$Z$136,6,FALSE))</f>
        <v>凖</v>
      </c>
      <c r="H17" s="181" t="str">
        <f>IF(B17="","",VLOOKUP(B17,'様式4・小学部（低）'!$R$17:$Z$136,7,FALSE))</f>
        <v>A</v>
      </c>
      <c r="I17" s="197" t="s">
        <v>7980</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光村</v>
      </c>
      <c r="F18" s="179" t="str">
        <f>IF(B18="","",VLOOKUP(B18,'様式4・小学部（低）'!$R$17:$Z$136,5,FALSE))</f>
        <v>こくご一上　かざぐるま
こくご一下　ともだち</v>
      </c>
      <c r="G18" s="181" t="str">
        <f>IF(B18="","",VLOOKUP(B18,'様式4・小学部（低）'!$R$17:$Z$136,6,FALSE))</f>
        <v>下</v>
      </c>
      <c r="H18" s="181" t="str">
        <f>IF(B18="","",VLOOKUP(B18,'様式4・小学部（低）'!$R$17:$Z$136,7,FALSE))</f>
        <v>B</v>
      </c>
      <c r="I18" s="197" t="s">
        <v>7950</v>
      </c>
    </row>
    <row r="19" spans="1:9" ht="80.099999999999994" customHeight="1" x14ac:dyDescent="0.45">
      <c r="A19" s="176">
        <v>12</v>
      </c>
      <c r="B19" s="177" t="s">
        <v>2055</v>
      </c>
      <c r="C19" s="180" t="str">
        <f>IF(B19="","",VLOOKUP(B19,'様式4・小学部（低）'!$R$17:$Z$136,2,FALSE))</f>
        <v>算数</v>
      </c>
      <c r="D19" s="180" t="str">
        <f>IF(B19="","",VLOOKUP(B19,'様式4・小学部（低）'!$R$17:$Z$136,3,FALSE))</f>
        <v>算数</v>
      </c>
      <c r="E19" s="178" t="str">
        <f>IF(B19="","",VLOOKUP(B19,'様式4・小学部（低）'!$R$17:$Z$136,4,FALSE))</f>
        <v>日文</v>
      </c>
      <c r="F19" s="179" t="str">
        <f>IF(B19="","",VLOOKUP(B19,'様式4・小学部（低）'!$R$17:$Z$136,5,FALSE))</f>
        <v>しょうがく　さんすう１①
しょうがく　さんすう１②</v>
      </c>
      <c r="G19" s="181" t="str">
        <f>IF(B19="","",VLOOKUP(B19,'様式4・小学部（低）'!$R$17:$Z$136,6,FALSE))</f>
        <v>下</v>
      </c>
      <c r="H19" s="181" t="str">
        <f>IF(B19="","",VLOOKUP(B19,'様式4・小学部（低）'!$R$17:$Z$136,7,FALSE))</f>
        <v>B</v>
      </c>
      <c r="I19" s="197" t="s">
        <v>7952</v>
      </c>
    </row>
    <row r="20" spans="1:9" ht="80.099999999999994" customHeight="1" x14ac:dyDescent="0.45">
      <c r="A20" s="176">
        <v>13</v>
      </c>
      <c r="B20" s="177" t="s">
        <v>2058</v>
      </c>
      <c r="C20" s="180" t="str">
        <f>IF(B20="","",VLOOKUP(B20,'様式4・小学部（低）'!$R$17:$Z$136,2,FALSE))</f>
        <v>国語</v>
      </c>
      <c r="D20" s="180" t="str">
        <f>IF(B20="","",VLOOKUP(B20,'様式4・小学部（低）'!$R$17:$Z$136,3,FALSE))</f>
        <v>国語</v>
      </c>
      <c r="E20" s="178" t="str">
        <f>IF(B20="","",VLOOKUP(B20,'様式4・小学部（低）'!$R$17:$Z$136,4,FALSE))</f>
        <v>27-2　評　論　社</v>
      </c>
      <c r="F20" s="179" t="str">
        <f>IF(B20="","",VLOOKUP(B20,'様式4・小学部（低）'!$R$17:$Z$136,5,FALSE))</f>
        <v>しかけ絵本の本棚コロちゃんはどこ？</v>
      </c>
      <c r="G20" s="181" t="str">
        <f>IF(B20="","",VLOOKUP(B20,'様式4・小学部（低）'!$R$17:$Z$136,6,FALSE))</f>
        <v>知</v>
      </c>
      <c r="H20" s="181" t="str">
        <f>IF(B20="","",VLOOKUP(B20,'様式4・小学部（低）'!$R$17:$Z$136,7,FALSE))</f>
        <v>C</v>
      </c>
      <c r="I20" s="197" t="s">
        <v>7981</v>
      </c>
    </row>
    <row r="21" spans="1:9" ht="80.099999999999994" customHeight="1" x14ac:dyDescent="0.45">
      <c r="A21" s="176">
        <v>14</v>
      </c>
      <c r="B21" s="177" t="s">
        <v>2061</v>
      </c>
      <c r="C21" s="180" t="str">
        <f>IF(B21="","",VLOOKUP(B21,'様式4・小学部（低）'!$R$17:$Z$136,2,FALSE))</f>
        <v>算数</v>
      </c>
      <c r="D21" s="180" t="str">
        <f>IF(B21="","",VLOOKUP(B21,'様式4・小学部（低）'!$R$17:$Z$136,3,FALSE))</f>
        <v>算数</v>
      </c>
      <c r="E21" s="178" t="str">
        <f>IF(B21="","",VLOOKUP(B21,'様式4・小学部（低）'!$R$17:$Z$136,4,FALSE))</f>
        <v>10-4　こ　ぐ　ま　社</v>
      </c>
      <c r="F21" s="179" t="str">
        <f>IF(B21="","",VLOOKUP(B21,'様式4・小学部（低）'!$R$17:$Z$136,5,FALSE))</f>
        <v>ぶうとぴょんのえほんおんなじおんなじ</v>
      </c>
      <c r="G21" s="181" t="str">
        <f>IF(B21="","",VLOOKUP(B21,'様式4・小学部（低）'!$R$17:$Z$136,6,FALSE))</f>
        <v>知</v>
      </c>
      <c r="H21" s="181" t="str">
        <f>IF(B21="","",VLOOKUP(B21,'様式4・小学部（低）'!$R$17:$Z$136,7,FALSE))</f>
        <v>C</v>
      </c>
      <c r="I21" s="197" t="s">
        <v>7982</v>
      </c>
    </row>
    <row r="22" spans="1:9" ht="80.099999999999994" customHeight="1" x14ac:dyDescent="0.45">
      <c r="A22" s="176">
        <v>15</v>
      </c>
      <c r="B22" s="177" t="s">
        <v>2064</v>
      </c>
      <c r="C22" s="180" t="str">
        <f>IF(B22="","",VLOOKUP(B22,'様式4・小学部（低）'!$R$17:$Z$136,2,FALSE))</f>
        <v>生活</v>
      </c>
      <c r="D22" s="180" t="str">
        <f>IF(B22="","",VLOOKUP(B22,'様式4・小学部（低）'!$R$17:$Z$136,3,FALSE))</f>
        <v>生活</v>
      </c>
      <c r="E22" s="178" t="str">
        <f>IF(B22="","",VLOOKUP(B22,'様式4・小学部（低）'!$R$17:$Z$136,4,FALSE))</f>
        <v>01-1　あ か ね 書 房</v>
      </c>
      <c r="F22" s="179" t="str">
        <f>IF(B22="","",VLOOKUP(B22,'様式4・小学部（低）'!$R$17:$Z$136,5,FALSE))</f>
        <v>かばくん くらしのえほん１かばくんのいちにち</v>
      </c>
      <c r="G22" s="181" t="str">
        <f>IF(B22="","",VLOOKUP(B22,'様式4・小学部（低）'!$R$17:$Z$136,6,FALSE))</f>
        <v>知</v>
      </c>
      <c r="H22" s="181" t="str">
        <f>IF(B22="","",VLOOKUP(B22,'様式4・小学部（低）'!$R$17:$Z$136,7,FALSE))</f>
        <v>B・C</v>
      </c>
      <c r="I22" s="197" t="s">
        <v>7983</v>
      </c>
    </row>
    <row r="23" spans="1:9" ht="80.099999999999994" customHeight="1" x14ac:dyDescent="0.45">
      <c r="A23" s="176">
        <v>16</v>
      </c>
      <c r="B23" s="177" t="s">
        <v>1970</v>
      </c>
      <c r="C23" s="180" t="str">
        <f>IF(B23="","",VLOOKUP(B23,'様式4・小学部（低）'!$R$17:$Z$136,2,FALSE))</f>
        <v>音楽</v>
      </c>
      <c r="D23" s="180" t="str">
        <f>IF(B23="","",VLOOKUP(B23,'様式4・小学部（低）'!$R$17:$Z$136,3,FALSE))</f>
        <v>音楽</v>
      </c>
      <c r="E23" s="178" t="str">
        <f>IF(B23="","",VLOOKUP(B23,'様式4・小学部（低）'!$R$17:$Z$136,4,FALSE))</f>
        <v>17-1　チ ャ イ ル ド</v>
      </c>
      <c r="F23" s="179" t="str">
        <f>IF(B23="","",VLOOKUP(B23,'様式4・小学部（低）'!$R$17:$Z$136,5,FALSE))</f>
        <v>たにぞうの
元気がイチバン！あそびうた</v>
      </c>
      <c r="G23" s="181" t="str">
        <f>IF(B23="","",VLOOKUP(B23,'様式4・小学部（低）'!$R$17:$Z$136,6,FALSE))</f>
        <v>知</v>
      </c>
      <c r="H23" s="181" t="str">
        <f>IF(B23="","",VLOOKUP(B23,'様式4・小学部（低）'!$R$17:$Z$136,7,FALSE))</f>
        <v>B・C</v>
      </c>
      <c r="I23" s="197" t="s">
        <v>7984</v>
      </c>
    </row>
    <row r="24" spans="1:9" ht="80.099999999999994" customHeight="1" x14ac:dyDescent="0.45">
      <c r="A24" s="176">
        <v>17</v>
      </c>
      <c r="B24" s="177" t="s">
        <v>1971</v>
      </c>
      <c r="C24" s="180" t="str">
        <f>IF(B24="","",VLOOKUP(B24,'様式4・小学部（低）'!$R$17:$Z$136,2,FALSE))</f>
        <v>図工</v>
      </c>
      <c r="D24" s="180" t="str">
        <f>IF(B24="","",VLOOKUP(B24,'様式4・小学部（低）'!$R$17:$Z$136,3,FALSE))</f>
        <v>図工</v>
      </c>
      <c r="E24" s="178" t="str">
        <f>IF(B24="","",VLOOKUP(B24,'様式4・小学部（低）'!$R$17:$Z$136,4,FALSE))</f>
        <v>28-1　福　音　館</v>
      </c>
      <c r="F24" s="179" t="str">
        <f>IF(B24="","",VLOOKUP(B24,'様式4・小学部（低）'!$R$17:$Z$136,5,FALSE))</f>
        <v>かがくのとも絵本しんぶんしでつくろう</v>
      </c>
      <c r="G24" s="181" t="str">
        <f>IF(B24="","",VLOOKUP(B24,'様式4・小学部（低）'!$R$17:$Z$136,6,FALSE))</f>
        <v>知</v>
      </c>
      <c r="H24" s="181" t="str">
        <f>IF(B24="","",VLOOKUP(B24,'様式4・小学部（低）'!$R$17:$Z$136,7,FALSE))</f>
        <v>B・C</v>
      </c>
      <c r="I24" s="197" t="s">
        <v>7985</v>
      </c>
    </row>
    <row r="25" spans="1:9" ht="80.099999999999994" customHeight="1" x14ac:dyDescent="0.45">
      <c r="A25" s="176">
        <v>18</v>
      </c>
      <c r="B25" s="177" t="s">
        <v>1972</v>
      </c>
      <c r="C25" s="180" t="str">
        <f>IF(B25="","",VLOOKUP(B25,'様式4・小学部（低）'!$R$17:$Z$136,2,FALSE))</f>
        <v>道徳</v>
      </c>
      <c r="D25" s="180" t="str">
        <f>IF(B25="","",VLOOKUP(B25,'様式4・小学部（低）'!$R$17:$Z$136,3,FALSE))</f>
        <v>道徳</v>
      </c>
      <c r="E25" s="178" t="str">
        <f>IF(B25="","",VLOOKUP(B25,'様式4・小学部（低）'!$R$17:$Z$136,4,FALSE))</f>
        <v>07-2　金　の　星　社</v>
      </c>
      <c r="F25" s="179" t="str">
        <f>IF(B25="","",VLOOKUP(B25,'様式4・小学部（低）'!$R$17:$Z$136,5,FALSE))</f>
        <v>おてつだいの絵本</v>
      </c>
      <c r="G25" s="181" t="str">
        <f>IF(B25="","",VLOOKUP(B25,'様式4・小学部（低）'!$R$17:$Z$136,6,FALSE))</f>
        <v>知</v>
      </c>
      <c r="H25" s="181" t="str">
        <f>IF(B25="","",VLOOKUP(B25,'様式4・小学部（低）'!$R$17:$Z$136,7,FALSE))</f>
        <v>B・C</v>
      </c>
      <c r="I25" s="197" t="s">
        <v>7986</v>
      </c>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F19" sqref="F1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'様式4・小学部（低）'!W3</f>
        <v>小学部（低）</v>
      </c>
      <c r="B1" s="385"/>
      <c r="C1" s="400" t="s">
        <v>5526</v>
      </c>
      <c r="D1" s="401"/>
      <c r="E1" s="157"/>
      <c r="F1" s="399" t="s">
        <v>7776</v>
      </c>
      <c r="G1" s="399"/>
      <c r="H1" s="399"/>
    </row>
    <row r="2" spans="1:8" ht="29.25" customHeight="1" x14ac:dyDescent="0.45">
      <c r="A2" s="403" t="str">
        <f>'様式4・小学部（低）'!F1&amp;"選定理由一覧表（検定済教科書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0" t="str">
        <f>様式３・小１!F3</f>
        <v>学校名　　　大阪府立堺支援学校　　　小学部（低）</v>
      </c>
      <c r="G3" s="398"/>
      <c r="H3" s="398"/>
    </row>
    <row r="4" spans="1:8" s="35" customFormat="1" ht="20.399999999999999" customHeight="1" x14ac:dyDescent="0.2">
      <c r="A4" s="158"/>
      <c r="B4" s="158"/>
      <c r="C4" s="159"/>
      <c r="D4" s="159"/>
      <c r="E4" s="159"/>
      <c r="F4" s="402"/>
      <c r="G4" s="402"/>
      <c r="H4" s="402"/>
    </row>
    <row r="5" spans="1:8" s="35" customFormat="1" ht="20.399999999999999" customHeight="1" x14ac:dyDescent="0.2">
      <c r="A5" s="397" t="s">
        <v>2019</v>
      </c>
      <c r="B5" s="397"/>
      <c r="C5" s="397"/>
      <c r="D5" s="159"/>
      <c r="E5" s="159"/>
      <c r="F5" s="285" t="s">
        <v>7713</v>
      </c>
      <c r="G5" s="285"/>
      <c r="H5" s="285"/>
    </row>
    <row r="6" spans="1:8" ht="20.399999999999999" customHeight="1" x14ac:dyDescent="0.45">
      <c r="A6" s="397"/>
      <c r="B6" s="397"/>
      <c r="C6" s="397"/>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IF(B8="","",VLOOKUP(B8,'様式4・小学部（低）'!$R$17:$Z$136,2,FALSE))</f>
        <v/>
      </c>
      <c r="D8" s="391" t="str">
        <f>IF(B8="","",VLOOKUP(B8,'様式4・小学部（低）'!$R$17:$Z$136,3,FALSE))</f>
        <v/>
      </c>
      <c r="E8" s="166" t="str">
        <f>IF(B8="","",VLOOKUP(B8,'様式4・小学部（低）'!$A$17:$H$136,4,FALSE))</f>
        <v/>
      </c>
      <c r="F8" s="167" t="str">
        <f>IF(B8="","",VLOOKUP(B8,'様式4・小学部（低）'!$R$17:$Z$136,5,FALSE))</f>
        <v/>
      </c>
      <c r="G8" s="394" t="str">
        <f>IF(B8="","",VLOOKUP(B8,'様式4・小学部（低）'!$R$17:$Z$136,7,FALSE))</f>
        <v/>
      </c>
      <c r="H8" s="198"/>
    </row>
    <row r="9" spans="1:8" ht="80.099999999999994" customHeight="1" x14ac:dyDescent="0.45">
      <c r="A9" s="161" t="s">
        <v>2142</v>
      </c>
      <c r="B9" s="168"/>
      <c r="C9" s="392"/>
      <c r="D9" s="392"/>
      <c r="E9" s="169" t="str">
        <f>IF(B9="","",VLOOKUP(B9,ア!$A$2:$C$788,2,FALSE))</f>
        <v/>
      </c>
      <c r="F9" s="170" t="str">
        <f>IF(B9="","",VLOOKUP(B9,ア!$A$2:$C$788,3,FALSE))</f>
        <v/>
      </c>
      <c r="G9" s="395"/>
      <c r="H9" s="199"/>
    </row>
    <row r="10" spans="1:8" ht="80.099999999999994" customHeight="1" x14ac:dyDescent="0.45">
      <c r="A10" s="161" t="s">
        <v>2142</v>
      </c>
      <c r="B10" s="168"/>
      <c r="C10" s="393"/>
      <c r="D10" s="393"/>
      <c r="E10" s="169" t="str">
        <f>IF(B10="","",VLOOKUP(B10,ア!$A$2:$C$788,2,FALSE))</f>
        <v/>
      </c>
      <c r="F10" s="170" t="str">
        <f>IF(B10="","",VLOOKUP(B10,ア!$A$2:$C$788,3,FALSE))</f>
        <v/>
      </c>
      <c r="G10" s="396"/>
      <c r="H10" s="200"/>
    </row>
    <row r="11" spans="1:8" ht="80.099999999999994" customHeight="1" x14ac:dyDescent="0.45">
      <c r="A11" s="164">
        <v>2</v>
      </c>
      <c r="B11" s="165"/>
      <c r="C11" s="391" t="str">
        <f>IF(B11="","",VLOOKUP(B11,'様式4・小学部（低）'!$R$17:$Z$136,2,FALSE))</f>
        <v/>
      </c>
      <c r="D11" s="391" t="str">
        <f>IF(B11="","",VLOOKUP(B11,'様式4・小学部（低）'!$R$17:$Z$136,3,FALSE))</f>
        <v/>
      </c>
      <c r="E11" s="166" t="str">
        <f>IF(B11="","",VLOOKUP(B11,'様式4・小学部（低）'!$R$17:$Z$136,4,FALSE))</f>
        <v/>
      </c>
      <c r="F11" s="167" t="str">
        <f>IF(B11="","",VLOOKUP(B11,'様式4・小学部（低）'!$R$17:$Z$136,5,FALSE))</f>
        <v/>
      </c>
      <c r="G11" s="394" t="str">
        <f>IF(B11="","",VLOOKUP(B11,'様式4・小学部（低）'!$R$17:$Z$136,7,FALSE))</f>
        <v/>
      </c>
      <c r="H11" s="198"/>
    </row>
    <row r="12" spans="1:8" ht="80.099999999999994" customHeight="1" x14ac:dyDescent="0.45">
      <c r="A12" s="161" t="s">
        <v>2142</v>
      </c>
      <c r="B12" s="168"/>
      <c r="C12" s="392"/>
      <c r="D12" s="392"/>
      <c r="E12" s="169" t="str">
        <f>IF(B12="","",VLOOKUP(B12,ア!$A$2:$C$788,2,FALSE))</f>
        <v/>
      </c>
      <c r="F12" s="170" t="str">
        <f>IF(B12="","",VLOOKUP(B12,ア!$A$2:$C$788,3,FALSE))</f>
        <v/>
      </c>
      <c r="G12" s="395"/>
      <c r="H12" s="199"/>
    </row>
    <row r="13" spans="1:8" ht="80.099999999999994" customHeight="1" x14ac:dyDescent="0.45">
      <c r="A13" s="161" t="s">
        <v>2142</v>
      </c>
      <c r="B13" s="168"/>
      <c r="C13" s="393"/>
      <c r="D13" s="393"/>
      <c r="E13" s="169" t="str">
        <f>IF(B13="","",VLOOKUP(B13,ア!$A$2:$C$788,2,FALSE))</f>
        <v/>
      </c>
      <c r="F13" s="170" t="str">
        <f>IF(B13="","",VLOOKUP(B13,ア!$A$2:$C$788,3,FALSE))</f>
        <v/>
      </c>
      <c r="G13" s="396"/>
      <c r="H13" s="200"/>
    </row>
    <row r="14" spans="1:8" ht="80.099999999999994" customHeight="1" x14ac:dyDescent="0.45">
      <c r="A14" s="164">
        <v>3</v>
      </c>
      <c r="B14" s="165"/>
      <c r="C14" s="391" t="str">
        <f>IF(B14="","",VLOOKUP(B14,'様式4・小学部（低）'!$R$17:$Z$136,2,FALSE))</f>
        <v/>
      </c>
      <c r="D14" s="391" t="str">
        <f>IF(B14="","",VLOOKUP(B14,'様式4・小学部（低）'!$R$17:$Z$136,3,FALSE))</f>
        <v/>
      </c>
      <c r="E14" s="166" t="str">
        <f>IF(B14="","",VLOOKUP(B14,'様式4・小学部（低）'!$R$17:$Z$136,4,FALSE))</f>
        <v/>
      </c>
      <c r="F14" s="167" t="str">
        <f>IF(B14="","",VLOOKUP(B14,'様式4・小学部（低）'!$R$17:$Z$136,5,FALSE))</f>
        <v/>
      </c>
      <c r="G14" s="394" t="str">
        <f>IF(B14="","",VLOOKUP(B14,'様式4・小学部（低）'!$R$17:$Z$136,7,FALSE))</f>
        <v/>
      </c>
      <c r="H14" s="198"/>
    </row>
    <row r="15" spans="1:8" ht="80.099999999999994" customHeight="1" x14ac:dyDescent="0.45">
      <c r="A15" s="161" t="s">
        <v>2142</v>
      </c>
      <c r="B15" s="168"/>
      <c r="C15" s="392"/>
      <c r="D15" s="392"/>
      <c r="E15" s="169" t="str">
        <f>IF(B15="","",VLOOKUP(B15,ア!$A$2:$C$788,2,FALSE))</f>
        <v/>
      </c>
      <c r="F15" s="170" t="str">
        <f>IF(B15="","",VLOOKUP(B15,ア!$A$2:$C$788,3,FALSE))</f>
        <v/>
      </c>
      <c r="G15" s="395"/>
      <c r="H15" s="199"/>
    </row>
    <row r="16" spans="1:8" ht="80.099999999999994" customHeight="1" x14ac:dyDescent="0.45">
      <c r="A16" s="161" t="s">
        <v>2142</v>
      </c>
      <c r="B16" s="168"/>
      <c r="C16" s="393"/>
      <c r="D16" s="393"/>
      <c r="E16" s="169" t="str">
        <f>IF(B16="","",VLOOKUP(B16,ア!$A$2:$C$788,2,FALSE))</f>
        <v/>
      </c>
      <c r="F16" s="170" t="str">
        <f>IF(B16="","",VLOOKUP(B16,ア!$A$2:$C$788,3,FALSE))</f>
        <v/>
      </c>
      <c r="G16" s="396"/>
      <c r="H16" s="200"/>
    </row>
    <row r="17" spans="1:8" ht="80.099999999999994" customHeight="1" x14ac:dyDescent="0.45">
      <c r="A17" s="164">
        <v>4</v>
      </c>
      <c r="B17" s="165"/>
      <c r="C17" s="391" t="str">
        <f>IF(B17="","",VLOOKUP(B17,'様式4・小学部（低）'!$R$17:$Z$136,2,FALSE))</f>
        <v/>
      </c>
      <c r="D17" s="391" t="str">
        <f>IF(B17="","",VLOOKUP(B17,'様式4・小学部（低）'!$R$17:$Z$136,3,FALSE))</f>
        <v/>
      </c>
      <c r="E17" s="166" t="str">
        <f>IF(B17="","",VLOOKUP(B17,'様式4・小学部（低）'!$R$17:$Z$136,4,FALSE))</f>
        <v/>
      </c>
      <c r="F17" s="167" t="str">
        <f>IF(B17="","",VLOOKUP(B17,'様式4・小学部（低）'!$R$17:$Z$136,5,FALSE))</f>
        <v/>
      </c>
      <c r="G17" s="394" t="str">
        <f>IF(B17="","",VLOOKUP(B17,'様式4・小学部（低）'!$R$17:$Z$136,7,FALSE))</f>
        <v/>
      </c>
      <c r="H17" s="198"/>
    </row>
    <row r="18" spans="1:8" ht="80.099999999999994" customHeight="1" x14ac:dyDescent="0.45">
      <c r="A18" s="161" t="s">
        <v>2142</v>
      </c>
      <c r="B18" s="168"/>
      <c r="C18" s="392"/>
      <c r="D18" s="392"/>
      <c r="E18" s="169" t="str">
        <f>IF(B18="","",VLOOKUP(B18,ア!$A$2:$C$788,2,FALSE))</f>
        <v/>
      </c>
      <c r="F18" s="170" t="str">
        <f>IF(B18="","",VLOOKUP(B18,ア!$A$2:$C$788,3,FALSE))</f>
        <v/>
      </c>
      <c r="G18" s="395"/>
      <c r="H18" s="199"/>
    </row>
    <row r="19" spans="1:8" ht="80.099999999999994" customHeight="1" x14ac:dyDescent="0.45">
      <c r="A19" s="161" t="s">
        <v>2142</v>
      </c>
      <c r="B19" s="168"/>
      <c r="C19" s="393"/>
      <c r="D19" s="393"/>
      <c r="E19" s="169" t="str">
        <f>IF(B19="","",VLOOKUP(B19,ア!$A$2:$C$788,2,FALSE))</f>
        <v/>
      </c>
      <c r="F19" s="170" t="str">
        <f>IF(B19="","",VLOOKUP(B19,ア!$A$2:$C$788,3,FALSE))</f>
        <v/>
      </c>
      <c r="G19" s="396"/>
      <c r="H19" s="200"/>
    </row>
    <row r="20" spans="1:8" ht="80.099999999999994" customHeight="1" x14ac:dyDescent="0.45">
      <c r="A20" s="164">
        <v>5</v>
      </c>
      <c r="B20" s="165"/>
      <c r="C20" s="391" t="str">
        <f>IF(B20="","",VLOOKUP(B20,'様式4・小学部（低）'!$R$17:$Z$136,2,FALSE))</f>
        <v/>
      </c>
      <c r="D20" s="391" t="str">
        <f>IF(B20="","",VLOOKUP(B20,'様式4・小学部（低）'!$R$17:$Z$136,3,FALSE))</f>
        <v/>
      </c>
      <c r="E20" s="166" t="str">
        <f>IF(B20="","",VLOOKUP(B20,'様式4・小学部（低）'!$R$17:$Z$136,4,FALSE))</f>
        <v/>
      </c>
      <c r="F20" s="167" t="str">
        <f>IF(B20="","",VLOOKUP(B20,'様式4・小学部（低）'!$R$17:$Z$136,5,FALSE))</f>
        <v/>
      </c>
      <c r="G20" s="394" t="str">
        <f>IF(B20="","",VLOOKUP(B20,'様式4・小学部（低）'!$R$17:$Z$136,7,FALSE))</f>
        <v/>
      </c>
      <c r="H20" s="198"/>
    </row>
    <row r="21" spans="1:8" ht="80.099999999999994" customHeight="1" x14ac:dyDescent="0.45">
      <c r="A21" s="161" t="s">
        <v>2142</v>
      </c>
      <c r="B21" s="168"/>
      <c r="C21" s="392"/>
      <c r="D21" s="392"/>
      <c r="E21" s="169" t="str">
        <f>IF(B21="","",VLOOKUP(B21,ア!$A$2:$C$788,2,FALSE))</f>
        <v/>
      </c>
      <c r="F21" s="170" t="str">
        <f>IF(B21="","",VLOOKUP(B21,ア!$A$2:$C$788,3,FALSE))</f>
        <v/>
      </c>
      <c r="G21" s="395"/>
      <c r="H21" s="199"/>
    </row>
    <row r="22" spans="1:8" ht="80.099999999999994" customHeight="1" x14ac:dyDescent="0.45">
      <c r="A22" s="161" t="s">
        <v>2142</v>
      </c>
      <c r="B22" s="168"/>
      <c r="C22" s="393"/>
      <c r="D22" s="393"/>
      <c r="E22" s="169" t="str">
        <f>IF(B22="","",VLOOKUP(B22,ア!$A$2:$C$788,2,FALSE))</f>
        <v/>
      </c>
      <c r="F22" s="170" t="str">
        <f>IF(B22="","",VLOOKUP(B22,ア!$A$2:$C$788,3,FALSE))</f>
        <v/>
      </c>
      <c r="G22" s="396"/>
      <c r="H22" s="200"/>
    </row>
    <row r="23" spans="1:8" ht="80.099999999999994" customHeight="1" x14ac:dyDescent="0.45">
      <c r="A23" s="164">
        <v>6</v>
      </c>
      <c r="B23" s="165"/>
      <c r="C23" s="391" t="str">
        <f>IF(B23="","",VLOOKUP(B23,'様式4・小学部（低）'!$R$17:$Z$136,2,FALSE))</f>
        <v/>
      </c>
      <c r="D23" s="391" t="str">
        <f>IF(B23="","",VLOOKUP(B23,'様式4・小学部（低）'!$R$17:$Z$136,3,FALSE))</f>
        <v/>
      </c>
      <c r="E23" s="166" t="str">
        <f>IF(B23="","",VLOOKUP(B23,'様式4・小学部（低）'!$R$17:$Z$136,4,FALSE))</f>
        <v/>
      </c>
      <c r="F23" s="167" t="str">
        <f>IF(B23="","",VLOOKUP(B23,'様式4・小学部（低）'!$R$17:$Z$136,5,FALSE))</f>
        <v/>
      </c>
      <c r="G23" s="394" t="str">
        <f>IF(B23="","",VLOOKUP(B23,'様式4・小学部（低）'!$R$17:$Z$136,7,FALSE))</f>
        <v/>
      </c>
      <c r="H23" s="198"/>
    </row>
    <row r="24" spans="1:8" ht="80.099999999999994" customHeight="1" x14ac:dyDescent="0.45">
      <c r="A24" s="161" t="s">
        <v>2142</v>
      </c>
      <c r="B24" s="168"/>
      <c r="C24" s="392"/>
      <c r="D24" s="392"/>
      <c r="E24" s="169" t="str">
        <f>IF(B24="","",VLOOKUP(B24,ア!$A$2:$C$788,2,FALSE))</f>
        <v/>
      </c>
      <c r="F24" s="170" t="str">
        <f>IF(B24="","",VLOOKUP(B24,ア!$A$2:$C$788,3,FALSE))</f>
        <v/>
      </c>
      <c r="G24" s="395"/>
      <c r="H24" s="199"/>
    </row>
    <row r="25" spans="1:8" ht="80.099999999999994" customHeight="1" x14ac:dyDescent="0.45">
      <c r="A25" s="161" t="s">
        <v>2142</v>
      </c>
      <c r="B25" s="168"/>
      <c r="C25" s="393"/>
      <c r="D25" s="393"/>
      <c r="E25" s="169" t="str">
        <f>IF(B25="","",VLOOKUP(B25,ア!$A$2:$C$788,2,FALSE))</f>
        <v/>
      </c>
      <c r="F25" s="170" t="str">
        <f>IF(B25="","",VLOOKUP(B25,ア!$A$2:$C$788,3,FALSE))</f>
        <v/>
      </c>
      <c r="G25" s="396"/>
      <c r="H25" s="200"/>
    </row>
    <row r="26" spans="1:8" ht="80.099999999999994" customHeight="1" x14ac:dyDescent="0.45">
      <c r="A26" s="164">
        <v>7</v>
      </c>
      <c r="B26" s="165"/>
      <c r="C26" s="391" t="str">
        <f>IF(B26="","",VLOOKUP(B26,'様式4・小学部（低）'!$R$17:$Z$136,2,FALSE))</f>
        <v/>
      </c>
      <c r="D26" s="391" t="str">
        <f>IF(B26="","",VLOOKUP(B26,'様式4・小学部（低）'!$R$17:$Z$136,3,FALSE))</f>
        <v/>
      </c>
      <c r="E26" s="166" t="str">
        <f>IF(B26="","",VLOOKUP(B26,'様式4・小学部（低）'!$R$17:$Z$136,4,FALSE))</f>
        <v/>
      </c>
      <c r="F26" s="167" t="str">
        <f>IF(B26="","",VLOOKUP(B26,'様式4・小学部（低）'!$R$17:$Z$136,5,FALSE))</f>
        <v/>
      </c>
      <c r="G26" s="394" t="str">
        <f>IF(B26="","",VLOOKUP(B26,'様式4・小学部（低）'!$R$17:$Z$136,7,FALSE))</f>
        <v/>
      </c>
      <c r="H26" s="198"/>
    </row>
    <row r="27" spans="1:8" ht="80.099999999999994" customHeight="1" x14ac:dyDescent="0.45">
      <c r="A27" s="161" t="s">
        <v>2142</v>
      </c>
      <c r="B27" s="168"/>
      <c r="C27" s="392"/>
      <c r="D27" s="392"/>
      <c r="E27" s="169" t="str">
        <f>IF(B27="","",VLOOKUP(B27,ア!$A$2:$C$788,2,FALSE))</f>
        <v/>
      </c>
      <c r="F27" s="170" t="str">
        <f>IF(B27="","",VLOOKUP(B27,ア!$A$2:$C$788,3,FALSE))</f>
        <v/>
      </c>
      <c r="G27" s="395"/>
      <c r="H27" s="199"/>
    </row>
    <row r="28" spans="1:8" ht="80.099999999999994" customHeight="1" x14ac:dyDescent="0.45">
      <c r="A28" s="161" t="s">
        <v>2142</v>
      </c>
      <c r="B28" s="168"/>
      <c r="C28" s="393"/>
      <c r="D28" s="393"/>
      <c r="E28" s="169" t="str">
        <f>IF(B28="","",VLOOKUP(B28,ア!$A$2:$C$788,2,FALSE))</f>
        <v/>
      </c>
      <c r="F28" s="170" t="str">
        <f>IF(B28="","",VLOOKUP(B28,ア!$A$2:$C$788,3,FALSE))</f>
        <v/>
      </c>
      <c r="G28" s="396"/>
      <c r="H28" s="200"/>
    </row>
    <row r="29" spans="1:8" ht="80.099999999999994" customHeight="1" x14ac:dyDescent="0.45">
      <c r="A29" s="164">
        <v>8</v>
      </c>
      <c r="B29" s="165"/>
      <c r="C29" s="391" t="str">
        <f>IF(B29="","",VLOOKUP(B29,'様式4・小学部（低）'!$R$17:$Z$136,2,FALSE))</f>
        <v/>
      </c>
      <c r="D29" s="391" t="str">
        <f>IF(B29="","",VLOOKUP(B29,'様式4・小学部（低）'!$R$17:$Z$136,3,FALSE))</f>
        <v/>
      </c>
      <c r="E29" s="166" t="str">
        <f>IF(B29="","",VLOOKUP(B29,'様式4・小学部（低）'!$R$17:$Z$136,4,FALSE))</f>
        <v/>
      </c>
      <c r="F29" s="167" t="str">
        <f>IF(B29="","",VLOOKUP(B29,'様式4・小学部（低）'!$R$17:$Z$136,5,FALSE))</f>
        <v/>
      </c>
      <c r="G29" s="394" t="str">
        <f>IF(B29="","",VLOOKUP(B29,'様式4・小学部（低）'!$R$17:$Z$136,7,FALSE))</f>
        <v/>
      </c>
      <c r="H29" s="198"/>
    </row>
    <row r="30" spans="1:8" ht="80.099999999999994" customHeight="1" x14ac:dyDescent="0.45">
      <c r="A30" s="161" t="s">
        <v>2142</v>
      </c>
      <c r="B30" s="168"/>
      <c r="C30" s="392"/>
      <c r="D30" s="392"/>
      <c r="E30" s="169" t="str">
        <f>IF(B30="","",VLOOKUP(B30,ア!$A$2:$C$788,2,FALSE))</f>
        <v/>
      </c>
      <c r="F30" s="170" t="str">
        <f>IF(B30="","",VLOOKUP(B30,ア!$A$2:$C$788,3,FALSE))</f>
        <v/>
      </c>
      <c r="G30" s="395"/>
      <c r="H30" s="199"/>
    </row>
    <row r="31" spans="1:8" ht="80.099999999999994" customHeight="1" x14ac:dyDescent="0.45">
      <c r="A31" s="161" t="s">
        <v>2142</v>
      </c>
      <c r="B31" s="168"/>
      <c r="C31" s="393"/>
      <c r="D31" s="393"/>
      <c r="E31" s="169" t="str">
        <f>IF(B31="","",VLOOKUP(B31,ア!$A$2:$C$788,2,FALSE))</f>
        <v/>
      </c>
      <c r="F31" s="170" t="str">
        <f>IF(B31="","",VLOOKUP(B31,ア!$A$2:$C$788,3,FALSE))</f>
        <v/>
      </c>
      <c r="G31" s="396"/>
      <c r="H31" s="200"/>
    </row>
    <row r="32" spans="1:8" ht="80.099999999999994" customHeight="1" x14ac:dyDescent="0.45">
      <c r="A32" s="164">
        <v>9</v>
      </c>
      <c r="B32" s="165"/>
      <c r="C32" s="391" t="str">
        <f>IF(B32="","",VLOOKUP(B32,'様式4・小学部（低）'!$R$17:$Z$136,2,FALSE))</f>
        <v/>
      </c>
      <c r="D32" s="391" t="str">
        <f>IF(B32="","",VLOOKUP(B32,'様式4・小学部（低）'!$R$17:$Z$136,3,FALSE))</f>
        <v/>
      </c>
      <c r="E32" s="166" t="str">
        <f>IF(B32="","",VLOOKUP(B32,'様式4・小学部（低）'!$R$17:$Z$136,4,FALSE))</f>
        <v/>
      </c>
      <c r="F32" s="167" t="str">
        <f>IF(B32="","",VLOOKUP(B32,'様式4・小学部（低）'!$R$17:$Z$136,5,FALSE))</f>
        <v/>
      </c>
      <c r="G32" s="394" t="str">
        <f>IF(B32="","",VLOOKUP(B32,'様式4・小学部（低）'!$R$17:$Z$136,7,FALSE))</f>
        <v/>
      </c>
      <c r="H32" s="198"/>
    </row>
    <row r="33" spans="1:8" ht="80.099999999999994" customHeight="1" x14ac:dyDescent="0.45">
      <c r="A33" s="161" t="s">
        <v>2142</v>
      </c>
      <c r="B33" s="168"/>
      <c r="C33" s="392"/>
      <c r="D33" s="392"/>
      <c r="E33" s="169" t="str">
        <f>IF(B33="","",VLOOKUP(B33,ア!$A$2:$C$788,2,FALSE))</f>
        <v/>
      </c>
      <c r="F33" s="170" t="str">
        <f>IF(B33="","",VLOOKUP(B33,ア!$A$2:$C$788,3,FALSE))</f>
        <v/>
      </c>
      <c r="G33" s="395"/>
      <c r="H33" s="199"/>
    </row>
    <row r="34" spans="1:8" ht="80.099999999999994" customHeight="1" x14ac:dyDescent="0.45">
      <c r="A34" s="161" t="s">
        <v>2142</v>
      </c>
      <c r="B34" s="168"/>
      <c r="C34" s="393"/>
      <c r="D34" s="393"/>
      <c r="E34" s="169" t="str">
        <f>IF(B34="","",VLOOKUP(B34,ア!$A$2:$C$788,2,FALSE))</f>
        <v/>
      </c>
      <c r="F34" s="170" t="str">
        <f>IF(B34="","",VLOOKUP(B34,ア!$A$2:$C$788,3,FALSE))</f>
        <v/>
      </c>
      <c r="G34" s="396"/>
      <c r="H34" s="200"/>
    </row>
    <row r="35" spans="1:8" ht="80.099999999999994" customHeight="1" x14ac:dyDescent="0.45">
      <c r="A35" s="164">
        <v>10</v>
      </c>
      <c r="B35" s="165"/>
      <c r="C35" s="391" t="str">
        <f>IF(B35="","",VLOOKUP(B35,'様式4・小学部（低）'!$R$17:$Z$136,2,FALSE))</f>
        <v/>
      </c>
      <c r="D35" s="391" t="str">
        <f>IF(B35="","",VLOOKUP(B35,'様式4・小学部（低）'!$R$17:$Z$136,3,FALSE))</f>
        <v/>
      </c>
      <c r="E35" s="166" t="str">
        <f>IF(B35="","",VLOOKUP(B35,'様式4・小学部（低）'!$R$17:$Z$136,4,FALSE))</f>
        <v/>
      </c>
      <c r="F35" s="167" t="str">
        <f>IF(B35="","",VLOOKUP(B35,'様式4・小学部（低）'!$R$17:$Z$136,5,FALSE))</f>
        <v/>
      </c>
      <c r="G35" s="394" t="str">
        <f>IF(B35="","",VLOOKUP(B35,'様式4・小学部（低）'!$R$17:$Z$136,7,FALSE))</f>
        <v/>
      </c>
      <c r="H35" s="198"/>
    </row>
    <row r="36" spans="1:8" ht="80.099999999999994" customHeight="1" x14ac:dyDescent="0.45">
      <c r="A36" s="161" t="s">
        <v>2142</v>
      </c>
      <c r="B36" s="168"/>
      <c r="C36" s="392"/>
      <c r="D36" s="392"/>
      <c r="E36" s="169" t="str">
        <f>IF(B36="","",VLOOKUP(B36,ア!$A$2:$C$788,2,FALSE))</f>
        <v/>
      </c>
      <c r="F36" s="170" t="str">
        <f>IF(B36="","",VLOOKUP(B36,ア!$A$2:$C$788,3,FALSE))</f>
        <v/>
      </c>
      <c r="G36" s="395"/>
      <c r="H36" s="199"/>
    </row>
    <row r="37" spans="1:8" ht="80.099999999999994" customHeight="1" x14ac:dyDescent="0.45">
      <c r="A37" s="161" t="s">
        <v>2142</v>
      </c>
      <c r="B37" s="168"/>
      <c r="C37" s="393"/>
      <c r="D37" s="393"/>
      <c r="E37" s="169" t="str">
        <f>IF(B37="","",VLOOKUP(B37,ア!$A$2:$C$788,2,FALSE))</f>
        <v/>
      </c>
      <c r="F37" s="170" t="str">
        <f>IF(B37="","",VLOOKUP(B37,ア!$A$2:$C$788,3,FALSE))</f>
        <v/>
      </c>
      <c r="G37" s="396"/>
      <c r="H37" s="200"/>
    </row>
    <row r="38" spans="1:8" ht="80.099999999999994" customHeight="1" x14ac:dyDescent="0.45">
      <c r="A38" s="164">
        <v>11</v>
      </c>
      <c r="B38" s="165"/>
      <c r="C38" s="391" t="str">
        <f>IF(B38="","",VLOOKUP(B38,'様式4・小学部（低）'!$R$17:$Z$136,2,FALSE))</f>
        <v/>
      </c>
      <c r="D38" s="391" t="str">
        <f>IF(B38="","",VLOOKUP(B38,'様式4・小学部（低）'!$R$17:$Z$136,3,FALSE))</f>
        <v/>
      </c>
      <c r="E38" s="166" t="str">
        <f>IF(B38="","",VLOOKUP(B38,'様式4・小学部（低）'!$R$17:$Z$136,4,FALSE))</f>
        <v/>
      </c>
      <c r="F38" s="167" t="str">
        <f>IF(B38="","",VLOOKUP(B38,'様式4・小学部（低）'!$R$17:$Z$136,5,FALSE))</f>
        <v/>
      </c>
      <c r="G38" s="394" t="str">
        <f>IF(B38="","",VLOOKUP(B38,'様式4・小学部（低）'!$R$17:$Z$136,7,FALSE))</f>
        <v/>
      </c>
      <c r="H38" s="198"/>
    </row>
    <row r="39" spans="1:8" ht="80.099999999999994" customHeight="1" x14ac:dyDescent="0.45">
      <c r="A39" s="161" t="s">
        <v>2142</v>
      </c>
      <c r="B39" s="168"/>
      <c r="C39" s="392"/>
      <c r="D39" s="392"/>
      <c r="E39" s="169" t="str">
        <f>IF(B39="","",VLOOKUP(B39,ア!$A$2:$C$788,2,FALSE))</f>
        <v/>
      </c>
      <c r="F39" s="170" t="str">
        <f>IF(B39="","",VLOOKUP(B39,ア!$A$2:$C$788,3,FALSE))</f>
        <v/>
      </c>
      <c r="G39" s="395"/>
      <c r="H39" s="199"/>
    </row>
    <row r="40" spans="1:8" ht="80.099999999999994" customHeight="1" x14ac:dyDescent="0.45">
      <c r="A40" s="161" t="s">
        <v>2142</v>
      </c>
      <c r="B40" s="168"/>
      <c r="C40" s="393"/>
      <c r="D40" s="393"/>
      <c r="E40" s="169" t="str">
        <f>IF(B40="","",VLOOKUP(B40,ア!$A$2:$C$788,2,FALSE))</f>
        <v/>
      </c>
      <c r="F40" s="170" t="str">
        <f>IF(B40="","",VLOOKUP(B40,ア!$A$2:$C$788,3,FALSE))</f>
        <v/>
      </c>
      <c r="G40" s="396"/>
      <c r="H40" s="200"/>
    </row>
    <row r="41" spans="1:8" ht="80.099999999999994" customHeight="1" x14ac:dyDescent="0.45">
      <c r="A41" s="164">
        <v>12</v>
      </c>
      <c r="B41" s="165"/>
      <c r="C41" s="391" t="str">
        <f>IF(B41="","",VLOOKUP(B41,'様式4・小学部（低）'!$R$17:$Z$136,2,FALSE))</f>
        <v/>
      </c>
      <c r="D41" s="391" t="str">
        <f>IF(B41="","",VLOOKUP(B41,'様式4・小学部（低）'!$R$17:$Z$136,3,FALSE))</f>
        <v/>
      </c>
      <c r="E41" s="166" t="str">
        <f>IF(B41="","",VLOOKUP(B41,'様式4・小学部（低）'!$R$17:$Z$136,4,FALSE))</f>
        <v/>
      </c>
      <c r="F41" s="167" t="str">
        <f>IF(B41="","",VLOOKUP(B41,'様式4・小学部（低）'!$R$17:$Z$136,5,FALSE))</f>
        <v/>
      </c>
      <c r="G41" s="394" t="str">
        <f>IF(B41="","",VLOOKUP(B41,'様式4・小学部（低）'!$R$17:$Z$136,7,FALSE))</f>
        <v/>
      </c>
      <c r="H41" s="198"/>
    </row>
    <row r="42" spans="1:8" ht="80.099999999999994" customHeight="1" x14ac:dyDescent="0.45">
      <c r="A42" s="161" t="s">
        <v>2142</v>
      </c>
      <c r="B42" s="168"/>
      <c r="C42" s="392"/>
      <c r="D42" s="392"/>
      <c r="E42" s="169" t="str">
        <f>IF(B42="","",VLOOKUP(B42,ア!$A$2:$C$788,2,FALSE))</f>
        <v/>
      </c>
      <c r="F42" s="170" t="str">
        <f>IF(B42="","",VLOOKUP(B42,ア!$A$2:$C$788,3,FALSE))</f>
        <v/>
      </c>
      <c r="G42" s="395"/>
      <c r="H42" s="199"/>
    </row>
    <row r="43" spans="1:8" ht="80.099999999999994" customHeight="1" x14ac:dyDescent="0.45">
      <c r="A43" s="161" t="s">
        <v>2142</v>
      </c>
      <c r="B43" s="168"/>
      <c r="C43" s="393"/>
      <c r="D43" s="393"/>
      <c r="E43" s="169" t="str">
        <f>IF(B43="","",VLOOKUP(B43,ア!$A$2:$C$788,2,FALSE))</f>
        <v/>
      </c>
      <c r="F43" s="170" t="str">
        <f>IF(B43="","",VLOOKUP(B43,ア!$A$2:$C$788,3,FALSE))</f>
        <v/>
      </c>
      <c r="G43" s="396"/>
      <c r="H43" s="200"/>
    </row>
    <row r="44" spans="1:8" ht="80.099999999999994" customHeight="1" x14ac:dyDescent="0.45">
      <c r="A44" s="164">
        <v>13</v>
      </c>
      <c r="B44" s="165"/>
      <c r="C44" s="391" t="str">
        <f>IF(B44="","",VLOOKUP(B44,'様式4・小学部（低）'!$R$17:$Z$136,2,FALSE))</f>
        <v/>
      </c>
      <c r="D44" s="391" t="str">
        <f>IF(B44="","",VLOOKUP(B44,'様式4・小学部（低）'!$R$17:$Z$136,3,FALSE))</f>
        <v/>
      </c>
      <c r="E44" s="166" t="str">
        <f>IF(B44="","",VLOOKUP(B44,'様式4・小学部（低）'!$R$17:$Z$136,4,FALSE))</f>
        <v/>
      </c>
      <c r="F44" s="167" t="str">
        <f>IF(B44="","",VLOOKUP(B44,'様式4・小学部（低）'!$R$17:$Z$136,5,FALSE))</f>
        <v/>
      </c>
      <c r="G44" s="394" t="str">
        <f>IF(B44="","",VLOOKUP(B44,'様式4・小学部（低）'!$R$17:$Z$136,7,FALSE))</f>
        <v/>
      </c>
      <c r="H44" s="198"/>
    </row>
    <row r="45" spans="1:8" ht="80.099999999999994" customHeight="1" x14ac:dyDescent="0.45">
      <c r="A45" s="161" t="s">
        <v>2142</v>
      </c>
      <c r="B45" s="168"/>
      <c r="C45" s="392"/>
      <c r="D45" s="392"/>
      <c r="E45" s="169" t="str">
        <f>IF(B45="","",VLOOKUP(B45,ア!$A$2:$C$788,2,FALSE))</f>
        <v/>
      </c>
      <c r="F45" s="170" t="str">
        <f>IF(B45="","",VLOOKUP(B45,ア!$A$2:$C$788,3,FALSE))</f>
        <v/>
      </c>
      <c r="G45" s="395"/>
      <c r="H45" s="199"/>
    </row>
    <row r="46" spans="1:8" ht="80.099999999999994" customHeight="1" x14ac:dyDescent="0.45">
      <c r="A46" s="161" t="s">
        <v>2142</v>
      </c>
      <c r="B46" s="168"/>
      <c r="C46" s="393"/>
      <c r="D46" s="393"/>
      <c r="E46" s="169" t="str">
        <f>IF(B46="","",VLOOKUP(B46,ア!$A$2:$C$788,2,FALSE))</f>
        <v/>
      </c>
      <c r="F46" s="170" t="str">
        <f>IF(B46="","",VLOOKUP(B46,ア!$A$2:$C$788,3,FALSE))</f>
        <v/>
      </c>
      <c r="G46" s="396"/>
      <c r="H46" s="200"/>
    </row>
    <row r="47" spans="1:8" ht="80.099999999999994" customHeight="1" x14ac:dyDescent="0.45">
      <c r="A47" s="164">
        <v>14</v>
      </c>
      <c r="B47" s="165"/>
      <c r="C47" s="391" t="str">
        <f>IF(B47="","",VLOOKUP(B47,'様式4・小学部（低）'!$R$17:$Z$136,2,FALSE))</f>
        <v/>
      </c>
      <c r="D47" s="391" t="str">
        <f>IF(B47="","",VLOOKUP(B47,'様式4・小学部（低）'!$R$17:$Z$136,3,FALSE))</f>
        <v/>
      </c>
      <c r="E47" s="166" t="str">
        <f>IF(B47="","",VLOOKUP(B47,'様式4・小学部（低）'!$R$17:$Z$136,4,FALSE))</f>
        <v/>
      </c>
      <c r="F47" s="167" t="str">
        <f>IF(B47="","",VLOOKUP(B47,'様式4・小学部（低）'!$R$17:$Z$136,5,FALSE))</f>
        <v/>
      </c>
      <c r="G47" s="394" t="str">
        <f>IF(B47="","",VLOOKUP(B47,'様式4・小学部（低）'!$R$17:$Z$136,7,FALSE))</f>
        <v/>
      </c>
      <c r="H47" s="198"/>
    </row>
    <row r="48" spans="1:8" ht="80.099999999999994" customHeight="1" x14ac:dyDescent="0.45">
      <c r="A48" s="161" t="s">
        <v>2142</v>
      </c>
      <c r="B48" s="168"/>
      <c r="C48" s="392"/>
      <c r="D48" s="392"/>
      <c r="E48" s="169" t="str">
        <f>IF(B48="","",VLOOKUP(B48,ア!$A$2:$C$788,2,FALSE))</f>
        <v/>
      </c>
      <c r="F48" s="170" t="str">
        <f>IF(B48="","",VLOOKUP(B48,ア!$A$2:$C$788,3,FALSE))</f>
        <v/>
      </c>
      <c r="G48" s="395"/>
      <c r="H48" s="199"/>
    </row>
    <row r="49" spans="1:8" ht="80.099999999999994" customHeight="1" x14ac:dyDescent="0.45">
      <c r="A49" s="161" t="s">
        <v>2142</v>
      </c>
      <c r="B49" s="168"/>
      <c r="C49" s="393"/>
      <c r="D49" s="393"/>
      <c r="E49" s="169" t="str">
        <f>IF(B49="","",VLOOKUP(B49,ア!$A$2:$C$788,2,FALSE))</f>
        <v/>
      </c>
      <c r="F49" s="170" t="str">
        <f>IF(B49="","",VLOOKUP(B49,ア!$A$2:$C$788,3,FALSE))</f>
        <v/>
      </c>
      <c r="G49" s="396"/>
      <c r="H49" s="200"/>
    </row>
    <row r="50" spans="1:8" ht="80.099999999999994" customHeight="1" x14ac:dyDescent="0.45">
      <c r="A50" s="164">
        <v>15</v>
      </c>
      <c r="B50" s="165"/>
      <c r="C50" s="391" t="str">
        <f>IF(B50="","",VLOOKUP(B50,'様式4・小学部（低）'!$R$17:$Z$136,2,FALSE))</f>
        <v/>
      </c>
      <c r="D50" s="391" t="str">
        <f>IF(B50="","",VLOOKUP(B50,'様式4・小学部（低）'!$R$17:$Z$136,3,FALSE))</f>
        <v/>
      </c>
      <c r="E50" s="166" t="str">
        <f>IF(B50="","",VLOOKUP(B50,'様式4・小学部（低）'!$R$17:$Z$136,4,FALSE))</f>
        <v/>
      </c>
      <c r="F50" s="167" t="str">
        <f>IF(B50="","",VLOOKUP(B50,'様式4・小学部（低）'!$R$17:$Z$136,5,FALSE))</f>
        <v/>
      </c>
      <c r="G50" s="394" t="str">
        <f>IF(B50="","",VLOOKUP(B50,'様式4・小学部（低）'!$R$17:$Z$136,7,FALSE))</f>
        <v/>
      </c>
      <c r="H50" s="198"/>
    </row>
    <row r="51" spans="1:8" ht="80.099999999999994" customHeight="1" x14ac:dyDescent="0.45">
      <c r="A51" s="161" t="s">
        <v>2142</v>
      </c>
      <c r="B51" s="168"/>
      <c r="C51" s="392"/>
      <c r="D51" s="392"/>
      <c r="E51" s="169" t="str">
        <f>IF(B51="","",VLOOKUP(B51,ア!$A$2:$C$788,2,FALSE))</f>
        <v/>
      </c>
      <c r="F51" s="170" t="str">
        <f>IF(B51="","",VLOOKUP(B51,ア!$A$2:$C$788,3,FALSE))</f>
        <v/>
      </c>
      <c r="G51" s="395"/>
      <c r="H51" s="199"/>
    </row>
    <row r="52" spans="1:8" ht="80.099999999999994" customHeight="1" x14ac:dyDescent="0.45">
      <c r="A52" s="161" t="s">
        <v>2142</v>
      </c>
      <c r="B52" s="168"/>
      <c r="C52" s="393"/>
      <c r="D52" s="393"/>
      <c r="E52" s="169" t="str">
        <f>IF(B52="","",VLOOKUP(B52,ア!$A$2:$C$788,2,FALSE))</f>
        <v/>
      </c>
      <c r="F52" s="170" t="str">
        <f>IF(B52="","",VLOOKUP(B52,ア!$A$2:$C$788,3,FALSE))</f>
        <v/>
      </c>
      <c r="G52" s="396"/>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7857</v>
      </c>
      <c r="B743" s="193" t="s">
        <v>7858</v>
      </c>
      <c r="C743" s="189" t="s">
        <v>7859</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3883ad22-473e-4305-83c2-5cd5c92ffafc" xsi:nil="true"/>
    <TaxCatchAll xmlns="92c85782-91b6-4975-a634-e8e07eaefb77" xsi:nil="true"/>
    <lcf76f155ced4ddcb4097134ff3c332f xmlns="3883ad22-473e-4305-83c2-5cd5c92ffaf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623F2CCC1679241AD6454249A494985" ma:contentTypeVersion="15" ma:contentTypeDescription="新しいドキュメントを作成します。" ma:contentTypeScope="" ma:versionID="e045ce038bbc14f5e38c6fd09c48aadf">
  <xsd:schema xmlns:xsd="http://www.w3.org/2001/XMLSchema" xmlns:xs="http://www.w3.org/2001/XMLSchema" xmlns:p="http://schemas.microsoft.com/office/2006/metadata/properties" xmlns:ns2="3883ad22-473e-4305-83c2-5cd5c92ffafc" xmlns:ns3="92c85782-91b6-4975-a634-e8e07eaefb77" targetNamespace="http://schemas.microsoft.com/office/2006/metadata/properties" ma:root="true" ma:fieldsID="796cbaaa88a49a7302d7a01191bfab04" ns2:_="" ns3:_="">
    <xsd:import namespace="3883ad22-473e-4305-83c2-5cd5c92ffaf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3ad22-473e-4305-83c2-5cd5c92ffa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9e9260e-f734-40de-aa4b-39cb5e3df7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96E514-B482-438D-A52B-9CE3994CDE21}">
  <ds:schemaRefs>
    <ds:schemaRef ds:uri="http://schemas.microsoft.com/sharepoint/v3/contenttype/forms"/>
  </ds:schemaRefs>
</ds:datastoreItem>
</file>

<file path=customXml/itemProps2.xml><?xml version="1.0" encoding="utf-8"?>
<ds:datastoreItem xmlns:ds="http://schemas.openxmlformats.org/officeDocument/2006/customXml" ds:itemID="{CC3002CD-E9AB-44FB-A084-35E275C9A5DC}">
  <ds:schemaRefs>
    <ds:schemaRef ds:uri="92c85782-91b6-4975-a634-e8e07eaefb77"/>
    <ds:schemaRef ds:uri="3883ad22-473e-4305-83c2-5cd5c92ffafc"/>
    <ds:schemaRef ds:uri="http://purl.org/dc/dcmitype/"/>
    <ds:schemaRef ds:uri="http://schemas.microsoft.com/office/2006/metadata/properties"/>
    <ds:schemaRef ds:uri="http://purl.org/dc/terms/"/>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BF0A280D-C64E-4405-9C58-D0CDD645B9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3ad22-473e-4305-83c2-5cd5c92ffaf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2025-07-01T07:11:57Z</cp:lastPrinted>
  <dcterms:created xsi:type="dcterms:W3CDTF">2019-06-05T06:28:00Z</dcterms:created>
  <dcterms:modified xsi:type="dcterms:W3CDTF">2025-11-27T07:08:16Z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0x010100B623F2CCC1679241AD6454249A494985</vt:lpwstr>
  </property>
  <property fmtid="{D5CDD505-2E9C-101B-9397-08002B2CF9AE}" pid="4" name="MediaServiceImageTags">
    <vt:lpwstr/>
  </property>
</Properties>
</file>